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defaultThemeVersion="124226"/>
  <mc:AlternateContent xmlns:mc="http://schemas.openxmlformats.org/markup-compatibility/2006">
    <mc:Choice Requires="x15">
      <x15ac:absPath xmlns:x15ac="http://schemas.microsoft.com/office/spreadsheetml/2010/11/ac" url="M:\Org\BABS-INFR\PAK ZURF FASC\02 Grundlagen\01 PAK-Tool Aktuel\FR\"/>
    </mc:Choice>
  </mc:AlternateContent>
  <xr:revisionPtr revIDLastSave="0" documentId="13_ncr:1_{F398B4B6-F5EB-491E-9FB2-B1C89681FB65}" xr6:coauthVersionLast="47" xr6:coauthVersionMax="47" xr10:uidLastSave="{00000000-0000-0000-0000-000000000000}"/>
  <bookViews>
    <workbookView xWindow="15370" yWindow="14300" windowWidth="19420" windowHeight="11500" tabRatio="881" activeTab="3" xr2:uid="{B8D29611-2546-480B-87A3-C68C2ABE96D5}"/>
  </bookViews>
  <sheets>
    <sheet name="00 GUIDE" sheetId="15" r:id="rId1"/>
    <sheet name="01 TITRE CONTRÔLE PÉRIODIQUE" sheetId="7" r:id="rId2"/>
    <sheet name="03 SYNTHÈSE RAPPORT" sheetId="5" r:id="rId3"/>
    <sheet name="02 LISTE DE CONTRÔLE ET RAPPORT" sheetId="2" r:id="rId4"/>
    <sheet name="Rapport FOTO" sheetId="23" r:id="rId5"/>
    <sheet name="Notification d’exécution" sheetId="22" r:id="rId6"/>
    <sheet name="04 TITRE CONTRÔLE SUBSÉQUENT 01" sheetId="12" r:id="rId7"/>
    <sheet name="04 TITRE CONTRÔLE SUBSÉQUENT 02" sheetId="16" r:id="rId8"/>
    <sheet name="04 TITRE CONTRÔLE SUBSÉQUENT 03" sheetId="17" r:id="rId9"/>
    <sheet name="05 LC CONTRÔLES SUBSÉQUENTS" sheetId="19" r:id="rId10"/>
    <sheet name="Liste d'homologation" sheetId="20" r:id="rId11"/>
    <sheet name="06 Composants CP" sheetId="18" r:id="rId12"/>
    <sheet name="Données de base" sheetId="4" r:id="rId13"/>
  </sheets>
  <externalReferences>
    <externalReference r:id="rId14"/>
  </externalReferences>
  <definedNames>
    <definedName name="_xlnm._FilterDatabase" localSheetId="3" hidden="1">'02 LISTE DE CONTRÔLE ET RAPPORT'!$A$4:$K$1214</definedName>
    <definedName name="_xlnm._FilterDatabase" localSheetId="9" hidden="1">'05 LC CONTRÔLES SUBSÉQUENTS'!$A$5:$K$1203</definedName>
    <definedName name="_xlnm._FilterDatabase" localSheetId="5" hidden="1">'Notification d’exécution'!$A$27:$K$1225</definedName>
    <definedName name="_xlnm._FilterDatabase" localSheetId="4" hidden="1">'Rapport FOTO'!$A$4:$H$1214</definedName>
    <definedName name="_xlnm.Print_Area" localSheetId="0">'00 GUIDE'!$A$1:$A$16</definedName>
    <definedName name="_xlnm.Print_Area" localSheetId="1">'01 TITRE CONTRÔLE PÉRIODIQUE'!$A$1:$E$39</definedName>
    <definedName name="_xlnm.Print_Area" localSheetId="3">'02 LISTE DE CONTRÔLE ET RAPPORT'!$A:$E</definedName>
    <definedName name="_xlnm.Print_Area" localSheetId="2">'03 SYNTHÈSE RAPPORT'!$A$1:$E$60</definedName>
    <definedName name="_xlnm.Print_Area" localSheetId="6">'04 TITRE CONTRÔLE SUBSÉQUENT 01'!$A$1:$E$99</definedName>
    <definedName name="_xlnm.Print_Area" localSheetId="7">'04 TITRE CONTRÔLE SUBSÉQUENT 02'!$A$1:$E$172</definedName>
    <definedName name="_xlnm.Print_Area" localSheetId="8">'04 TITRE CONTRÔLE SUBSÉQUENT 03'!$A$1:$E$170</definedName>
    <definedName name="_xlnm.Print_Area" localSheetId="11">'06 Composants CP'!$A$1:$G$261</definedName>
    <definedName name="_xlnm.Print_Area" localSheetId="4">'Rapport FOTO'!$A:$D</definedName>
    <definedName name="_xlnm.Print_Titles" localSheetId="3">'02 LISTE DE CONTRÔLE ET RAPPORT'!$4:$4</definedName>
    <definedName name="_xlnm.Print_Titles" localSheetId="9">'05 LC CONTRÔLES SUBSÉQUENTS'!$5:$5</definedName>
    <definedName name="_xlnm.Print_Titles" localSheetId="5">'Notification d’exécution'!$27:$27</definedName>
    <definedName name="_xlnm.Print_Titles" localSheetId="4">'Rapport FOTO'!$4:$4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 i="18" l="1"/>
  <c r="F42" i="18"/>
  <c r="F41" i="18"/>
  <c r="F40" i="18"/>
  <c r="F39" i="18"/>
  <c r="A1202" i="2"/>
  <c r="A1201" i="2"/>
  <c r="A1200" i="2"/>
  <c r="A1198" i="2"/>
  <c r="A1197" i="2"/>
  <c r="A1196" i="2"/>
  <c r="A1195" i="2"/>
  <c r="A1194" i="2"/>
  <c r="A1193" i="2"/>
  <c r="A1192" i="2"/>
  <c r="A1191" i="2"/>
  <c r="A1190" i="2"/>
  <c r="A1188" i="2"/>
  <c r="A1187" i="2"/>
  <c r="A1186" i="2"/>
  <c r="A1185" i="2"/>
  <c r="A1184" i="2"/>
  <c r="A1183" i="2"/>
  <c r="A1181" i="2"/>
  <c r="A1180" i="2"/>
  <c r="A1179" i="2"/>
  <c r="A1178" i="2"/>
  <c r="A1177" i="2"/>
  <c r="A1176" i="2"/>
  <c r="A1175" i="2"/>
  <c r="A1174" i="2"/>
  <c r="A1171" i="2"/>
  <c r="A1170" i="2"/>
  <c r="A1169" i="2"/>
  <c r="A1168" i="2"/>
  <c r="A1167" i="2"/>
  <c r="A1166" i="2"/>
  <c r="A1165" i="2"/>
  <c r="A1164" i="2"/>
  <c r="A1163" i="2"/>
  <c r="A1162" i="2"/>
  <c r="A1161" i="2"/>
  <c r="A1160" i="2"/>
  <c r="A1159" i="2"/>
  <c r="A1157" i="2"/>
  <c r="A1156" i="2"/>
  <c r="A1155" i="2"/>
  <c r="A1154" i="2"/>
  <c r="A1152" i="2"/>
  <c r="A1151" i="2"/>
  <c r="A1147" i="2"/>
  <c r="A1146" i="2"/>
  <c r="A1145" i="2"/>
  <c r="A1143" i="2"/>
  <c r="A1142" i="2"/>
  <c r="A1141" i="2"/>
  <c r="A1140" i="2"/>
  <c r="A1139" i="2"/>
  <c r="A1138" i="2"/>
  <c r="A1137" i="2"/>
  <c r="A1136" i="2"/>
  <c r="A1135" i="2"/>
  <c r="A1134" i="2"/>
  <c r="A1133" i="2"/>
  <c r="A1132" i="2"/>
  <c r="A1129" i="2"/>
  <c r="A1128" i="2"/>
  <c r="A1127" i="2"/>
  <c r="A1126" i="2"/>
  <c r="A1125" i="2"/>
  <c r="A1124" i="2"/>
  <c r="A1123" i="2"/>
  <c r="A1122" i="2"/>
  <c r="A1121" i="2"/>
  <c r="A1120" i="2"/>
  <c r="A1119" i="2"/>
  <c r="A1118" i="2"/>
  <c r="A1117" i="2"/>
  <c r="A1116" i="2"/>
  <c r="A1115" i="2"/>
  <c r="A1114" i="2"/>
  <c r="A1113" i="2"/>
  <c r="A1111" i="2"/>
  <c r="A1110" i="2"/>
  <c r="A1109" i="2"/>
  <c r="A1108" i="2"/>
  <c r="A1107" i="2"/>
  <c r="A1106" i="2"/>
  <c r="A1105" i="2"/>
  <c r="A1104" i="2"/>
  <c r="A1103" i="2"/>
  <c r="A1102" i="2"/>
  <c r="A1101" i="2"/>
  <c r="A1100" i="2"/>
  <c r="A1098" i="2"/>
  <c r="A1097" i="2"/>
  <c r="A1096" i="2"/>
  <c r="A1095" i="2"/>
  <c r="A1094" i="2"/>
  <c r="A1093" i="2"/>
  <c r="A1092" i="2"/>
  <c r="A1091" i="2"/>
  <c r="A1089" i="2"/>
  <c r="A1088" i="2"/>
  <c r="A1087" i="2"/>
  <c r="A1086" i="2"/>
  <c r="A1085" i="2"/>
  <c r="A1084" i="2"/>
  <c r="A1081" i="2"/>
  <c r="A1080" i="2"/>
  <c r="A1079" i="2"/>
  <c r="A1078" i="2"/>
  <c r="A1077" i="2"/>
  <c r="A1076" i="2"/>
  <c r="A1075" i="2"/>
  <c r="A1074" i="2"/>
  <c r="A1073" i="2"/>
  <c r="A1072" i="2"/>
  <c r="A1071" i="2"/>
  <c r="A1070" i="2"/>
  <c r="A1069" i="2"/>
  <c r="A1068" i="2"/>
  <c r="A1065" i="2"/>
  <c r="A1064" i="2"/>
  <c r="A1063" i="2"/>
  <c r="A1062" i="2"/>
  <c r="A1061" i="2"/>
  <c r="A1060" i="2"/>
  <c r="A1059" i="2"/>
  <c r="A1058" i="2"/>
  <c r="A1057" i="2"/>
  <c r="A1056" i="2"/>
  <c r="A1055" i="2"/>
  <c r="A1054" i="2"/>
  <c r="A1053" i="2"/>
  <c r="A1052" i="2"/>
  <c r="A1051" i="2"/>
  <c r="A1050" i="2"/>
  <c r="A1049" i="2"/>
  <c r="A1048" i="2"/>
  <c r="A1047" i="2"/>
  <c r="A1046" i="2"/>
  <c r="A1045" i="2"/>
  <c r="A1044" i="2"/>
  <c r="A1043" i="2"/>
  <c r="A1042" i="2"/>
  <c r="A1041" i="2"/>
  <c r="A1040" i="2"/>
  <c r="A1039" i="2"/>
  <c r="A1038" i="2"/>
  <c r="A1037" i="2"/>
  <c r="A1036" i="2"/>
  <c r="A1035" i="2"/>
  <c r="A1034" i="2"/>
  <c r="A1033" i="2"/>
  <c r="A1032" i="2"/>
  <c r="A1031" i="2"/>
  <c r="A1030" i="2"/>
  <c r="A1029" i="2"/>
  <c r="A1028" i="2"/>
  <c r="A1024" i="2"/>
  <c r="A1023" i="2"/>
  <c r="A1022" i="2"/>
  <c r="A1020" i="2"/>
  <c r="A1019" i="2"/>
  <c r="A1018" i="2"/>
  <c r="A1017" i="2"/>
  <c r="A1016" i="2"/>
  <c r="A1015" i="2"/>
  <c r="A1014" i="2"/>
  <c r="A1013" i="2"/>
  <c r="A1012" i="2"/>
  <c r="A1011" i="2"/>
  <c r="A1010" i="2"/>
  <c r="A1009" i="2"/>
  <c r="A1008" i="2"/>
  <c r="A1007" i="2"/>
  <c r="A1004" i="2"/>
  <c r="A1003" i="2"/>
  <c r="A1002" i="2"/>
  <c r="A1001" i="2"/>
  <c r="A1000" i="2"/>
  <c r="A999" i="2"/>
  <c r="A998" i="2"/>
  <c r="A996" i="2"/>
  <c r="A995" i="2"/>
  <c r="A994" i="2"/>
  <c r="A993" i="2"/>
  <c r="A992" i="2"/>
  <c r="A991" i="2"/>
  <c r="A990" i="2"/>
  <c r="A989" i="2"/>
  <c r="A988" i="2"/>
  <c r="A987" i="2"/>
  <c r="A986" i="2"/>
  <c r="A985" i="2"/>
  <c r="A984" i="2"/>
  <c r="A983" i="2"/>
  <c r="A981" i="2"/>
  <c r="A980" i="2"/>
  <c r="A979" i="2"/>
  <c r="A978" i="2"/>
  <c r="A977" i="2"/>
  <c r="A976" i="2"/>
  <c r="A975" i="2"/>
  <c r="A974" i="2"/>
  <c r="A973" i="2"/>
  <c r="A972" i="2"/>
  <c r="A971" i="2"/>
  <c r="A970" i="2"/>
  <c r="A969" i="2"/>
  <c r="A968" i="2"/>
  <c r="A967" i="2"/>
  <c r="A966" i="2"/>
  <c r="A965" i="2"/>
  <c r="A964" i="2"/>
  <c r="A961" i="2"/>
  <c r="A960" i="2"/>
  <c r="A959" i="2"/>
  <c r="A957" i="2"/>
  <c r="A956" i="2"/>
  <c r="A955" i="2"/>
  <c r="A954" i="2"/>
  <c r="A953" i="2"/>
  <c r="A952" i="2"/>
  <c r="A951" i="2"/>
  <c r="A950" i="2"/>
  <c r="A949" i="2"/>
  <c r="A948" i="2"/>
  <c r="A947" i="2"/>
  <c r="A946" i="2"/>
  <c r="A945" i="2"/>
  <c r="A944" i="2"/>
  <c r="A943" i="2"/>
  <c r="A942" i="2"/>
  <c r="A940" i="2"/>
  <c r="A939" i="2"/>
  <c r="A938" i="2"/>
  <c r="A937" i="2"/>
  <c r="A936" i="2"/>
  <c r="A935" i="2"/>
  <c r="A934" i="2"/>
  <c r="A933" i="2"/>
  <c r="A931" i="2"/>
  <c r="A930" i="2"/>
  <c r="A929" i="2"/>
  <c r="A928" i="2"/>
  <c r="A927" i="2"/>
  <c r="A926" i="2"/>
  <c r="A925" i="2"/>
  <c r="A924" i="2"/>
  <c r="A923" i="2"/>
  <c r="A922" i="2"/>
  <c r="A921" i="2"/>
  <c r="A918" i="2"/>
  <c r="A917" i="2"/>
  <c r="A916" i="2"/>
  <c r="A915" i="2"/>
  <c r="A914" i="2"/>
  <c r="A913" i="2"/>
  <c r="A912" i="2"/>
  <c r="A911" i="2"/>
  <c r="A910" i="2"/>
  <c r="A909" i="2"/>
  <c r="A908" i="2"/>
  <c r="A906" i="2"/>
  <c r="A905" i="2"/>
  <c r="A904" i="2"/>
  <c r="A903" i="2"/>
  <c r="A902" i="2"/>
  <c r="A901" i="2"/>
  <c r="A899" i="2"/>
  <c r="A898" i="2"/>
  <c r="A897" i="2"/>
  <c r="A896" i="2"/>
  <c r="A895" i="2"/>
  <c r="A894" i="2"/>
  <c r="A893" i="2"/>
  <c r="A892" i="2"/>
  <c r="A891" i="2"/>
  <c r="A890" i="2"/>
  <c r="A889" i="2"/>
  <c r="A888" i="2"/>
  <c r="A887" i="2"/>
  <c r="A886" i="2"/>
  <c r="A885" i="2"/>
  <c r="A884" i="2"/>
  <c r="A883" i="2"/>
  <c r="A882" i="2"/>
  <c r="A881" i="2"/>
  <c r="A880" i="2"/>
  <c r="A879" i="2"/>
  <c r="A875" i="2"/>
  <c r="A874" i="2"/>
  <c r="A873" i="2"/>
  <c r="A871" i="2"/>
  <c r="A870" i="2"/>
  <c r="A869" i="2"/>
  <c r="A868" i="2"/>
  <c r="A867" i="2"/>
  <c r="A866" i="2"/>
  <c r="A865" i="2"/>
  <c r="A864" i="2"/>
  <c r="A863" i="2"/>
  <c r="A862" i="2"/>
  <c r="A861" i="2"/>
  <c r="A860" i="2"/>
  <c r="A859" i="2"/>
  <c r="A858" i="2"/>
  <c r="A857" i="2"/>
  <c r="A856" i="2"/>
  <c r="A855" i="2"/>
  <c r="A854" i="2"/>
  <c r="A853" i="2"/>
  <c r="A852" i="2"/>
  <c r="A851" i="2"/>
  <c r="A850" i="2"/>
  <c r="A849" i="2"/>
  <c r="A848" i="2"/>
  <c r="A847" i="2"/>
  <c r="A846" i="2"/>
  <c r="A844" i="2"/>
  <c r="A843" i="2"/>
  <c r="A842" i="2"/>
  <c r="A841" i="2"/>
  <c r="A840" i="2"/>
  <c r="A839" i="2"/>
  <c r="A837" i="2"/>
  <c r="A836" i="2"/>
  <c r="A835" i="2"/>
  <c r="A834" i="2"/>
  <c r="A833" i="2"/>
  <c r="A832" i="2"/>
  <c r="A831" i="2"/>
  <c r="A830" i="2"/>
  <c r="A829" i="2"/>
  <c r="A826" i="2"/>
  <c r="A825" i="2"/>
  <c r="A824" i="2"/>
  <c r="A823" i="2"/>
  <c r="A821" i="2"/>
  <c r="A820" i="2"/>
  <c r="A819" i="2"/>
  <c r="A818" i="2"/>
  <c r="A817" i="2"/>
  <c r="A816" i="2"/>
  <c r="A815" i="2"/>
  <c r="A814" i="2"/>
  <c r="A813" i="2"/>
  <c r="A809" i="2"/>
  <c r="A808" i="2"/>
  <c r="A807" i="2"/>
  <c r="A806" i="2" s="1"/>
  <c r="A805" i="2"/>
  <c r="A804" i="2"/>
  <c r="A803" i="2"/>
  <c r="A802" i="2"/>
  <c r="A801" i="2"/>
  <c r="A799" i="2"/>
  <c r="A798" i="2"/>
  <c r="A797" i="2"/>
  <c r="A796" i="2"/>
  <c r="A795" i="2"/>
  <c r="A794" i="2"/>
  <c r="A793" i="2"/>
  <c r="A792" i="2"/>
  <c r="A791" i="2"/>
  <c r="A790" i="2"/>
  <c r="A789" i="2"/>
  <c r="A788" i="2"/>
  <c r="A787" i="2"/>
  <c r="A786" i="2"/>
  <c r="A785" i="2"/>
  <c r="A784" i="2"/>
  <c r="A783" i="2"/>
  <c r="A782" i="2"/>
  <c r="A781" i="2"/>
  <c r="A780" i="2"/>
  <c r="A778" i="2"/>
  <c r="A777" i="2"/>
  <c r="A776" i="2"/>
  <c r="A775" i="2"/>
  <c r="A774" i="2"/>
  <c r="A773" i="2"/>
  <c r="A772" i="2"/>
  <c r="A771" i="2"/>
  <c r="A768" i="2"/>
  <c r="A767" i="2"/>
  <c r="A766" i="2"/>
  <c r="A765" i="2"/>
  <c r="A764" i="2"/>
  <c r="A763" i="2"/>
  <c r="A761" i="2"/>
  <c r="A760" i="2"/>
  <c r="A759" i="2"/>
  <c r="A758" i="2"/>
  <c r="A757" i="2"/>
  <c r="A756" i="2"/>
  <c r="A755" i="2"/>
  <c r="A754" i="2"/>
  <c r="A753" i="2"/>
  <c r="A752" i="2"/>
  <c r="A751" i="2"/>
  <c r="A750" i="2"/>
  <c r="A749" i="2"/>
  <c r="A748" i="2"/>
  <c r="A746" i="2"/>
  <c r="A745" i="2"/>
  <c r="A744" i="2"/>
  <c r="A743" i="2"/>
  <c r="A742" i="2"/>
  <c r="A741" i="2"/>
  <c r="A740" i="2"/>
  <c r="A739" i="2"/>
  <c r="A737" i="2"/>
  <c r="A736" i="2"/>
  <c r="A735" i="2"/>
  <c r="A734" i="2"/>
  <c r="A733" i="2"/>
  <c r="A732" i="2"/>
  <c r="A731" i="2"/>
  <c r="A730" i="2"/>
  <c r="A729" i="2"/>
  <c r="A728" i="2"/>
  <c r="A727" i="2"/>
  <c r="A726" i="2"/>
  <c r="A725" i="2"/>
  <c r="A724" i="2"/>
  <c r="A723" i="2"/>
  <c r="A722" i="2"/>
  <c r="A721" i="2"/>
  <c r="A720" i="2"/>
  <c r="A719" i="2"/>
  <c r="A718" i="2"/>
  <c r="A717" i="2"/>
  <c r="A716" i="2"/>
  <c r="A715" i="2"/>
  <c r="A712" i="2"/>
  <c r="A711" i="2"/>
  <c r="A710" i="2"/>
  <c r="A709" i="2"/>
  <c r="A707" i="2"/>
  <c r="A706" i="2"/>
  <c r="A705" i="2"/>
  <c r="A704" i="2"/>
  <c r="A703" i="2"/>
  <c r="A702" i="2"/>
  <c r="A701" i="2"/>
  <c r="A700" i="2"/>
  <c r="A699" i="2"/>
  <c r="A698" i="2"/>
  <c r="A694" i="2"/>
  <c r="A693" i="2"/>
  <c r="A692" i="2"/>
  <c r="A690" i="2"/>
  <c r="A689" i="2"/>
  <c r="A688" i="2"/>
  <c r="A687" i="2"/>
  <c r="A686" i="2"/>
  <c r="A685" i="2"/>
  <c r="A684" i="2"/>
  <c r="A683" i="2"/>
  <c r="A682" i="2"/>
  <c r="A681" i="2"/>
  <c r="A680" i="2"/>
  <c r="A679" i="2"/>
  <c r="A678" i="2"/>
  <c r="A677" i="2"/>
  <c r="A676" i="2"/>
  <c r="A675" i="2"/>
  <c r="A674" i="2"/>
  <c r="A671" i="2"/>
  <c r="A670" i="2"/>
  <c r="A669" i="2"/>
  <c r="A668" i="2"/>
  <c r="A667" i="2"/>
  <c r="A666" i="2"/>
  <c r="A665" i="2"/>
  <c r="A664" i="2"/>
  <c r="A662" i="2"/>
  <c r="A661" i="2"/>
  <c r="A660" i="2"/>
  <c r="A659" i="2"/>
  <c r="A658" i="2"/>
  <c r="A657" i="2"/>
  <c r="A656" i="2"/>
  <c r="A655" i="2"/>
  <c r="A654" i="2"/>
  <c r="A653" i="2"/>
  <c r="A652" i="2"/>
  <c r="A651" i="2"/>
  <c r="A650" i="2"/>
  <c r="A649" i="2"/>
  <c r="A648" i="2"/>
  <c r="A647" i="2"/>
  <c r="A646" i="2"/>
  <c r="A645" i="2"/>
  <c r="A644" i="2"/>
  <c r="A642" i="2"/>
  <c r="A641" i="2"/>
  <c r="A640" i="2"/>
  <c r="A639" i="2"/>
  <c r="A638" i="2"/>
  <c r="A637" i="2"/>
  <c r="A636" i="2"/>
  <c r="A635" i="2"/>
  <c r="A634" i="2"/>
  <c r="A633" i="2"/>
  <c r="A632" i="2"/>
  <c r="A630" i="2"/>
  <c r="A629" i="2"/>
  <c r="A628" i="2"/>
  <c r="A627" i="2"/>
  <c r="A626" i="2"/>
  <c r="A625" i="2"/>
  <c r="A624" i="2"/>
  <c r="A623" i="2"/>
  <c r="A622" i="2"/>
  <c r="A621" i="2"/>
  <c r="A620" i="2"/>
  <c r="A619" i="2"/>
  <c r="A618" i="2"/>
  <c r="A616" i="2"/>
  <c r="A615" i="2"/>
  <c r="A614" i="2"/>
  <c r="A613" i="2"/>
  <c r="A612" i="2"/>
  <c r="A611" i="2"/>
  <c r="A610" i="2"/>
  <c r="A609" i="2"/>
  <c r="A608" i="2"/>
  <c r="A607" i="2"/>
  <c r="A606" i="2"/>
  <c r="A605" i="2"/>
  <c r="A604" i="2"/>
  <c r="A603" i="2"/>
  <c r="A602" i="2"/>
  <c r="A601" i="2"/>
  <c r="A600" i="2"/>
  <c r="A599" i="2"/>
  <c r="A598" i="2"/>
  <c r="A597" i="2"/>
  <c r="A596" i="2"/>
  <c r="A595" i="2"/>
  <c r="A594" i="2"/>
  <c r="A593" i="2"/>
  <c r="A592" i="2"/>
  <c r="A591" i="2"/>
  <c r="A590" i="2"/>
  <c r="A589" i="2"/>
  <c r="A588" i="2"/>
  <c r="A587" i="2"/>
  <c r="A586" i="2"/>
  <c r="A585" i="2"/>
  <c r="A584" i="2"/>
  <c r="A583" i="2"/>
  <c r="A582" i="2"/>
  <c r="A581" i="2"/>
  <c r="A580" i="2"/>
  <c r="A579" i="2"/>
  <c r="A578" i="2"/>
  <c r="A577" i="2"/>
  <c r="A576" i="2"/>
  <c r="A575" i="2"/>
  <c r="A574" i="2"/>
  <c r="A573" i="2"/>
  <c r="A571" i="2"/>
  <c r="A570" i="2"/>
  <c r="A569" i="2"/>
  <c r="A568" i="2"/>
  <c r="A567" i="2"/>
  <c r="A566" i="2"/>
  <c r="A565" i="2"/>
  <c r="A564" i="2"/>
  <c r="A563" i="2"/>
  <c r="A562" i="2"/>
  <c r="A561" i="2"/>
  <c r="A560" i="2"/>
  <c r="A559" i="2"/>
  <c r="A558" i="2"/>
  <c r="A557" i="2"/>
  <c r="A556" i="2"/>
  <c r="A555" i="2"/>
  <c r="A554" i="2"/>
  <c r="A553" i="2"/>
  <c r="A552" i="2"/>
  <c r="A551" i="2"/>
  <c r="A550" i="2"/>
  <c r="A549" i="2"/>
  <c r="A548" i="2"/>
  <c r="A547" i="2"/>
  <c r="A546" i="2"/>
  <c r="A545" i="2"/>
  <c r="A544" i="2"/>
  <c r="A543" i="2"/>
  <c r="A542" i="2"/>
  <c r="A541" i="2"/>
  <c r="A540" i="2"/>
  <c r="A539" i="2"/>
  <c r="A538" i="2"/>
  <c r="A537" i="2"/>
  <c r="A536" i="2"/>
  <c r="A535" i="2"/>
  <c r="A534" i="2"/>
  <c r="A533" i="2"/>
  <c r="A532" i="2"/>
  <c r="A531" i="2"/>
  <c r="A530" i="2"/>
  <c r="A529" i="2"/>
  <c r="A528" i="2"/>
  <c r="A527" i="2"/>
  <c r="A526" i="2"/>
  <c r="A525" i="2"/>
  <c r="A524" i="2"/>
  <c r="A523" i="2"/>
  <c r="A522" i="2"/>
  <c r="A521" i="2"/>
  <c r="A520" i="2"/>
  <c r="A519" i="2"/>
  <c r="A518" i="2"/>
  <c r="A517" i="2"/>
  <c r="A516" i="2"/>
  <c r="A515" i="2"/>
  <c r="A514" i="2"/>
  <c r="A512" i="2"/>
  <c r="A511" i="2"/>
  <c r="A510" i="2"/>
  <c r="A509" i="2"/>
  <c r="A508" i="2"/>
  <c r="A507" i="2"/>
  <c r="A506" i="2"/>
  <c r="A505" i="2"/>
  <c r="A504" i="2"/>
  <c r="A503" i="2"/>
  <c r="A502" i="2"/>
  <c r="A501" i="2"/>
  <c r="A500" i="2"/>
  <c r="A499" i="2"/>
  <c r="A498" i="2"/>
  <c r="A497" i="2"/>
  <c r="A496" i="2"/>
  <c r="A495" i="2"/>
  <c r="A494" i="2"/>
  <c r="A493" i="2"/>
  <c r="A491" i="2"/>
  <c r="A490" i="2"/>
  <c r="A489" i="2"/>
  <c r="A488" i="2"/>
  <c r="A487" i="2"/>
  <c r="A486" i="2"/>
  <c r="A485" i="2"/>
  <c r="A484" i="2"/>
  <c r="A483" i="2"/>
  <c r="A482" i="2"/>
  <c r="A481" i="2"/>
  <c r="A480" i="2"/>
  <c r="A479" i="2"/>
  <c r="A478" i="2"/>
  <c r="A477" i="2"/>
  <c r="A476" i="2"/>
  <c r="A473" i="2"/>
  <c r="A472" i="2"/>
  <c r="A471" i="2"/>
  <c r="A470" i="2"/>
  <c r="A469" i="2"/>
  <c r="A468" i="2"/>
  <c r="A467" i="2"/>
  <c r="A466" i="2"/>
  <c r="A464" i="2"/>
  <c r="A463" i="2"/>
  <c r="A462" i="2"/>
  <c r="A461" i="2"/>
  <c r="A458" i="2"/>
  <c r="A457" i="2"/>
  <c r="A456" i="2"/>
  <c r="A455" i="2"/>
  <c r="A453" i="2"/>
  <c r="A452" i="2"/>
  <c r="A451" i="2"/>
  <c r="A450" i="2"/>
  <c r="A449" i="2"/>
  <c r="A448" i="2"/>
  <c r="A447" i="2"/>
  <c r="A446" i="2"/>
  <c r="A445" i="2"/>
  <c r="A444" i="2"/>
  <c r="A443" i="2"/>
  <c r="A442" i="2"/>
  <c r="A438" i="2"/>
  <c r="A437" i="2"/>
  <c r="A436" i="2"/>
  <c r="A434" i="2"/>
  <c r="A433" i="2"/>
  <c r="A432" i="2"/>
  <c r="A431" i="2"/>
  <c r="A430" i="2"/>
  <c r="A429" i="2"/>
  <c r="A428" i="2"/>
  <c r="A426" i="2"/>
  <c r="A425" i="2"/>
  <c r="A424" i="2"/>
  <c r="A423" i="2"/>
  <c r="A422" i="2"/>
  <c r="A421" i="2"/>
  <c r="A420" i="2"/>
  <c r="A419" i="2"/>
  <c r="A418" i="2"/>
  <c r="A417" i="2"/>
  <c r="A416" i="2"/>
  <c r="A415" i="2"/>
  <c r="A414" i="2"/>
  <c r="A413" i="2"/>
  <c r="A411" i="2"/>
  <c r="A410" i="2"/>
  <c r="A409" i="2"/>
  <c r="A408" i="2"/>
  <c r="A407" i="2"/>
  <c r="A406" i="2"/>
  <c r="A403" i="2"/>
  <c r="A402" i="2"/>
  <c r="A401" i="2"/>
  <c r="A400" i="2"/>
  <c r="A398" i="2"/>
  <c r="A397" i="2"/>
  <c r="A396" i="2"/>
  <c r="A395" i="2"/>
  <c r="A394" i="2"/>
  <c r="A393" i="2"/>
  <c r="A391" i="2"/>
  <c r="A390" i="2"/>
  <c r="A389" i="2"/>
  <c r="A388" i="2"/>
  <c r="A387" i="2"/>
  <c r="A386"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6" i="2"/>
  <c r="A335" i="2"/>
  <c r="A334" i="2"/>
  <c r="A333" i="2"/>
  <c r="A332" i="2"/>
  <c r="A331" i="2"/>
  <c r="A330" i="2"/>
  <c r="A329" i="2"/>
  <c r="A328" i="2"/>
  <c r="A326" i="2"/>
  <c r="A325" i="2"/>
  <c r="A324" i="2"/>
  <c r="A323" i="2"/>
  <c r="A322" i="2"/>
  <c r="A321" i="2"/>
  <c r="A320" i="2"/>
  <c r="A319" i="2"/>
  <c r="A318"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69" i="2"/>
  <c r="A268" i="2"/>
  <c r="A266" i="2"/>
  <c r="A265" i="2"/>
  <c r="A264" i="2"/>
  <c r="A263" i="2"/>
  <c r="A262" i="2"/>
  <c r="A261" i="2"/>
  <c r="A260" i="2"/>
  <c r="A259" i="2"/>
  <c r="A258" i="2"/>
  <c r="A257" i="2"/>
  <c r="A256" i="2"/>
  <c r="A255" i="2"/>
  <c r="A254" i="2"/>
  <c r="A253" i="2"/>
  <c r="A252" i="2"/>
  <c r="A251" i="2"/>
  <c r="A250" i="2"/>
  <c r="A249" i="2"/>
  <c r="A248" i="2"/>
  <c r="A247" i="2"/>
  <c r="A246" i="2"/>
  <c r="A245" i="2"/>
  <c r="A244" i="2"/>
  <c r="A243" i="2"/>
  <c r="A241" i="2"/>
  <c r="A240" i="2"/>
  <c r="A239" i="2"/>
  <c r="A238" i="2"/>
  <c r="A237" i="2"/>
  <c r="A236"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1" i="2"/>
  <c r="A200" i="2"/>
  <c r="A199" i="2"/>
  <c r="A198" i="2"/>
  <c r="A197" i="2"/>
  <c r="A196" i="2"/>
  <c r="A195" i="2"/>
  <c r="A194" i="2"/>
  <c r="A193" i="2"/>
  <c r="A192" i="2"/>
  <c r="A191" i="2"/>
  <c r="A190" i="2"/>
  <c r="A187" i="2"/>
  <c r="A186" i="2"/>
  <c r="A185" i="2"/>
  <c r="A184" i="2"/>
  <c r="A183" i="2"/>
  <c r="A182" i="2"/>
  <c r="A181" i="2"/>
  <c r="A180" i="2"/>
  <c r="A179" i="2"/>
  <c r="A178" i="2"/>
  <c r="A176" i="2"/>
  <c r="A175" i="2"/>
  <c r="A174" i="2"/>
  <c r="A173" i="2"/>
  <c r="A172" i="2"/>
  <c r="A170" i="2"/>
  <c r="A169" i="2"/>
  <c r="A168" i="2"/>
  <c r="A167" i="2"/>
  <c r="A166" i="2"/>
  <c r="A165" i="2"/>
  <c r="A164" i="2"/>
  <c r="A163" i="2"/>
  <c r="A162" i="2"/>
  <c r="A161" i="2"/>
  <c r="A160" i="2"/>
  <c r="A159" i="2"/>
  <c r="A158" i="2"/>
  <c r="A157" i="2"/>
  <c r="A156" i="2"/>
  <c r="A155" i="2"/>
  <c r="A154" i="2"/>
  <c r="A153" i="2"/>
  <c r="A152" i="2"/>
  <c r="A151" i="2"/>
  <c r="A147" i="2"/>
  <c r="A146" i="2"/>
  <c r="A145" i="2"/>
  <c r="A143" i="2"/>
  <c r="A142" i="2"/>
  <c r="A141" i="2"/>
  <c r="A140" i="2"/>
  <c r="A139" i="2"/>
  <c r="A138" i="2"/>
  <c r="A137" i="2"/>
  <c r="A136" i="2"/>
  <c r="A135" i="2"/>
  <c r="A134" i="2"/>
  <c r="A133" i="2"/>
  <c r="A132" i="2"/>
  <c r="A131" i="2"/>
  <c r="A129" i="2"/>
  <c r="A128" i="2"/>
  <c r="A127" i="2"/>
  <c r="A126" i="2"/>
  <c r="A125" i="2"/>
  <c r="A124" i="2"/>
  <c r="A123" i="2"/>
  <c r="A122" i="2"/>
  <c r="A121" i="2"/>
  <c r="A120" i="2"/>
  <c r="A119" i="2"/>
  <c r="A118" i="2"/>
  <c r="A117" i="2"/>
  <c r="A116" i="2"/>
  <c r="A115" i="2"/>
  <c r="A114" i="2"/>
  <c r="A113" i="2"/>
  <c r="A112" i="2"/>
  <c r="A110" i="2"/>
  <c r="A109" i="2"/>
  <c r="A106" i="2"/>
  <c r="A105" i="2"/>
  <c r="A104" i="2"/>
  <c r="A103" i="2"/>
  <c r="A102" i="2"/>
  <c r="A101" i="2"/>
  <c r="A100" i="2"/>
  <c r="A98" i="2"/>
  <c r="A97" i="2"/>
  <c r="A96" i="2"/>
  <c r="A95" i="2"/>
  <c r="A94" i="2"/>
  <c r="A93" i="2"/>
  <c r="A92" i="2"/>
  <c r="A91" i="2"/>
  <c r="A90" i="2"/>
  <c r="A89" i="2"/>
  <c r="A88" i="2"/>
  <c r="A87" i="2"/>
  <c r="A86" i="2"/>
  <c r="A85" i="2"/>
  <c r="A84" i="2"/>
  <c r="A83" i="2"/>
  <c r="A82" i="2"/>
  <c r="A81" i="2"/>
  <c r="A79" i="2"/>
  <c r="A78" i="2"/>
  <c r="A77" i="2"/>
  <c r="A76" i="2"/>
  <c r="A75" i="2"/>
  <c r="A74" i="2"/>
  <c r="A73" i="2"/>
  <c r="A72" i="2"/>
  <c r="A71" i="2"/>
  <c r="A70" i="2"/>
  <c r="A69" i="2"/>
  <c r="A68" i="2"/>
  <c r="A67" i="2"/>
  <c r="A66" i="2"/>
  <c r="A65" i="2"/>
  <c r="A64"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5" i="2"/>
  <c r="A14" i="2"/>
  <c r="A13" i="2"/>
  <c r="A12" i="2"/>
  <c r="A11" i="2"/>
  <c r="A10" i="2"/>
  <c r="A9" i="2"/>
  <c r="A8" i="2"/>
  <c r="B96" i="12"/>
  <c r="A66" i="12"/>
  <c r="A25" i="12"/>
  <c r="A39" i="4"/>
  <c r="A38" i="4"/>
  <c r="A35" i="4"/>
  <c r="A34" i="4"/>
  <c r="A31" i="4"/>
  <c r="A30" i="4"/>
  <c r="A21" i="4"/>
  <c r="A20" i="4"/>
  <c r="A2" i="22" s="1"/>
  <c r="C1202" i="23"/>
  <c r="B1202" i="23"/>
  <c r="C1201" i="23"/>
  <c r="B1201" i="23"/>
  <c r="C1200" i="23"/>
  <c r="B1200" i="23"/>
  <c r="C1199" i="23"/>
  <c r="B1199" i="23"/>
  <c r="C1198" i="23"/>
  <c r="C1197" i="23"/>
  <c r="C1196" i="23"/>
  <c r="B1196" i="23"/>
  <c r="C1195" i="23"/>
  <c r="C1194" i="23"/>
  <c r="C1193" i="23"/>
  <c r="B1193" i="23"/>
  <c r="C1192" i="23"/>
  <c r="C1191" i="23"/>
  <c r="C1190" i="23"/>
  <c r="B1190" i="23"/>
  <c r="C1189" i="23"/>
  <c r="B1189" i="23"/>
  <c r="C1188" i="23"/>
  <c r="C1187" i="23"/>
  <c r="C1186" i="23"/>
  <c r="B1186" i="23"/>
  <c r="C1185" i="23"/>
  <c r="C1184" i="23"/>
  <c r="C1183" i="23"/>
  <c r="B1183" i="23"/>
  <c r="C1182" i="23"/>
  <c r="B1182" i="23"/>
  <c r="C1181" i="23"/>
  <c r="C1180" i="23"/>
  <c r="C1179" i="23"/>
  <c r="C1178" i="23"/>
  <c r="B1178" i="23"/>
  <c r="C1177" i="23"/>
  <c r="C1176" i="23"/>
  <c r="C1175" i="23"/>
  <c r="C1174" i="23"/>
  <c r="B1174" i="23"/>
  <c r="C1173" i="23"/>
  <c r="B1173" i="23"/>
  <c r="C1172" i="23"/>
  <c r="B1172" i="23"/>
  <c r="C1171" i="23"/>
  <c r="C1170" i="23"/>
  <c r="B1170" i="23"/>
  <c r="C1169" i="23"/>
  <c r="C1168" i="23"/>
  <c r="C1167" i="23"/>
  <c r="C1166" i="23"/>
  <c r="C1165" i="23"/>
  <c r="C1164" i="23"/>
  <c r="C1163" i="23"/>
  <c r="C1162" i="23"/>
  <c r="C1161" i="23"/>
  <c r="C1160" i="23"/>
  <c r="C1159" i="23"/>
  <c r="B1159" i="23"/>
  <c r="C1158" i="23"/>
  <c r="B1158" i="23"/>
  <c r="C1157" i="23"/>
  <c r="C1156" i="23"/>
  <c r="C1155" i="23"/>
  <c r="C1154" i="23"/>
  <c r="B1154" i="23"/>
  <c r="C1153" i="23"/>
  <c r="B1153" i="23"/>
  <c r="C1152" i="23"/>
  <c r="C1151" i="23"/>
  <c r="B1151" i="23"/>
  <c r="C1150" i="23"/>
  <c r="B1150" i="23"/>
  <c r="C1149" i="23"/>
  <c r="B1149" i="23"/>
  <c r="C1148" i="23"/>
  <c r="B1148" i="23"/>
  <c r="C1147" i="23"/>
  <c r="B1147" i="23"/>
  <c r="C1146" i="23"/>
  <c r="B1146" i="23"/>
  <c r="C1145" i="23"/>
  <c r="B1145" i="23"/>
  <c r="C1144" i="23"/>
  <c r="B1144" i="23"/>
  <c r="C1143" i="23"/>
  <c r="C1142" i="23"/>
  <c r="B1142" i="23"/>
  <c r="C1141" i="23"/>
  <c r="C1140" i="23"/>
  <c r="B1140" i="23"/>
  <c r="C1139" i="23"/>
  <c r="C1138" i="23"/>
  <c r="B1138" i="23"/>
  <c r="C1137" i="23"/>
  <c r="C1136" i="23"/>
  <c r="C1135" i="23"/>
  <c r="B1135" i="23"/>
  <c r="C1134" i="23"/>
  <c r="C1133" i="23"/>
  <c r="C1132" i="23"/>
  <c r="B1132" i="23"/>
  <c r="C1131" i="23"/>
  <c r="B1131" i="23"/>
  <c r="C1130" i="23"/>
  <c r="B1130" i="23"/>
  <c r="C1129" i="23"/>
  <c r="C1128" i="23"/>
  <c r="C1127" i="23"/>
  <c r="B1127" i="23"/>
  <c r="C1126" i="23"/>
  <c r="C1125" i="23"/>
  <c r="B1125" i="23"/>
  <c r="C1124" i="23"/>
  <c r="C1123" i="23"/>
  <c r="B1123" i="23"/>
  <c r="C1122" i="23"/>
  <c r="C1121" i="23"/>
  <c r="C1120" i="23"/>
  <c r="B1120" i="23"/>
  <c r="C1119" i="23"/>
  <c r="C1118" i="23"/>
  <c r="B1118" i="23"/>
  <c r="C1117" i="23"/>
  <c r="C1116" i="23"/>
  <c r="C1115" i="23"/>
  <c r="B1115" i="23"/>
  <c r="C1114" i="23"/>
  <c r="C1113" i="23"/>
  <c r="B1113" i="23"/>
  <c r="C1112" i="23"/>
  <c r="B1112" i="23"/>
  <c r="C1111" i="23"/>
  <c r="C1110" i="23"/>
  <c r="B1110" i="23"/>
  <c r="C1109" i="23"/>
  <c r="C1108" i="23"/>
  <c r="B1108" i="23"/>
  <c r="C1107" i="23"/>
  <c r="C1106" i="23"/>
  <c r="B1106" i="23"/>
  <c r="C1105" i="23"/>
  <c r="C1104" i="23"/>
  <c r="B1104" i="23"/>
  <c r="C1103" i="23"/>
  <c r="C1102" i="23"/>
  <c r="B1102" i="23"/>
  <c r="C1101" i="23"/>
  <c r="C1100" i="23"/>
  <c r="B1100" i="23"/>
  <c r="C1099" i="23"/>
  <c r="B1099" i="23"/>
  <c r="C1098" i="23"/>
  <c r="C1097" i="23"/>
  <c r="B1097" i="23"/>
  <c r="C1096" i="23"/>
  <c r="C1095" i="23"/>
  <c r="B1095" i="23"/>
  <c r="C1094" i="23"/>
  <c r="C1093" i="23"/>
  <c r="B1093" i="23"/>
  <c r="C1092" i="23"/>
  <c r="C1091" i="23"/>
  <c r="B1091" i="23"/>
  <c r="C1090" i="23"/>
  <c r="B1090" i="23"/>
  <c r="C1089" i="23"/>
  <c r="C1088" i="23"/>
  <c r="B1088" i="23"/>
  <c r="C1087" i="23"/>
  <c r="C1086" i="23"/>
  <c r="B1086" i="23"/>
  <c r="C1085" i="23"/>
  <c r="C1084" i="23"/>
  <c r="B1084" i="23"/>
  <c r="C1083" i="23"/>
  <c r="B1083" i="23"/>
  <c r="C1082" i="23"/>
  <c r="B1082" i="23"/>
  <c r="C1081" i="23"/>
  <c r="C1080" i="23"/>
  <c r="B1080" i="23"/>
  <c r="C1079" i="23"/>
  <c r="C1078" i="23"/>
  <c r="B1078" i="23"/>
  <c r="C1077" i="23"/>
  <c r="C1076" i="23"/>
  <c r="B1076" i="23"/>
  <c r="C1075" i="23"/>
  <c r="C1074" i="23"/>
  <c r="C1073" i="23"/>
  <c r="C1072" i="23"/>
  <c r="C1071" i="23"/>
  <c r="C1070" i="23"/>
  <c r="B1070" i="23"/>
  <c r="C1069" i="23"/>
  <c r="C1068" i="23"/>
  <c r="B1068" i="23"/>
  <c r="C1067" i="23"/>
  <c r="B1067" i="23"/>
  <c r="C1066" i="23"/>
  <c r="B1066" i="23"/>
  <c r="C1065" i="23"/>
  <c r="C1064" i="23"/>
  <c r="B1064" i="23"/>
  <c r="C1063" i="23"/>
  <c r="C1062" i="23"/>
  <c r="C1061" i="23"/>
  <c r="C1060" i="23"/>
  <c r="C1059" i="23"/>
  <c r="C1058" i="23"/>
  <c r="C1057" i="23"/>
  <c r="C1056" i="23"/>
  <c r="C1055" i="23"/>
  <c r="C1054" i="23"/>
  <c r="C1053" i="23"/>
  <c r="B1053" i="23"/>
  <c r="C1052" i="23"/>
  <c r="C1051" i="23"/>
  <c r="B1051" i="23"/>
  <c r="C1050" i="23"/>
  <c r="C1049" i="23"/>
  <c r="B1049" i="23"/>
  <c r="C1048" i="23"/>
  <c r="C1047" i="23"/>
  <c r="C1046" i="23"/>
  <c r="C1045" i="23"/>
  <c r="B1045" i="23"/>
  <c r="C1044" i="23"/>
  <c r="C1043" i="23"/>
  <c r="C1042" i="23"/>
  <c r="B1042" i="23"/>
  <c r="C1041" i="23"/>
  <c r="C1040" i="23"/>
  <c r="C1039" i="23"/>
  <c r="B1039" i="23"/>
  <c r="C1038" i="23"/>
  <c r="C1037" i="23"/>
  <c r="C1036" i="23"/>
  <c r="C1035" i="23"/>
  <c r="C1034" i="23"/>
  <c r="C1033" i="23"/>
  <c r="C1032" i="23"/>
  <c r="C1031" i="23"/>
  <c r="C1030" i="23"/>
  <c r="C1029" i="23"/>
  <c r="B1029" i="23"/>
  <c r="C1028" i="23"/>
  <c r="C1027" i="23"/>
  <c r="B1027" i="23"/>
  <c r="C1026" i="23"/>
  <c r="B1026" i="23"/>
  <c r="C1025" i="23"/>
  <c r="B1025" i="23"/>
  <c r="C1024" i="23"/>
  <c r="B1024" i="23"/>
  <c r="C1023" i="23"/>
  <c r="B1023" i="23"/>
  <c r="C1022" i="23"/>
  <c r="B1022" i="23"/>
  <c r="C1021" i="23"/>
  <c r="B1021" i="23"/>
  <c r="C1020" i="23"/>
  <c r="C1019" i="23"/>
  <c r="C1018" i="23"/>
  <c r="C1017" i="23"/>
  <c r="B1017" i="23"/>
  <c r="C1016" i="23"/>
  <c r="C1015" i="23"/>
  <c r="B1015" i="23"/>
  <c r="C1014" i="23"/>
  <c r="C1013" i="23"/>
  <c r="B1013" i="23"/>
  <c r="C1012" i="23"/>
  <c r="C1011" i="23"/>
  <c r="B1011" i="23"/>
  <c r="C1010" i="23"/>
  <c r="C1009" i="23"/>
  <c r="C1008" i="23"/>
  <c r="C1007" i="23"/>
  <c r="B1007" i="23"/>
  <c r="C1006" i="23"/>
  <c r="B1006" i="23"/>
  <c r="C1005" i="23"/>
  <c r="B1005" i="23"/>
  <c r="C1004" i="23"/>
  <c r="C1003" i="23"/>
  <c r="C1002" i="23"/>
  <c r="C1001" i="23"/>
  <c r="B1001" i="23"/>
  <c r="C1000" i="23"/>
  <c r="C999" i="23"/>
  <c r="C998" i="23"/>
  <c r="B998" i="23"/>
  <c r="C997" i="23"/>
  <c r="B997" i="23"/>
  <c r="C996" i="23"/>
  <c r="C995" i="23"/>
  <c r="B995" i="23"/>
  <c r="C994" i="23"/>
  <c r="C993" i="23"/>
  <c r="B993" i="23"/>
  <c r="C992" i="23"/>
  <c r="C991" i="23"/>
  <c r="B991" i="23"/>
  <c r="C990" i="23"/>
  <c r="C989" i="23"/>
  <c r="B989" i="23"/>
  <c r="C988" i="23"/>
  <c r="C987" i="23"/>
  <c r="B987" i="23"/>
  <c r="C986" i="23"/>
  <c r="C985" i="23"/>
  <c r="B985" i="23"/>
  <c r="C984" i="23"/>
  <c r="C983" i="23"/>
  <c r="B983" i="23"/>
  <c r="C982" i="23"/>
  <c r="B982" i="23"/>
  <c r="C981" i="23"/>
  <c r="C980" i="23"/>
  <c r="B980" i="23"/>
  <c r="C979" i="23"/>
  <c r="C978" i="23"/>
  <c r="B978" i="23"/>
  <c r="C977" i="23"/>
  <c r="C976" i="23"/>
  <c r="C975" i="23"/>
  <c r="B975" i="23"/>
  <c r="C974" i="23"/>
  <c r="C973" i="23"/>
  <c r="B973" i="23"/>
  <c r="C972" i="23"/>
  <c r="C971" i="23"/>
  <c r="C970" i="23"/>
  <c r="B970" i="23"/>
  <c r="C969" i="23"/>
  <c r="C968" i="23"/>
  <c r="B968" i="23"/>
  <c r="C967" i="23"/>
  <c r="C966" i="23"/>
  <c r="B966" i="23"/>
  <c r="C965" i="23"/>
  <c r="C964" i="23"/>
  <c r="B964" i="23"/>
  <c r="C963" i="23"/>
  <c r="B963" i="23"/>
  <c r="C962" i="23"/>
  <c r="B962" i="23"/>
  <c r="C961" i="23"/>
  <c r="B961" i="23"/>
  <c r="C960" i="23"/>
  <c r="C959" i="23"/>
  <c r="B959" i="23"/>
  <c r="C958" i="23"/>
  <c r="B958" i="23"/>
  <c r="C957" i="23"/>
  <c r="C956" i="23"/>
  <c r="C955" i="23"/>
  <c r="B955" i="23"/>
  <c r="C954" i="23"/>
  <c r="C953" i="23"/>
  <c r="C952" i="23"/>
  <c r="B952" i="23"/>
  <c r="C951" i="23"/>
  <c r="C950" i="23"/>
  <c r="B950" i="23"/>
  <c r="C949" i="23"/>
  <c r="C948" i="23"/>
  <c r="B948" i="23"/>
  <c r="C947" i="23"/>
  <c r="C946" i="23"/>
  <c r="B946" i="23"/>
  <c r="C945" i="23"/>
  <c r="C944" i="23"/>
  <c r="B944" i="23"/>
  <c r="C943" i="23"/>
  <c r="C942" i="23"/>
  <c r="B942" i="23"/>
  <c r="C941" i="23"/>
  <c r="B941" i="23"/>
  <c r="C940" i="23"/>
  <c r="C939" i="23"/>
  <c r="C938" i="23"/>
  <c r="C937" i="23"/>
  <c r="C936" i="23"/>
  <c r="C935" i="23"/>
  <c r="B935" i="23"/>
  <c r="C934" i="23"/>
  <c r="C933" i="23"/>
  <c r="B933" i="23"/>
  <c r="C932" i="23"/>
  <c r="B932" i="23"/>
  <c r="C931" i="23"/>
  <c r="C930" i="23"/>
  <c r="B930" i="23"/>
  <c r="C929" i="23"/>
  <c r="C928" i="23"/>
  <c r="B928" i="23"/>
  <c r="C927" i="23"/>
  <c r="C926" i="23"/>
  <c r="B926" i="23"/>
  <c r="C925" i="23"/>
  <c r="C924" i="23"/>
  <c r="C923" i="23"/>
  <c r="B923" i="23"/>
  <c r="C922" i="23"/>
  <c r="C921" i="23"/>
  <c r="B921" i="23"/>
  <c r="C920" i="23"/>
  <c r="B920" i="23"/>
  <c r="C919" i="23"/>
  <c r="B919" i="23"/>
  <c r="C918" i="23"/>
  <c r="C917" i="23"/>
  <c r="C916" i="23"/>
  <c r="B916" i="23"/>
  <c r="C915" i="23"/>
  <c r="C914" i="23"/>
  <c r="C913" i="23"/>
  <c r="B913" i="23"/>
  <c r="C912" i="23"/>
  <c r="C911" i="23"/>
  <c r="C910" i="23"/>
  <c r="B910" i="23"/>
  <c r="C909" i="23"/>
  <c r="C908" i="23"/>
  <c r="B908" i="23"/>
  <c r="C907" i="23"/>
  <c r="B907" i="23"/>
  <c r="C906" i="23"/>
  <c r="C905" i="23"/>
  <c r="B905" i="23"/>
  <c r="C904" i="23"/>
  <c r="C903" i="23"/>
  <c r="B903" i="23"/>
  <c r="C902" i="23"/>
  <c r="C901" i="23"/>
  <c r="B901" i="23"/>
  <c r="C900" i="23"/>
  <c r="B900" i="23"/>
  <c r="C899" i="23"/>
  <c r="C898" i="23"/>
  <c r="B898" i="23"/>
  <c r="C897" i="23"/>
  <c r="C896" i="23"/>
  <c r="C895" i="23"/>
  <c r="C894" i="23"/>
  <c r="B894" i="23"/>
  <c r="C893" i="23"/>
  <c r="C892" i="23"/>
  <c r="B892" i="23"/>
  <c r="C891" i="23"/>
  <c r="C890" i="23"/>
  <c r="B890" i="23"/>
  <c r="C889" i="23"/>
  <c r="C888" i="23"/>
  <c r="B888" i="23"/>
  <c r="C887" i="23"/>
  <c r="C886" i="23"/>
  <c r="B886" i="23"/>
  <c r="C885" i="23"/>
  <c r="C884" i="23"/>
  <c r="B884" i="23"/>
  <c r="C883" i="23"/>
  <c r="C882" i="23"/>
  <c r="B882" i="23"/>
  <c r="C881" i="23"/>
  <c r="C880" i="23"/>
  <c r="C879" i="23"/>
  <c r="B879" i="23"/>
  <c r="C878" i="23"/>
  <c r="B878" i="23"/>
  <c r="C877" i="23"/>
  <c r="B877" i="23"/>
  <c r="C876" i="23"/>
  <c r="B876" i="23"/>
  <c r="C875" i="23"/>
  <c r="B875" i="23"/>
  <c r="C874" i="23"/>
  <c r="B874" i="23"/>
  <c r="C873" i="23"/>
  <c r="B873" i="23"/>
  <c r="C872" i="23"/>
  <c r="B872" i="23"/>
  <c r="C871" i="23"/>
  <c r="C870" i="23"/>
  <c r="C869" i="23"/>
  <c r="C868" i="23"/>
  <c r="C867" i="23"/>
  <c r="C866" i="23"/>
  <c r="C865" i="23"/>
  <c r="B865" i="23"/>
  <c r="C864" i="23"/>
  <c r="C863" i="23"/>
  <c r="B863" i="23"/>
  <c r="C862" i="23"/>
  <c r="C861" i="23"/>
  <c r="B861" i="23"/>
  <c r="C860" i="23"/>
  <c r="C859" i="23"/>
  <c r="B859" i="23"/>
  <c r="C858" i="23"/>
  <c r="C857" i="23"/>
  <c r="B857" i="23"/>
  <c r="C856" i="23"/>
  <c r="C855" i="23"/>
  <c r="B855" i="23"/>
  <c r="C854" i="23"/>
  <c r="C853" i="23"/>
  <c r="C852" i="23"/>
  <c r="B852" i="23"/>
  <c r="C851" i="23"/>
  <c r="C850" i="23"/>
  <c r="B850" i="23"/>
  <c r="C849" i="23"/>
  <c r="C848" i="23"/>
  <c r="B848" i="23"/>
  <c r="C847" i="23"/>
  <c r="C846" i="23"/>
  <c r="B846" i="23"/>
  <c r="C845" i="23"/>
  <c r="B845" i="23"/>
  <c r="C844" i="23"/>
  <c r="C843" i="23"/>
  <c r="B843" i="23"/>
  <c r="C842" i="23"/>
  <c r="C841" i="23"/>
  <c r="B841" i="23"/>
  <c r="C840" i="23"/>
  <c r="C839" i="23"/>
  <c r="B839" i="23"/>
  <c r="C838" i="23"/>
  <c r="B838" i="23"/>
  <c r="C837" i="23"/>
  <c r="C836" i="23"/>
  <c r="B836" i="23"/>
  <c r="C835" i="23"/>
  <c r="C834" i="23"/>
  <c r="B834" i="23"/>
  <c r="C833" i="23"/>
  <c r="C832" i="23"/>
  <c r="B832" i="23"/>
  <c r="C831" i="23"/>
  <c r="C830" i="23"/>
  <c r="C829" i="23"/>
  <c r="B829" i="23"/>
  <c r="C828" i="23"/>
  <c r="B828" i="23"/>
  <c r="C827" i="23"/>
  <c r="B827" i="23"/>
  <c r="C826" i="23"/>
  <c r="C825" i="23"/>
  <c r="B825" i="23"/>
  <c r="C824" i="23"/>
  <c r="C823" i="23"/>
  <c r="B823" i="23"/>
  <c r="C822" i="23"/>
  <c r="B822" i="23"/>
  <c r="C821" i="23"/>
  <c r="C820" i="23"/>
  <c r="C819" i="23"/>
  <c r="C818" i="23"/>
  <c r="C817" i="23"/>
  <c r="B817" i="23"/>
  <c r="C816" i="23"/>
  <c r="C815" i="23"/>
  <c r="B815" i="23"/>
  <c r="C814" i="23"/>
  <c r="C813" i="23"/>
  <c r="B813" i="23"/>
  <c r="C812" i="23"/>
  <c r="B812" i="23"/>
  <c r="C811" i="23"/>
  <c r="B811" i="23"/>
  <c r="C810" i="23"/>
  <c r="B810" i="23"/>
  <c r="C809" i="23"/>
  <c r="B809" i="23"/>
  <c r="C808" i="23"/>
  <c r="B808" i="23"/>
  <c r="C807" i="23"/>
  <c r="B807" i="23"/>
  <c r="C806" i="23"/>
  <c r="B806" i="23"/>
  <c r="C805" i="23"/>
  <c r="C804" i="23"/>
  <c r="C803" i="23"/>
  <c r="B803" i="23"/>
  <c r="C802" i="23"/>
  <c r="C801" i="23"/>
  <c r="B801" i="23"/>
  <c r="C800" i="23"/>
  <c r="B800" i="23"/>
  <c r="C799" i="23"/>
  <c r="C798" i="23"/>
  <c r="B798" i="23"/>
  <c r="C797" i="23"/>
  <c r="C796" i="23"/>
  <c r="B796" i="23"/>
  <c r="C795" i="23"/>
  <c r="C794" i="23"/>
  <c r="B794" i="23"/>
  <c r="C793" i="23"/>
  <c r="C792" i="23"/>
  <c r="B792" i="23"/>
  <c r="C791" i="23"/>
  <c r="C790" i="23"/>
  <c r="B790" i="23"/>
  <c r="C789" i="23"/>
  <c r="C788" i="23"/>
  <c r="B788" i="23"/>
  <c r="C787" i="23"/>
  <c r="C786" i="23"/>
  <c r="B786" i="23"/>
  <c r="C785" i="23"/>
  <c r="C784" i="23"/>
  <c r="B784" i="23"/>
  <c r="C783" i="23"/>
  <c r="C782" i="23"/>
  <c r="B782" i="23"/>
  <c r="C781" i="23"/>
  <c r="C780" i="23"/>
  <c r="B780" i="23"/>
  <c r="C779" i="23"/>
  <c r="B779" i="23"/>
  <c r="C778" i="23"/>
  <c r="C777" i="23"/>
  <c r="B777" i="23"/>
  <c r="C776" i="23"/>
  <c r="C775" i="23"/>
  <c r="B775" i="23"/>
  <c r="C774" i="23"/>
  <c r="C773" i="23"/>
  <c r="B773" i="23"/>
  <c r="C772" i="23"/>
  <c r="C771" i="23"/>
  <c r="B771" i="23"/>
  <c r="C770" i="23"/>
  <c r="B770" i="23"/>
  <c r="C769" i="23"/>
  <c r="B769" i="23"/>
  <c r="C768" i="23"/>
  <c r="C767" i="23"/>
  <c r="B767" i="23"/>
  <c r="C766" i="23"/>
  <c r="C765" i="23"/>
  <c r="B765" i="23"/>
  <c r="C764" i="23"/>
  <c r="C763" i="23"/>
  <c r="B763" i="23"/>
  <c r="C762" i="23"/>
  <c r="B762" i="23"/>
  <c r="C761" i="23"/>
  <c r="C760" i="23"/>
  <c r="C759" i="23"/>
  <c r="B759" i="23"/>
  <c r="C758" i="23"/>
  <c r="C757" i="23"/>
  <c r="B757" i="23"/>
  <c r="C756" i="23"/>
  <c r="C755" i="23"/>
  <c r="B755" i="23"/>
  <c r="C754" i="23"/>
  <c r="C753" i="23"/>
  <c r="C752" i="23"/>
  <c r="B752" i="23"/>
  <c r="C751" i="23"/>
  <c r="C750" i="23"/>
  <c r="C749" i="23"/>
  <c r="C748" i="23"/>
  <c r="B748" i="23"/>
  <c r="C747" i="23"/>
  <c r="B747" i="23"/>
  <c r="C746" i="23"/>
  <c r="C745" i="23"/>
  <c r="C744" i="23"/>
  <c r="B744" i="23"/>
  <c r="C743" i="23"/>
  <c r="C742" i="23"/>
  <c r="C741" i="23"/>
  <c r="B741" i="23"/>
  <c r="C740" i="23"/>
  <c r="C739" i="23"/>
  <c r="B739" i="23"/>
  <c r="C738" i="23"/>
  <c r="B738" i="23"/>
  <c r="C737" i="23"/>
  <c r="C736" i="23"/>
  <c r="B736" i="23"/>
  <c r="C735" i="23"/>
  <c r="C734" i="23"/>
  <c r="C733" i="23"/>
  <c r="B733" i="23"/>
  <c r="C732" i="23"/>
  <c r="C731" i="23"/>
  <c r="B731" i="23"/>
  <c r="C730" i="23"/>
  <c r="C729" i="23"/>
  <c r="B729" i="23"/>
  <c r="C728" i="23"/>
  <c r="C727" i="23"/>
  <c r="B727" i="23"/>
  <c r="C726" i="23"/>
  <c r="C725" i="23"/>
  <c r="B725" i="23"/>
  <c r="C724" i="23"/>
  <c r="C723" i="23"/>
  <c r="C722" i="23"/>
  <c r="B722" i="23"/>
  <c r="C721" i="23"/>
  <c r="C720" i="23"/>
  <c r="C719" i="23"/>
  <c r="B719" i="23"/>
  <c r="C718" i="23"/>
  <c r="C717" i="23"/>
  <c r="B717" i="23"/>
  <c r="C716" i="23"/>
  <c r="C715" i="23"/>
  <c r="B715" i="23"/>
  <c r="C714" i="23"/>
  <c r="B714" i="23"/>
  <c r="C713" i="23"/>
  <c r="B713" i="23"/>
  <c r="C712" i="23"/>
  <c r="C711" i="23"/>
  <c r="B711" i="23"/>
  <c r="C710" i="23"/>
  <c r="C709" i="23"/>
  <c r="B709" i="23"/>
  <c r="C708" i="23"/>
  <c r="B708" i="23"/>
  <c r="C707" i="23"/>
  <c r="C706" i="23"/>
  <c r="C705" i="23"/>
  <c r="C704" i="23"/>
  <c r="C703" i="23"/>
  <c r="C702" i="23"/>
  <c r="B702" i="23"/>
  <c r="C701" i="23"/>
  <c r="C700" i="23"/>
  <c r="B700" i="23"/>
  <c r="C699" i="23"/>
  <c r="C698" i="23"/>
  <c r="B698" i="23"/>
  <c r="C697" i="23"/>
  <c r="B697" i="23"/>
  <c r="C696" i="23"/>
  <c r="B696" i="23"/>
  <c r="C695" i="23"/>
  <c r="B695" i="23"/>
  <c r="C694" i="23"/>
  <c r="B694" i="23"/>
  <c r="C693" i="23"/>
  <c r="B693" i="23"/>
  <c r="C692" i="23"/>
  <c r="B692" i="23"/>
  <c r="C691" i="23"/>
  <c r="B691" i="23"/>
  <c r="C690" i="23"/>
  <c r="C689" i="23"/>
  <c r="B689" i="23"/>
  <c r="C688" i="23"/>
  <c r="C687" i="23"/>
  <c r="C686" i="23"/>
  <c r="C685" i="23"/>
  <c r="B685" i="23"/>
  <c r="C684" i="23"/>
  <c r="C683" i="23"/>
  <c r="B683" i="23"/>
  <c r="C682" i="23"/>
  <c r="C681" i="23"/>
  <c r="C680" i="23"/>
  <c r="C679" i="23"/>
  <c r="B679" i="23"/>
  <c r="C678" i="23"/>
  <c r="C677" i="23"/>
  <c r="B677" i="23"/>
  <c r="C676" i="23"/>
  <c r="C675" i="23"/>
  <c r="B675" i="23"/>
  <c r="C674" i="23"/>
  <c r="C673" i="23"/>
  <c r="B673" i="23"/>
  <c r="C672" i="23"/>
  <c r="B672" i="23"/>
  <c r="C671" i="23"/>
  <c r="C670" i="23"/>
  <c r="B670" i="23"/>
  <c r="C669" i="23"/>
  <c r="C668" i="23"/>
  <c r="B668" i="23"/>
  <c r="C667" i="23"/>
  <c r="C666" i="23"/>
  <c r="B666" i="23"/>
  <c r="C665" i="23"/>
  <c r="C664" i="23"/>
  <c r="B664" i="23"/>
  <c r="C663" i="23"/>
  <c r="B663" i="23"/>
  <c r="C662" i="23"/>
  <c r="C661" i="23"/>
  <c r="C660" i="23"/>
  <c r="C659" i="23"/>
  <c r="C658" i="23"/>
  <c r="B658" i="23"/>
  <c r="C657" i="23"/>
  <c r="C656" i="23"/>
  <c r="B656" i="23"/>
  <c r="C655" i="23"/>
  <c r="C654" i="23"/>
  <c r="B654" i="23"/>
  <c r="C653" i="23"/>
  <c r="C652" i="23"/>
  <c r="B652" i="23"/>
  <c r="C651" i="23"/>
  <c r="C650" i="23"/>
  <c r="B650" i="23"/>
  <c r="C649" i="23"/>
  <c r="C648" i="23"/>
  <c r="B648" i="23"/>
  <c r="C647" i="23"/>
  <c r="C646" i="23"/>
  <c r="B646" i="23"/>
  <c r="C645" i="23"/>
  <c r="C644" i="23"/>
  <c r="B644" i="23"/>
  <c r="C643" i="23"/>
  <c r="B643" i="23"/>
  <c r="C642" i="23"/>
  <c r="C641" i="23"/>
  <c r="B641" i="23"/>
  <c r="C640" i="23"/>
  <c r="C639" i="23"/>
  <c r="B639" i="23"/>
  <c r="C638" i="23"/>
  <c r="C637" i="23"/>
  <c r="C636" i="23"/>
  <c r="B636" i="23"/>
  <c r="C635" i="23"/>
  <c r="C634" i="23"/>
  <c r="B634" i="23"/>
  <c r="C633" i="23"/>
  <c r="C632" i="23"/>
  <c r="B632" i="23"/>
  <c r="C631" i="23"/>
  <c r="B631" i="23"/>
  <c r="C630" i="23"/>
  <c r="C629" i="23"/>
  <c r="B629" i="23"/>
  <c r="C628" i="23"/>
  <c r="C627" i="23"/>
  <c r="B627" i="23"/>
  <c r="C626" i="23"/>
  <c r="C625" i="23"/>
  <c r="C624" i="23"/>
  <c r="B624" i="23"/>
  <c r="C623" i="23"/>
  <c r="C622" i="23"/>
  <c r="B622" i="23"/>
  <c r="C621" i="23"/>
  <c r="C620" i="23"/>
  <c r="B620" i="23"/>
  <c r="C619" i="23"/>
  <c r="C618" i="23"/>
  <c r="B618" i="23"/>
  <c r="C617" i="23"/>
  <c r="B617" i="23"/>
  <c r="C616" i="23"/>
  <c r="C615" i="23"/>
  <c r="B615" i="23"/>
  <c r="C614" i="23"/>
  <c r="C613" i="23"/>
  <c r="B613" i="23"/>
  <c r="C612" i="23"/>
  <c r="C611" i="23"/>
  <c r="C610" i="23"/>
  <c r="B610" i="23"/>
  <c r="C609" i="23"/>
  <c r="C608" i="23"/>
  <c r="B608" i="23"/>
  <c r="C607" i="23"/>
  <c r="C606" i="23"/>
  <c r="B606" i="23"/>
  <c r="C605" i="23"/>
  <c r="C604" i="23"/>
  <c r="B604" i="23"/>
  <c r="C603" i="23"/>
  <c r="C602" i="23"/>
  <c r="C601" i="23"/>
  <c r="C600" i="23"/>
  <c r="B600" i="23"/>
  <c r="C599" i="23"/>
  <c r="C598" i="23"/>
  <c r="B598" i="23"/>
  <c r="C597" i="23"/>
  <c r="C596" i="23"/>
  <c r="B596" i="23"/>
  <c r="C595" i="23"/>
  <c r="C594" i="23"/>
  <c r="C593" i="23"/>
  <c r="B593" i="23"/>
  <c r="C592" i="23"/>
  <c r="C591" i="23"/>
  <c r="B591" i="23"/>
  <c r="C590" i="23"/>
  <c r="C589" i="23"/>
  <c r="B589" i="23"/>
  <c r="C588" i="23"/>
  <c r="C587" i="23"/>
  <c r="B587" i="23"/>
  <c r="C586" i="23"/>
  <c r="C585" i="23"/>
  <c r="B585" i="23"/>
  <c r="C584" i="23"/>
  <c r="C583" i="23"/>
  <c r="C582" i="23"/>
  <c r="B582" i="23"/>
  <c r="C581" i="23"/>
  <c r="C580" i="23"/>
  <c r="B580" i="23"/>
  <c r="C579" i="23"/>
  <c r="C578" i="23"/>
  <c r="B578" i="23"/>
  <c r="C577" i="23"/>
  <c r="C576" i="23"/>
  <c r="C575" i="23"/>
  <c r="B575" i="23"/>
  <c r="C574" i="23"/>
  <c r="C573" i="23"/>
  <c r="B573" i="23"/>
  <c r="C572" i="23"/>
  <c r="B572" i="23"/>
  <c r="C571" i="23"/>
  <c r="C570" i="23"/>
  <c r="B570" i="23"/>
  <c r="C569" i="23"/>
  <c r="C568" i="23"/>
  <c r="B568" i="23"/>
  <c r="C567" i="23"/>
  <c r="C566" i="23"/>
  <c r="B566" i="23"/>
  <c r="C565" i="23"/>
  <c r="C564" i="23"/>
  <c r="B564" i="23"/>
  <c r="C563" i="23"/>
  <c r="C562" i="23"/>
  <c r="B562" i="23"/>
  <c r="C561" i="23"/>
  <c r="C560" i="23"/>
  <c r="C559" i="23"/>
  <c r="B559" i="23"/>
  <c r="C558" i="23"/>
  <c r="C557" i="23"/>
  <c r="B557" i="23"/>
  <c r="C556" i="23"/>
  <c r="C555" i="23"/>
  <c r="B555" i="23"/>
  <c r="C554" i="23"/>
  <c r="C553" i="23"/>
  <c r="B553" i="23"/>
  <c r="C552" i="23"/>
  <c r="C551" i="23"/>
  <c r="C550" i="23"/>
  <c r="B550" i="23"/>
  <c r="C549" i="23"/>
  <c r="C548" i="23"/>
  <c r="B548" i="23"/>
  <c r="C547" i="23"/>
  <c r="C546" i="23"/>
  <c r="B546" i="23"/>
  <c r="C545" i="23"/>
  <c r="C544" i="23"/>
  <c r="C543" i="23"/>
  <c r="B543" i="23"/>
  <c r="C542" i="23"/>
  <c r="C541" i="23"/>
  <c r="B541" i="23"/>
  <c r="C540" i="23"/>
  <c r="C539" i="23"/>
  <c r="B539" i="23"/>
  <c r="C538" i="23"/>
  <c r="C537" i="23"/>
  <c r="B537" i="23"/>
  <c r="C536" i="23"/>
  <c r="C535" i="23"/>
  <c r="B535" i="23"/>
  <c r="C534" i="23"/>
  <c r="C533" i="23"/>
  <c r="B533" i="23"/>
  <c r="C532" i="23"/>
  <c r="C531" i="23"/>
  <c r="B531" i="23"/>
  <c r="C530" i="23"/>
  <c r="C529" i="23"/>
  <c r="B529" i="23"/>
  <c r="C528" i="23"/>
  <c r="C527" i="23"/>
  <c r="B527" i="23"/>
  <c r="C526" i="23"/>
  <c r="C525" i="23"/>
  <c r="B525" i="23"/>
  <c r="C524" i="23"/>
  <c r="C523" i="23"/>
  <c r="B523" i="23"/>
  <c r="C522" i="23"/>
  <c r="C521" i="23"/>
  <c r="B521" i="23"/>
  <c r="C520" i="23"/>
  <c r="C519" i="23"/>
  <c r="C518" i="23"/>
  <c r="B518" i="23"/>
  <c r="C517" i="23"/>
  <c r="C516" i="23"/>
  <c r="B516" i="23"/>
  <c r="C515" i="23"/>
  <c r="C514" i="23"/>
  <c r="B514" i="23"/>
  <c r="C513" i="23"/>
  <c r="B513" i="23"/>
  <c r="C512" i="23"/>
  <c r="C511" i="23"/>
  <c r="B511" i="23"/>
  <c r="C510" i="23"/>
  <c r="C509" i="23"/>
  <c r="B509" i="23"/>
  <c r="C508" i="23"/>
  <c r="C507" i="23"/>
  <c r="B507" i="23"/>
  <c r="C506" i="23"/>
  <c r="C505" i="23"/>
  <c r="B505" i="23"/>
  <c r="C504" i="23"/>
  <c r="C503" i="23"/>
  <c r="C502" i="23"/>
  <c r="B502" i="23"/>
  <c r="C501" i="23"/>
  <c r="C500" i="23"/>
  <c r="C499" i="23"/>
  <c r="B499" i="23"/>
  <c r="C498" i="23"/>
  <c r="C497" i="23"/>
  <c r="C496" i="23"/>
  <c r="B496" i="23"/>
  <c r="C495" i="23"/>
  <c r="C494" i="23"/>
  <c r="C493" i="23"/>
  <c r="B493" i="23"/>
  <c r="C492" i="23"/>
  <c r="B492" i="23"/>
  <c r="C491" i="23"/>
  <c r="C490" i="23"/>
  <c r="B490" i="23"/>
  <c r="C489" i="23"/>
  <c r="C488" i="23"/>
  <c r="B488" i="23"/>
  <c r="C487" i="23"/>
  <c r="C486" i="23"/>
  <c r="B486" i="23"/>
  <c r="C485" i="23"/>
  <c r="C484" i="23"/>
  <c r="B484" i="23"/>
  <c r="C483" i="23"/>
  <c r="C482" i="23"/>
  <c r="C481" i="23"/>
  <c r="B481" i="23"/>
  <c r="C480" i="23"/>
  <c r="C479" i="23"/>
  <c r="C478" i="23"/>
  <c r="B478" i="23"/>
  <c r="C477" i="23"/>
  <c r="C476" i="23"/>
  <c r="B476" i="23"/>
  <c r="C475" i="23"/>
  <c r="B475" i="23"/>
  <c r="C474" i="23"/>
  <c r="B474" i="23"/>
  <c r="C473" i="23"/>
  <c r="C472" i="23"/>
  <c r="B472" i="23"/>
  <c r="C471" i="23"/>
  <c r="C470" i="23"/>
  <c r="B470" i="23"/>
  <c r="C469" i="23"/>
  <c r="C468" i="23"/>
  <c r="B468" i="23"/>
  <c r="C467" i="23"/>
  <c r="C466" i="23"/>
  <c r="B466" i="23"/>
  <c r="C465" i="23"/>
  <c r="B465" i="23"/>
  <c r="C464" i="23"/>
  <c r="C463" i="23"/>
  <c r="B463" i="23"/>
  <c r="C462" i="23"/>
  <c r="C461" i="23"/>
  <c r="B461" i="23"/>
  <c r="C460" i="23"/>
  <c r="B460" i="23"/>
  <c r="C459" i="23"/>
  <c r="B459" i="23"/>
  <c r="C458" i="23"/>
  <c r="C457" i="23"/>
  <c r="B457" i="23"/>
  <c r="C456" i="23"/>
  <c r="C455" i="23"/>
  <c r="B455" i="23"/>
  <c r="C454" i="23"/>
  <c r="B454" i="23"/>
  <c r="C453" i="23"/>
  <c r="C452" i="23"/>
  <c r="C451" i="23"/>
  <c r="C450" i="23"/>
  <c r="C449" i="23"/>
  <c r="C448" i="23"/>
  <c r="C447" i="23"/>
  <c r="C446" i="23"/>
  <c r="B446" i="23"/>
  <c r="C445" i="23"/>
  <c r="C444" i="23"/>
  <c r="B444" i="23"/>
  <c r="C443" i="23"/>
  <c r="C442" i="23"/>
  <c r="B442" i="23"/>
  <c r="C441" i="23"/>
  <c r="B441" i="23"/>
  <c r="C440" i="23"/>
  <c r="B440" i="23"/>
  <c r="C439" i="23"/>
  <c r="B439" i="23"/>
  <c r="C438" i="23"/>
  <c r="B438" i="23"/>
  <c r="C437" i="23"/>
  <c r="B437" i="23"/>
  <c r="C436" i="23"/>
  <c r="B436" i="23"/>
  <c r="C435" i="23"/>
  <c r="B435" i="23"/>
  <c r="C434" i="23"/>
  <c r="C433" i="23"/>
  <c r="B433" i="23"/>
  <c r="C432" i="23"/>
  <c r="C431" i="23"/>
  <c r="C430" i="23"/>
  <c r="B430" i="23"/>
  <c r="C429" i="23"/>
  <c r="C428" i="23"/>
  <c r="B428" i="23"/>
  <c r="C427" i="23"/>
  <c r="B427" i="23"/>
  <c r="C426" i="23"/>
  <c r="C425" i="23"/>
  <c r="B425" i="23"/>
  <c r="C424" i="23"/>
  <c r="C423" i="23"/>
  <c r="B423" i="23"/>
  <c r="C422" i="23"/>
  <c r="C421" i="23"/>
  <c r="B421" i="23"/>
  <c r="C420" i="23"/>
  <c r="C419" i="23"/>
  <c r="B419" i="23"/>
  <c r="C418" i="23"/>
  <c r="C417" i="23"/>
  <c r="B417" i="23"/>
  <c r="C416" i="23"/>
  <c r="C415" i="23"/>
  <c r="B415" i="23"/>
  <c r="C414" i="23"/>
  <c r="C413" i="23"/>
  <c r="B413" i="23"/>
  <c r="C412" i="23"/>
  <c r="B412" i="23"/>
  <c r="C411" i="23"/>
  <c r="C410" i="23"/>
  <c r="C409" i="23"/>
  <c r="C408" i="23"/>
  <c r="B408" i="23"/>
  <c r="C407" i="23"/>
  <c r="C406" i="23"/>
  <c r="B406" i="23"/>
  <c r="C405" i="23"/>
  <c r="B405" i="23"/>
  <c r="C404" i="23"/>
  <c r="B404" i="23"/>
  <c r="C403" i="23"/>
  <c r="C402" i="23"/>
  <c r="B402" i="23"/>
  <c r="C401" i="23"/>
  <c r="C400" i="23"/>
  <c r="B400" i="23"/>
  <c r="C399" i="23"/>
  <c r="B399" i="23"/>
  <c r="C398" i="23"/>
  <c r="C397" i="23"/>
  <c r="B397" i="23"/>
  <c r="C396" i="23"/>
  <c r="C395" i="23"/>
  <c r="B395" i="23"/>
  <c r="C394" i="23"/>
  <c r="C393" i="23"/>
  <c r="B393" i="23"/>
  <c r="C392" i="23"/>
  <c r="B392" i="23"/>
  <c r="C391" i="23"/>
  <c r="C390" i="23"/>
  <c r="B390" i="23"/>
  <c r="C389" i="23"/>
  <c r="C388" i="23"/>
  <c r="B388" i="23"/>
  <c r="C387" i="23"/>
  <c r="C386" i="23"/>
  <c r="B386" i="23"/>
  <c r="C385" i="23"/>
  <c r="B385" i="23"/>
  <c r="C384" i="23"/>
  <c r="B384" i="23"/>
  <c r="C383" i="23"/>
  <c r="C382" i="23"/>
  <c r="C381" i="23"/>
  <c r="B381" i="23"/>
  <c r="C380" i="23"/>
  <c r="C379" i="23"/>
  <c r="B379" i="23"/>
  <c r="C378" i="23"/>
  <c r="C377" i="23"/>
  <c r="B377" i="23"/>
  <c r="C376" i="23"/>
  <c r="C375" i="23"/>
  <c r="B375" i="23"/>
  <c r="C374" i="23"/>
  <c r="C373" i="23"/>
  <c r="B373" i="23"/>
  <c r="C372" i="23"/>
  <c r="C371" i="23"/>
  <c r="B371" i="23"/>
  <c r="C370" i="23"/>
  <c r="C369" i="23"/>
  <c r="B369" i="23"/>
  <c r="C368" i="23"/>
  <c r="C367" i="23"/>
  <c r="B367" i="23"/>
  <c r="C366" i="23"/>
  <c r="C365" i="23"/>
  <c r="B365" i="23"/>
  <c r="C364" i="23"/>
  <c r="C363" i="23"/>
  <c r="B363" i="23"/>
  <c r="C362" i="23"/>
  <c r="C361" i="23"/>
  <c r="B361" i="23"/>
  <c r="C360" i="23"/>
  <c r="C359" i="23"/>
  <c r="B359" i="23"/>
  <c r="C358" i="23"/>
  <c r="C357" i="23"/>
  <c r="B357" i="23"/>
  <c r="C356" i="23"/>
  <c r="C355" i="23"/>
  <c r="B355" i="23"/>
  <c r="C354" i="23"/>
  <c r="C353" i="23"/>
  <c r="B353" i="23"/>
  <c r="C352" i="23"/>
  <c r="C351" i="23"/>
  <c r="B351" i="23"/>
  <c r="C350" i="23"/>
  <c r="C349" i="23"/>
  <c r="B349" i="23"/>
  <c r="C348" i="23"/>
  <c r="C347" i="23"/>
  <c r="B347" i="23"/>
  <c r="C346" i="23"/>
  <c r="C345" i="23"/>
  <c r="C344" i="23"/>
  <c r="C343" i="23"/>
  <c r="C342" i="23"/>
  <c r="C341" i="23"/>
  <c r="C340" i="23"/>
  <c r="C339" i="23"/>
  <c r="C338" i="23"/>
  <c r="B338" i="23"/>
  <c r="C337" i="23"/>
  <c r="B337" i="23"/>
  <c r="C336" i="23"/>
  <c r="C335" i="23"/>
  <c r="B335" i="23"/>
  <c r="C334" i="23"/>
  <c r="C333" i="23"/>
  <c r="B333" i="23"/>
  <c r="C332" i="23"/>
  <c r="C331" i="23"/>
  <c r="B331" i="23"/>
  <c r="C330" i="23"/>
  <c r="C329" i="23"/>
  <c r="C328" i="23"/>
  <c r="B328" i="23"/>
  <c r="C327" i="23"/>
  <c r="B327" i="23"/>
  <c r="C326" i="23"/>
  <c r="C325" i="23"/>
  <c r="B325" i="23"/>
  <c r="C324" i="23"/>
  <c r="C323" i="23"/>
  <c r="B323" i="23"/>
  <c r="C322" i="23"/>
  <c r="C321" i="23"/>
  <c r="B321" i="23"/>
  <c r="C320" i="23"/>
  <c r="C319" i="23"/>
  <c r="C318" i="23"/>
  <c r="B318" i="23"/>
  <c r="C317" i="23"/>
  <c r="B317" i="23"/>
  <c r="C316" i="23"/>
  <c r="C315" i="23"/>
  <c r="B315" i="23"/>
  <c r="C314" i="23"/>
  <c r="C313" i="23"/>
  <c r="B313" i="23"/>
  <c r="C312" i="23"/>
  <c r="C311" i="23"/>
  <c r="B311" i="23"/>
  <c r="C310" i="23"/>
  <c r="C309" i="23"/>
  <c r="B309" i="23"/>
  <c r="C308" i="23"/>
  <c r="C307" i="23"/>
  <c r="C306" i="23"/>
  <c r="C305" i="23"/>
  <c r="B305" i="23"/>
  <c r="C304" i="23"/>
  <c r="C303" i="23"/>
  <c r="C302" i="23"/>
  <c r="C301" i="23"/>
  <c r="C300" i="23"/>
  <c r="C299" i="23"/>
  <c r="C298" i="23"/>
  <c r="C297" i="23"/>
  <c r="C296" i="23"/>
  <c r="B296" i="23"/>
  <c r="C295" i="23"/>
  <c r="C294" i="23"/>
  <c r="B294" i="23"/>
  <c r="C293" i="23"/>
  <c r="C292" i="23"/>
  <c r="B292" i="23"/>
  <c r="C291" i="23"/>
  <c r="C290" i="23"/>
  <c r="C289" i="23"/>
  <c r="B289" i="23"/>
  <c r="C288" i="23"/>
  <c r="C287" i="23"/>
  <c r="B287" i="23"/>
  <c r="C286" i="23"/>
  <c r="C285" i="23"/>
  <c r="B285" i="23"/>
  <c r="C284" i="23"/>
  <c r="C283" i="23"/>
  <c r="B283" i="23"/>
  <c r="C282" i="23"/>
  <c r="C281" i="23"/>
  <c r="B281" i="23"/>
  <c r="C280" i="23"/>
  <c r="C279" i="23"/>
  <c r="B279" i="23"/>
  <c r="C278" i="23"/>
  <c r="C277" i="23"/>
  <c r="C276" i="23"/>
  <c r="B276" i="23"/>
  <c r="C275" i="23"/>
  <c r="C274" i="23"/>
  <c r="B274" i="23"/>
  <c r="C273" i="23"/>
  <c r="C272" i="23"/>
  <c r="B272" i="23"/>
  <c r="C271" i="23"/>
  <c r="B271" i="23"/>
  <c r="C270" i="23"/>
  <c r="B270" i="23"/>
  <c r="C269" i="23"/>
  <c r="C268" i="23"/>
  <c r="B268" i="23"/>
  <c r="C267" i="23"/>
  <c r="B267" i="23"/>
  <c r="C266" i="23"/>
  <c r="C265" i="23"/>
  <c r="C264" i="23"/>
  <c r="B264" i="23"/>
  <c r="C263" i="23"/>
  <c r="C262" i="23"/>
  <c r="C261" i="23"/>
  <c r="B261" i="23"/>
  <c r="C260" i="23"/>
  <c r="C259" i="23"/>
  <c r="B259" i="23"/>
  <c r="C258" i="23"/>
  <c r="C257" i="23"/>
  <c r="B257" i="23"/>
  <c r="C256" i="23"/>
  <c r="C255" i="23"/>
  <c r="B255" i="23"/>
  <c r="C254" i="23"/>
  <c r="C253" i="23"/>
  <c r="C252" i="23"/>
  <c r="B252" i="23"/>
  <c r="C251" i="23"/>
  <c r="C250" i="23"/>
  <c r="C249" i="23"/>
  <c r="B249" i="23"/>
  <c r="C248" i="23"/>
  <c r="C247" i="23"/>
  <c r="B247" i="23"/>
  <c r="C246" i="23"/>
  <c r="C245" i="23"/>
  <c r="B245" i="23"/>
  <c r="C244" i="23"/>
  <c r="C243" i="23"/>
  <c r="B243" i="23"/>
  <c r="C242" i="23"/>
  <c r="B242" i="23"/>
  <c r="C241" i="23"/>
  <c r="C240" i="23"/>
  <c r="C239" i="23"/>
  <c r="B239" i="23"/>
  <c r="C238" i="23"/>
  <c r="C237" i="23"/>
  <c r="C236" i="23"/>
  <c r="B236" i="23"/>
  <c r="C235" i="23"/>
  <c r="B235" i="23"/>
  <c r="C234" i="23"/>
  <c r="C233" i="23"/>
  <c r="B233" i="23"/>
  <c r="C232" i="23"/>
  <c r="C231" i="23"/>
  <c r="B231" i="23"/>
  <c r="C230" i="23"/>
  <c r="C229" i="23"/>
  <c r="B229" i="23"/>
  <c r="C228" i="23"/>
  <c r="C227" i="23"/>
  <c r="C226" i="23"/>
  <c r="B226" i="23"/>
  <c r="C225" i="23"/>
  <c r="C224" i="23"/>
  <c r="C223" i="23"/>
  <c r="B223" i="23"/>
  <c r="C222" i="23"/>
  <c r="C221" i="23"/>
  <c r="B221" i="23"/>
  <c r="C220" i="23"/>
  <c r="C219" i="23"/>
  <c r="B219" i="23"/>
  <c r="C218" i="23"/>
  <c r="C217" i="23"/>
  <c r="C216" i="23"/>
  <c r="B216" i="23"/>
  <c r="C215" i="23"/>
  <c r="C214" i="23"/>
  <c r="B214" i="23"/>
  <c r="C213" i="23"/>
  <c r="C212" i="23"/>
  <c r="C211" i="23"/>
  <c r="C210" i="23"/>
  <c r="B210" i="23"/>
  <c r="C209" i="23"/>
  <c r="C208" i="23"/>
  <c r="C207" i="23"/>
  <c r="C206" i="23"/>
  <c r="C205" i="23"/>
  <c r="C204" i="23"/>
  <c r="C203" i="23"/>
  <c r="B203" i="23"/>
  <c r="C202" i="23"/>
  <c r="B202" i="23"/>
  <c r="C201" i="23"/>
  <c r="C200" i="23"/>
  <c r="B200" i="23"/>
  <c r="C199" i="23"/>
  <c r="C198" i="23"/>
  <c r="B198" i="23"/>
  <c r="C197" i="23"/>
  <c r="C196" i="23"/>
  <c r="B196" i="23"/>
  <c r="C195" i="23"/>
  <c r="C194" i="23"/>
  <c r="B194" i="23"/>
  <c r="C193" i="23"/>
  <c r="C192" i="23"/>
  <c r="B192" i="23"/>
  <c r="C191" i="23"/>
  <c r="C190" i="23"/>
  <c r="B190" i="23"/>
  <c r="C189" i="23"/>
  <c r="B189" i="23"/>
  <c r="C188" i="23"/>
  <c r="B188" i="23"/>
  <c r="C187" i="23"/>
  <c r="C186" i="23"/>
  <c r="B186" i="23"/>
  <c r="C185" i="23"/>
  <c r="C184" i="23"/>
  <c r="B184" i="23"/>
  <c r="C183" i="23"/>
  <c r="C182" i="23"/>
  <c r="B182" i="23"/>
  <c r="C181" i="23"/>
  <c r="C180" i="23"/>
  <c r="B180" i="23"/>
  <c r="C179" i="23"/>
  <c r="C178" i="23"/>
  <c r="B178" i="23"/>
  <c r="C177" i="23"/>
  <c r="B177" i="23"/>
  <c r="C176" i="23"/>
  <c r="C175" i="23"/>
  <c r="B175" i="23"/>
  <c r="C174" i="23"/>
  <c r="C173" i="23"/>
  <c r="C172" i="23"/>
  <c r="B172" i="23"/>
  <c r="C171" i="23"/>
  <c r="B171" i="23"/>
  <c r="C170" i="23"/>
  <c r="C169" i="23"/>
  <c r="B169" i="23"/>
  <c r="C168" i="23"/>
  <c r="C167" i="23"/>
  <c r="C166" i="23"/>
  <c r="B166" i="23"/>
  <c r="C165" i="23"/>
  <c r="C164" i="23"/>
  <c r="B164" i="23"/>
  <c r="C163" i="23"/>
  <c r="C162" i="23"/>
  <c r="B162" i="23"/>
  <c r="C161" i="23"/>
  <c r="C160" i="23"/>
  <c r="B160" i="23"/>
  <c r="C159" i="23"/>
  <c r="C158" i="23"/>
  <c r="C157" i="23"/>
  <c r="C156" i="23"/>
  <c r="B156" i="23"/>
  <c r="C155" i="23"/>
  <c r="C154" i="23"/>
  <c r="C153" i="23"/>
  <c r="B153" i="23"/>
  <c r="C152" i="23"/>
  <c r="C151" i="23"/>
  <c r="B151" i="23"/>
  <c r="C150" i="23"/>
  <c r="B150" i="23"/>
  <c r="C149" i="23"/>
  <c r="B149" i="23"/>
  <c r="C148" i="23"/>
  <c r="B148" i="23"/>
  <c r="C147" i="23"/>
  <c r="B147" i="23"/>
  <c r="C146" i="23"/>
  <c r="B146" i="23"/>
  <c r="C145" i="23"/>
  <c r="B145" i="23"/>
  <c r="C144" i="23"/>
  <c r="B144" i="23"/>
  <c r="C143" i="23"/>
  <c r="C142" i="23"/>
  <c r="C141" i="23"/>
  <c r="C140" i="23"/>
  <c r="C139" i="23"/>
  <c r="C138" i="23"/>
  <c r="C137" i="23"/>
  <c r="C136" i="23"/>
  <c r="C135" i="23"/>
  <c r="B135" i="23"/>
  <c r="C134" i="23"/>
  <c r="C133" i="23"/>
  <c r="B133" i="23"/>
  <c r="C132" i="23"/>
  <c r="C131" i="23"/>
  <c r="B131" i="23"/>
  <c r="C130" i="23"/>
  <c r="B130" i="23"/>
  <c r="C129" i="23"/>
  <c r="C128" i="23"/>
  <c r="B128" i="23"/>
  <c r="C127" i="23"/>
  <c r="C126" i="23"/>
  <c r="B126" i="23"/>
  <c r="C125" i="23"/>
  <c r="C124" i="23"/>
  <c r="B124" i="23"/>
  <c r="C123" i="23"/>
  <c r="C122" i="23"/>
  <c r="C121" i="23"/>
  <c r="C120" i="23"/>
  <c r="B120" i="23"/>
  <c r="C119" i="23"/>
  <c r="C118" i="23"/>
  <c r="C117" i="23"/>
  <c r="B117" i="23"/>
  <c r="C116" i="23"/>
  <c r="C115" i="23"/>
  <c r="C114" i="23"/>
  <c r="B114" i="23"/>
  <c r="C113" i="23"/>
  <c r="C112" i="23"/>
  <c r="B112" i="23"/>
  <c r="C111" i="23"/>
  <c r="B111" i="23"/>
  <c r="C110" i="23"/>
  <c r="C109" i="23"/>
  <c r="B109" i="23"/>
  <c r="C108" i="23"/>
  <c r="B108" i="23"/>
  <c r="C107" i="23"/>
  <c r="B107" i="23"/>
  <c r="C106" i="23"/>
  <c r="C105" i="23"/>
  <c r="C104" i="23"/>
  <c r="C103" i="23"/>
  <c r="C102" i="23"/>
  <c r="C101" i="23"/>
  <c r="C100" i="23"/>
  <c r="B100" i="23"/>
  <c r="C99" i="23"/>
  <c r="B99" i="23"/>
  <c r="C98" i="23"/>
  <c r="C97" i="23"/>
  <c r="C96" i="23"/>
  <c r="C95" i="23"/>
  <c r="C94" i="23"/>
  <c r="B94" i="23"/>
  <c r="C93" i="23"/>
  <c r="C92" i="23"/>
  <c r="B92" i="23"/>
  <c r="C91" i="23"/>
  <c r="C90" i="23"/>
  <c r="C89" i="23"/>
  <c r="C88" i="23"/>
  <c r="C87" i="23"/>
  <c r="C86" i="23"/>
  <c r="C85" i="23"/>
  <c r="C84" i="23"/>
  <c r="C83" i="23"/>
  <c r="C82" i="23"/>
  <c r="C81" i="23"/>
  <c r="B81" i="23"/>
  <c r="C80" i="23"/>
  <c r="B80" i="23"/>
  <c r="C79" i="23"/>
  <c r="C78" i="23"/>
  <c r="C77" i="23"/>
  <c r="C76" i="23"/>
  <c r="C75" i="23"/>
  <c r="C74" i="23"/>
  <c r="C73" i="23"/>
  <c r="C72" i="23"/>
  <c r="C71" i="23"/>
  <c r="C70" i="23"/>
  <c r="C69" i="23"/>
  <c r="C68" i="23"/>
  <c r="C67" i="23"/>
  <c r="C66" i="23"/>
  <c r="C65" i="23"/>
  <c r="C64" i="23"/>
  <c r="B64" i="23"/>
  <c r="C63" i="23"/>
  <c r="B63" i="23"/>
  <c r="C62" i="23"/>
  <c r="B62" i="23"/>
  <c r="C61" i="23"/>
  <c r="B61" i="23"/>
  <c r="C60" i="23"/>
  <c r="C59" i="23"/>
  <c r="C58" i="23"/>
  <c r="C57" i="23"/>
  <c r="C56" i="23"/>
  <c r="C55" i="23"/>
  <c r="C54" i="23"/>
  <c r="C53" i="23"/>
  <c r="C52" i="23"/>
  <c r="C51" i="23"/>
  <c r="C50" i="23"/>
  <c r="B50" i="23"/>
  <c r="C49" i="23"/>
  <c r="C48" i="23"/>
  <c r="C47" i="23"/>
  <c r="C46" i="23"/>
  <c r="C45" i="23"/>
  <c r="C44" i="23"/>
  <c r="C43" i="23"/>
  <c r="C42" i="23"/>
  <c r="C41" i="23"/>
  <c r="C40" i="23"/>
  <c r="C39" i="23"/>
  <c r="C38" i="23"/>
  <c r="C37" i="23"/>
  <c r="C36" i="23"/>
  <c r="C35" i="23"/>
  <c r="C34" i="23"/>
  <c r="C33" i="23"/>
  <c r="C32" i="23"/>
  <c r="C31" i="23"/>
  <c r="C30" i="23"/>
  <c r="C29" i="23"/>
  <c r="C28" i="23"/>
  <c r="C27" i="23"/>
  <c r="C26" i="23"/>
  <c r="C25" i="23"/>
  <c r="C24" i="23"/>
  <c r="C23" i="23"/>
  <c r="B23" i="23"/>
  <c r="C22" i="23"/>
  <c r="B22" i="23"/>
  <c r="C21" i="23"/>
  <c r="B21" i="23"/>
  <c r="C20" i="23"/>
  <c r="B20" i="23"/>
  <c r="C19" i="23"/>
  <c r="C18" i="23"/>
  <c r="B18" i="23"/>
  <c r="C17" i="23"/>
  <c r="C16" i="23"/>
  <c r="B16" i="23"/>
  <c r="C15" i="23"/>
  <c r="C14" i="23"/>
  <c r="C13" i="23"/>
  <c r="C12" i="23"/>
  <c r="C11" i="23"/>
  <c r="C10" i="23"/>
  <c r="B10" i="23"/>
  <c r="C9" i="23"/>
  <c r="C8" i="23"/>
  <c r="B8" i="23"/>
  <c r="C7" i="23"/>
  <c r="B7" i="23"/>
  <c r="C6" i="23"/>
  <c r="B6" i="23"/>
  <c r="C5" i="23"/>
  <c r="B5" i="23"/>
  <c r="D16" i="22"/>
  <c r="D15" i="22"/>
  <c r="D14" i="22"/>
  <c r="D13" i="22"/>
  <c r="D12" i="22"/>
  <c r="D11" i="22"/>
  <c r="D10" i="22"/>
  <c r="F9" i="22"/>
  <c r="D9" i="22"/>
  <c r="G8" i="22"/>
  <c r="F8" i="22"/>
  <c r="D8" i="22"/>
  <c r="D7" i="22"/>
  <c r="F6" i="22"/>
  <c r="D6" i="22"/>
  <c r="D5" i="22"/>
  <c r="D4" i="22"/>
  <c r="C1225" i="22"/>
  <c r="C1224" i="22"/>
  <c r="C1223" i="22"/>
  <c r="C1221" i="22"/>
  <c r="C1220" i="22"/>
  <c r="C1219" i="22"/>
  <c r="C1218" i="22"/>
  <c r="C1217" i="22"/>
  <c r="C1216" i="22"/>
  <c r="C1215" i="22"/>
  <c r="C1214" i="22"/>
  <c r="C1213" i="22"/>
  <c r="C1212" i="22"/>
  <c r="C1211" i="22"/>
  <c r="C1210" i="22"/>
  <c r="C1209" i="22"/>
  <c r="C1208" i="22"/>
  <c r="C1207" i="22"/>
  <c r="C1206" i="22"/>
  <c r="C1205" i="22"/>
  <c r="C1204" i="22"/>
  <c r="C1203" i="22"/>
  <c r="C1202" i="22"/>
  <c r="C1201" i="22"/>
  <c r="C1200" i="22"/>
  <c r="C1199" i="22"/>
  <c r="C1198" i="22"/>
  <c r="C1197" i="22"/>
  <c r="C1196" i="22"/>
  <c r="C1195" i="22"/>
  <c r="C1194" i="22"/>
  <c r="C1193" i="22"/>
  <c r="C1192" i="22"/>
  <c r="C1191" i="22"/>
  <c r="C1190" i="22"/>
  <c r="C1189" i="22"/>
  <c r="C1188" i="22"/>
  <c r="C1187" i="22"/>
  <c r="C1186" i="22"/>
  <c r="C1185" i="22"/>
  <c r="C1184" i="22"/>
  <c r="C1183" i="22"/>
  <c r="C1182" i="22"/>
  <c r="C1181" i="22"/>
  <c r="C1180" i="22"/>
  <c r="C1179" i="22"/>
  <c r="C1178" i="22"/>
  <c r="C1177" i="22"/>
  <c r="C1176" i="22"/>
  <c r="C1175" i="22"/>
  <c r="C1174" i="22"/>
  <c r="C1173" i="22"/>
  <c r="C1172" i="22"/>
  <c r="C1171" i="22"/>
  <c r="C1170" i="22"/>
  <c r="C1169" i="22"/>
  <c r="C1168" i="22"/>
  <c r="C1166" i="22"/>
  <c r="C1165" i="22"/>
  <c r="C1164" i="22"/>
  <c r="C1163" i="22"/>
  <c r="C1162" i="22"/>
  <c r="C1161" i="22"/>
  <c r="C1160" i="22"/>
  <c r="C1159" i="22"/>
  <c r="C1158" i="22"/>
  <c r="C1157" i="22"/>
  <c r="C1156" i="22"/>
  <c r="C1155" i="22"/>
  <c r="C1154" i="22"/>
  <c r="C1153" i="22"/>
  <c r="C1152" i="22"/>
  <c r="C1151" i="22"/>
  <c r="C1150" i="22"/>
  <c r="C1149" i="22"/>
  <c r="C1148" i="22"/>
  <c r="C1147" i="22"/>
  <c r="C1146" i="22"/>
  <c r="C1145" i="22"/>
  <c r="C1144" i="22"/>
  <c r="C1143" i="22"/>
  <c r="C1142" i="22"/>
  <c r="C1141" i="22"/>
  <c r="C1140" i="22"/>
  <c r="C1139" i="22"/>
  <c r="C1138" i="22"/>
  <c r="C1137" i="22"/>
  <c r="C1136" i="22"/>
  <c r="C1135" i="22"/>
  <c r="C1134" i="22"/>
  <c r="C1133" i="22"/>
  <c r="C1132" i="22"/>
  <c r="C1131" i="22"/>
  <c r="C1130" i="22"/>
  <c r="C1129" i="22"/>
  <c r="C1128" i="22"/>
  <c r="C1127" i="22"/>
  <c r="C1126" i="22"/>
  <c r="C1125" i="22"/>
  <c r="C1124" i="22"/>
  <c r="C1123" i="22"/>
  <c r="C1122" i="22"/>
  <c r="C1121" i="22"/>
  <c r="C1120" i="22"/>
  <c r="C1119" i="22"/>
  <c r="C1118" i="22"/>
  <c r="C1117" i="22"/>
  <c r="C1116" i="22"/>
  <c r="C1115" i="22"/>
  <c r="C1114" i="22"/>
  <c r="C1113" i="22"/>
  <c r="C1112" i="22"/>
  <c r="C1111" i="22"/>
  <c r="C1110" i="22"/>
  <c r="C1109" i="22"/>
  <c r="C1108" i="22"/>
  <c r="C1107" i="22"/>
  <c r="C1106" i="22"/>
  <c r="C1105" i="22"/>
  <c r="C1104" i="22"/>
  <c r="C1103" i="22"/>
  <c r="C1102" i="22"/>
  <c r="C1101" i="22"/>
  <c r="C1100" i="22"/>
  <c r="C1099" i="22"/>
  <c r="C1098" i="22"/>
  <c r="C1097" i="22"/>
  <c r="C1096" i="22"/>
  <c r="C1095" i="22"/>
  <c r="C1094" i="22"/>
  <c r="C1093" i="22"/>
  <c r="C1092" i="22"/>
  <c r="C1091" i="22"/>
  <c r="C1090" i="22"/>
  <c r="C1089" i="22"/>
  <c r="C1088" i="22"/>
  <c r="C1087" i="22"/>
  <c r="C1086" i="22"/>
  <c r="C1085" i="22"/>
  <c r="C1084" i="22"/>
  <c r="C1083" i="22"/>
  <c r="C1082" i="22"/>
  <c r="C1081" i="22"/>
  <c r="C1080" i="22"/>
  <c r="C1079" i="22"/>
  <c r="C1078" i="22"/>
  <c r="C1077" i="22"/>
  <c r="C1076" i="22"/>
  <c r="C1075" i="22"/>
  <c r="C1074" i="22"/>
  <c r="C1073" i="22"/>
  <c r="C1072" i="22"/>
  <c r="C1071" i="22"/>
  <c r="C1070" i="22"/>
  <c r="C1069" i="22"/>
  <c r="C1068" i="22"/>
  <c r="C1067" i="22"/>
  <c r="C1066" i="22"/>
  <c r="C1065" i="22"/>
  <c r="C1064" i="22"/>
  <c r="C1063" i="22"/>
  <c r="C1062" i="22"/>
  <c r="C1061" i="22"/>
  <c r="C1060" i="22"/>
  <c r="C1059" i="22"/>
  <c r="C1058" i="22"/>
  <c r="C1057" i="22"/>
  <c r="C1056" i="22"/>
  <c r="C1055" i="22"/>
  <c r="C1054" i="22"/>
  <c r="C1053" i="22"/>
  <c r="C1052" i="22"/>
  <c r="C1051" i="22"/>
  <c r="C1050" i="22"/>
  <c r="C1049" i="22"/>
  <c r="C1048" i="22"/>
  <c r="C1047" i="22"/>
  <c r="C1046" i="22"/>
  <c r="C1045" i="22"/>
  <c r="C1043" i="22"/>
  <c r="C1042" i="22"/>
  <c r="C1041" i="22"/>
  <c r="C1040" i="22"/>
  <c r="C1039" i="22"/>
  <c r="C1038" i="22"/>
  <c r="C1037" i="22"/>
  <c r="C1036" i="22"/>
  <c r="C1035" i="22"/>
  <c r="C1034" i="22"/>
  <c r="C1033" i="22"/>
  <c r="C1032" i="22"/>
  <c r="C1031" i="22"/>
  <c r="C1030" i="22"/>
  <c r="C1029" i="22"/>
  <c r="C1028" i="22"/>
  <c r="C1027" i="22"/>
  <c r="C1026" i="22"/>
  <c r="C1025" i="22"/>
  <c r="C1024" i="22"/>
  <c r="C1023" i="22"/>
  <c r="C1022" i="22"/>
  <c r="C1021" i="22"/>
  <c r="C1020" i="22"/>
  <c r="C1019" i="22"/>
  <c r="C1018" i="22"/>
  <c r="C1017" i="22"/>
  <c r="C1016" i="22"/>
  <c r="C1015" i="22"/>
  <c r="C1014" i="22"/>
  <c r="C1013" i="22"/>
  <c r="C1012" i="22"/>
  <c r="C1011" i="22"/>
  <c r="C1010" i="22"/>
  <c r="C1009" i="22"/>
  <c r="C1008" i="22"/>
  <c r="C1007" i="22"/>
  <c r="C1006" i="22"/>
  <c r="C1005" i="22"/>
  <c r="C1004" i="22"/>
  <c r="C1003" i="22"/>
  <c r="C1002" i="22"/>
  <c r="C1001" i="22"/>
  <c r="C1000" i="22"/>
  <c r="C999" i="22"/>
  <c r="C998" i="22"/>
  <c r="C997" i="22"/>
  <c r="C996" i="22"/>
  <c r="C995" i="22"/>
  <c r="C994" i="22"/>
  <c r="C993" i="22"/>
  <c r="C992" i="22"/>
  <c r="C991" i="22"/>
  <c r="C990" i="22"/>
  <c r="C989" i="22"/>
  <c r="C988" i="22"/>
  <c r="C987" i="22"/>
  <c r="C986" i="22"/>
  <c r="C985" i="22"/>
  <c r="C984" i="22"/>
  <c r="C983" i="22"/>
  <c r="C982" i="22"/>
  <c r="C981" i="22"/>
  <c r="C980" i="22"/>
  <c r="C979" i="22"/>
  <c r="C978" i="22"/>
  <c r="C977" i="22"/>
  <c r="C976" i="22"/>
  <c r="C975" i="22"/>
  <c r="C974" i="22"/>
  <c r="C973" i="22"/>
  <c r="C972" i="22"/>
  <c r="C971" i="22"/>
  <c r="C970" i="22"/>
  <c r="C969" i="22"/>
  <c r="C968" i="22"/>
  <c r="C967" i="22"/>
  <c r="C966" i="22"/>
  <c r="C965" i="22"/>
  <c r="C964" i="22"/>
  <c r="C963" i="22"/>
  <c r="C962" i="22"/>
  <c r="C961" i="22"/>
  <c r="C960" i="22"/>
  <c r="C959" i="22"/>
  <c r="C958" i="22"/>
  <c r="C957" i="22"/>
  <c r="C956" i="22"/>
  <c r="C955" i="22"/>
  <c r="C954" i="22"/>
  <c r="C953" i="22"/>
  <c r="C952" i="22"/>
  <c r="C951" i="22"/>
  <c r="C950" i="22"/>
  <c r="C949" i="22"/>
  <c r="C948" i="22"/>
  <c r="C947" i="22"/>
  <c r="C946" i="22"/>
  <c r="C945" i="22"/>
  <c r="C944" i="22"/>
  <c r="C943" i="22"/>
  <c r="C942" i="22"/>
  <c r="C941" i="22"/>
  <c r="C940" i="22"/>
  <c r="C939" i="22"/>
  <c r="C938" i="22"/>
  <c r="C937" i="22"/>
  <c r="C936" i="22"/>
  <c r="C935" i="22"/>
  <c r="C934" i="22"/>
  <c r="C933" i="22"/>
  <c r="C932" i="22"/>
  <c r="C931" i="22"/>
  <c r="C930" i="22"/>
  <c r="C929" i="22"/>
  <c r="C928" i="22"/>
  <c r="C927" i="22"/>
  <c r="C926" i="22"/>
  <c r="C925" i="22"/>
  <c r="C924" i="22"/>
  <c r="C923" i="22"/>
  <c r="C922" i="22"/>
  <c r="C921" i="22"/>
  <c r="C920" i="22"/>
  <c r="C919" i="22"/>
  <c r="C918" i="22"/>
  <c r="C917" i="22"/>
  <c r="C916" i="22"/>
  <c r="C915" i="22"/>
  <c r="C914" i="22"/>
  <c r="C913" i="22"/>
  <c r="C912" i="22"/>
  <c r="C911" i="22"/>
  <c r="C910" i="22"/>
  <c r="C909" i="22"/>
  <c r="C908" i="22"/>
  <c r="C907" i="22"/>
  <c r="C906" i="22"/>
  <c r="C905" i="22"/>
  <c r="C904" i="22"/>
  <c r="C903" i="22"/>
  <c r="C902" i="22"/>
  <c r="C901" i="22"/>
  <c r="C900" i="22"/>
  <c r="C899" i="22"/>
  <c r="C898" i="22"/>
  <c r="C897" i="22"/>
  <c r="C896" i="22"/>
  <c r="C894" i="22"/>
  <c r="C893" i="22"/>
  <c r="C892" i="22"/>
  <c r="C891" i="22"/>
  <c r="C890" i="22"/>
  <c r="C889" i="22"/>
  <c r="C888" i="22"/>
  <c r="C887" i="22"/>
  <c r="C886" i="22"/>
  <c r="C885" i="22"/>
  <c r="C884" i="22"/>
  <c r="C883" i="22"/>
  <c r="C882" i="22"/>
  <c r="C881" i="22"/>
  <c r="C880" i="22"/>
  <c r="C879" i="22"/>
  <c r="C878" i="22"/>
  <c r="C877" i="22"/>
  <c r="C876" i="22"/>
  <c r="C875" i="22"/>
  <c r="C874" i="22"/>
  <c r="C873" i="22"/>
  <c r="C872" i="22"/>
  <c r="C871" i="22"/>
  <c r="C870" i="22"/>
  <c r="C869" i="22"/>
  <c r="C868" i="22"/>
  <c r="C867" i="22"/>
  <c r="C866" i="22"/>
  <c r="C865" i="22"/>
  <c r="C864" i="22"/>
  <c r="C863" i="22"/>
  <c r="C862" i="22"/>
  <c r="C861" i="22"/>
  <c r="C860" i="22"/>
  <c r="C859" i="22"/>
  <c r="C858" i="22"/>
  <c r="C857" i="22"/>
  <c r="C856" i="22"/>
  <c r="C855" i="22"/>
  <c r="C854" i="22"/>
  <c r="C853" i="22"/>
  <c r="C852" i="22"/>
  <c r="C851" i="22"/>
  <c r="C850" i="22"/>
  <c r="C849" i="22"/>
  <c r="C848" i="22"/>
  <c r="C847" i="22"/>
  <c r="C846" i="22"/>
  <c r="C845" i="22"/>
  <c r="C844" i="22"/>
  <c r="C843" i="22"/>
  <c r="C842" i="22"/>
  <c r="C841" i="22"/>
  <c r="C840" i="22"/>
  <c r="C839" i="22"/>
  <c r="C838" i="22"/>
  <c r="C837" i="22"/>
  <c r="C836" i="22"/>
  <c r="C835" i="22"/>
  <c r="C834" i="22"/>
  <c r="C833" i="22"/>
  <c r="C832" i="22"/>
  <c r="C831" i="22"/>
  <c r="C830" i="22"/>
  <c r="C828" i="22"/>
  <c r="C827" i="22"/>
  <c r="C826" i="22"/>
  <c r="C825" i="22"/>
  <c r="C824" i="22"/>
  <c r="C823" i="22"/>
  <c r="C822" i="22"/>
  <c r="C821" i="22"/>
  <c r="C820" i="22"/>
  <c r="C819" i="22"/>
  <c r="C818" i="22"/>
  <c r="C817" i="22"/>
  <c r="C816" i="22"/>
  <c r="C815" i="22"/>
  <c r="C814" i="22"/>
  <c r="C813" i="22"/>
  <c r="C812" i="22"/>
  <c r="C811" i="22"/>
  <c r="C810" i="22"/>
  <c r="C809" i="22"/>
  <c r="C808" i="22"/>
  <c r="C807" i="22"/>
  <c r="C806" i="22"/>
  <c r="C805" i="22"/>
  <c r="C804" i="22"/>
  <c r="C803" i="22"/>
  <c r="C802" i="22"/>
  <c r="C801" i="22"/>
  <c r="C800" i="22"/>
  <c r="C799" i="22"/>
  <c r="C798" i="22"/>
  <c r="C797" i="22"/>
  <c r="C796" i="22"/>
  <c r="C795" i="22"/>
  <c r="C794" i="22"/>
  <c r="C793" i="22"/>
  <c r="C792" i="22"/>
  <c r="C791" i="22"/>
  <c r="C790" i="22"/>
  <c r="C789" i="22"/>
  <c r="C788" i="22"/>
  <c r="C787" i="22"/>
  <c r="C786" i="22"/>
  <c r="C785" i="22"/>
  <c r="C784" i="22"/>
  <c r="C783" i="22"/>
  <c r="C782" i="22"/>
  <c r="C781" i="22"/>
  <c r="C780" i="22"/>
  <c r="C779" i="22"/>
  <c r="C778" i="22"/>
  <c r="C777" i="22"/>
  <c r="C776" i="22"/>
  <c r="C775" i="22"/>
  <c r="C774" i="22"/>
  <c r="C773" i="22"/>
  <c r="C772" i="22"/>
  <c r="C771" i="22"/>
  <c r="C770" i="22"/>
  <c r="C769" i="22"/>
  <c r="C768" i="22"/>
  <c r="C767" i="22"/>
  <c r="C766" i="22"/>
  <c r="C765" i="22"/>
  <c r="C764" i="22"/>
  <c r="C763" i="22"/>
  <c r="C762" i="22"/>
  <c r="C761" i="22"/>
  <c r="C760" i="22"/>
  <c r="C759" i="22"/>
  <c r="C758" i="22"/>
  <c r="C757" i="22"/>
  <c r="C756" i="22"/>
  <c r="C755" i="22"/>
  <c r="C754" i="22"/>
  <c r="C753" i="22"/>
  <c r="C752" i="22"/>
  <c r="C751" i="22"/>
  <c r="C750" i="22"/>
  <c r="C749" i="22"/>
  <c r="C748" i="22"/>
  <c r="C747" i="22"/>
  <c r="C746" i="22"/>
  <c r="C745" i="22"/>
  <c r="C744" i="22"/>
  <c r="C743" i="22"/>
  <c r="C742" i="22"/>
  <c r="C741" i="22"/>
  <c r="C740" i="22"/>
  <c r="C739" i="22"/>
  <c r="C738" i="22"/>
  <c r="C737" i="22"/>
  <c r="C736" i="22"/>
  <c r="C735" i="22"/>
  <c r="C734" i="22"/>
  <c r="C733" i="22"/>
  <c r="C732" i="22"/>
  <c r="C731" i="22"/>
  <c r="C730" i="22"/>
  <c r="C729" i="22"/>
  <c r="C728" i="22"/>
  <c r="C727" i="22"/>
  <c r="C726" i="22"/>
  <c r="C725" i="22"/>
  <c r="C724" i="22"/>
  <c r="C723" i="22"/>
  <c r="C722" i="22"/>
  <c r="C721" i="22"/>
  <c r="C720" i="22"/>
  <c r="C719" i="22"/>
  <c r="C718" i="22"/>
  <c r="C717" i="22"/>
  <c r="C716" i="22"/>
  <c r="C715" i="22"/>
  <c r="C713" i="22"/>
  <c r="C712" i="22"/>
  <c r="C711" i="22"/>
  <c r="C710" i="22"/>
  <c r="C709" i="22"/>
  <c r="C708" i="22"/>
  <c r="C707" i="22"/>
  <c r="C706" i="22"/>
  <c r="C705" i="22"/>
  <c r="C704" i="22"/>
  <c r="C703" i="22"/>
  <c r="C702" i="22"/>
  <c r="C701" i="22"/>
  <c r="C700" i="22"/>
  <c r="C699" i="22"/>
  <c r="C698" i="22"/>
  <c r="C697" i="22"/>
  <c r="C696" i="22"/>
  <c r="C695" i="22"/>
  <c r="C694" i="22"/>
  <c r="C693" i="22"/>
  <c r="C692" i="22"/>
  <c r="C691" i="22"/>
  <c r="C690" i="22"/>
  <c r="C689" i="22"/>
  <c r="C688" i="22"/>
  <c r="C687" i="22"/>
  <c r="C686" i="22"/>
  <c r="C685" i="22"/>
  <c r="C684" i="22"/>
  <c r="C683" i="22"/>
  <c r="C682" i="22"/>
  <c r="C681" i="22"/>
  <c r="C680" i="22"/>
  <c r="C679" i="22"/>
  <c r="C678" i="22"/>
  <c r="C677" i="22"/>
  <c r="C676" i="22"/>
  <c r="C675" i="22"/>
  <c r="C674" i="22"/>
  <c r="C673" i="22"/>
  <c r="C672" i="22"/>
  <c r="C671" i="22"/>
  <c r="C670" i="22"/>
  <c r="C669" i="22"/>
  <c r="C668" i="22"/>
  <c r="C667" i="22"/>
  <c r="C666" i="22"/>
  <c r="C665" i="22"/>
  <c r="C664" i="22"/>
  <c r="C663" i="22"/>
  <c r="C662" i="22"/>
  <c r="C661" i="22"/>
  <c r="C660" i="22"/>
  <c r="C659" i="22"/>
  <c r="C658" i="22"/>
  <c r="C657" i="22"/>
  <c r="C656" i="22"/>
  <c r="C655" i="22"/>
  <c r="C654" i="22"/>
  <c r="C653" i="22"/>
  <c r="C652" i="22"/>
  <c r="C651" i="22"/>
  <c r="C650" i="22"/>
  <c r="C649" i="22"/>
  <c r="C648" i="22"/>
  <c r="C647" i="22"/>
  <c r="C646" i="22"/>
  <c r="C645" i="22"/>
  <c r="C644" i="22"/>
  <c r="C643" i="22"/>
  <c r="C642" i="22"/>
  <c r="C641" i="22"/>
  <c r="C640" i="22"/>
  <c r="C639" i="22"/>
  <c r="C638" i="22"/>
  <c r="C637" i="22"/>
  <c r="C636" i="22"/>
  <c r="C635" i="22"/>
  <c r="C634" i="22"/>
  <c r="C633" i="22"/>
  <c r="C632" i="22"/>
  <c r="C631" i="22"/>
  <c r="C630" i="22"/>
  <c r="C629" i="22"/>
  <c r="C628" i="22"/>
  <c r="C627" i="22"/>
  <c r="C626" i="22"/>
  <c r="C625" i="22"/>
  <c r="C624" i="22"/>
  <c r="C623" i="22"/>
  <c r="C622" i="22"/>
  <c r="C621" i="22"/>
  <c r="C620" i="22"/>
  <c r="C619" i="22"/>
  <c r="C618" i="22"/>
  <c r="C617" i="22"/>
  <c r="C616" i="22"/>
  <c r="C615" i="22"/>
  <c r="C614" i="22"/>
  <c r="C613" i="22"/>
  <c r="C612" i="22"/>
  <c r="C611" i="22"/>
  <c r="C610" i="22"/>
  <c r="C609" i="22"/>
  <c r="C608" i="22"/>
  <c r="C607" i="22"/>
  <c r="C606" i="22"/>
  <c r="C605" i="22"/>
  <c r="C604" i="22"/>
  <c r="C603" i="22"/>
  <c r="C602" i="22"/>
  <c r="C601" i="22"/>
  <c r="C600" i="22"/>
  <c r="C599" i="22"/>
  <c r="C598" i="22"/>
  <c r="C597" i="22"/>
  <c r="C596" i="22"/>
  <c r="C595" i="22"/>
  <c r="C594" i="22"/>
  <c r="C593" i="22"/>
  <c r="C592" i="22"/>
  <c r="C591" i="22"/>
  <c r="C590" i="22"/>
  <c r="C589" i="22"/>
  <c r="C588" i="22"/>
  <c r="C587" i="22"/>
  <c r="C586" i="22"/>
  <c r="C585" i="22"/>
  <c r="C584" i="22"/>
  <c r="C583" i="22"/>
  <c r="C582" i="22"/>
  <c r="C581" i="22"/>
  <c r="C580" i="22"/>
  <c r="C579" i="22"/>
  <c r="C578" i="22"/>
  <c r="C577" i="22"/>
  <c r="C576" i="22"/>
  <c r="C575" i="22"/>
  <c r="C574" i="22"/>
  <c r="C573" i="22"/>
  <c r="C572" i="22"/>
  <c r="C571" i="22"/>
  <c r="C570" i="22"/>
  <c r="C569" i="22"/>
  <c r="C568" i="22"/>
  <c r="C567" i="22"/>
  <c r="C566" i="22"/>
  <c r="C565" i="22"/>
  <c r="C564" i="22"/>
  <c r="C563" i="22"/>
  <c r="C562" i="22"/>
  <c r="C561" i="22"/>
  <c r="C560" i="22"/>
  <c r="C559" i="22"/>
  <c r="C558" i="22"/>
  <c r="C557" i="22"/>
  <c r="C556" i="22"/>
  <c r="C555" i="22"/>
  <c r="C554" i="22"/>
  <c r="C553" i="22"/>
  <c r="C552" i="22"/>
  <c r="C551" i="22"/>
  <c r="C550" i="22"/>
  <c r="C549" i="22"/>
  <c r="C548" i="22"/>
  <c r="C547" i="22"/>
  <c r="C546" i="22"/>
  <c r="C545" i="22"/>
  <c r="C544" i="22"/>
  <c r="C543" i="22"/>
  <c r="C542" i="22"/>
  <c r="C541" i="22"/>
  <c r="C540" i="22"/>
  <c r="C539" i="22"/>
  <c r="C538" i="22"/>
  <c r="C537" i="22"/>
  <c r="C536" i="22"/>
  <c r="C535" i="22"/>
  <c r="C534" i="22"/>
  <c r="C533" i="22"/>
  <c r="C532" i="22"/>
  <c r="C531" i="22"/>
  <c r="C530" i="22"/>
  <c r="C529" i="22"/>
  <c r="C528" i="22"/>
  <c r="C527" i="22"/>
  <c r="C526" i="22"/>
  <c r="C525" i="22"/>
  <c r="C524" i="22"/>
  <c r="C523" i="22"/>
  <c r="C522" i="22"/>
  <c r="C521" i="22"/>
  <c r="C520" i="22"/>
  <c r="C519" i="22"/>
  <c r="C518" i="22"/>
  <c r="C517" i="22"/>
  <c r="C516" i="22"/>
  <c r="C515" i="22"/>
  <c r="C514" i="22"/>
  <c r="C513" i="22"/>
  <c r="C512" i="22"/>
  <c r="C511" i="22"/>
  <c r="C510" i="22"/>
  <c r="C509" i="22"/>
  <c r="C508" i="22"/>
  <c r="C507" i="22"/>
  <c r="C506" i="22"/>
  <c r="C505" i="22"/>
  <c r="C504" i="22"/>
  <c r="C503" i="22"/>
  <c r="C502" i="22"/>
  <c r="C501" i="22"/>
  <c r="C500" i="22"/>
  <c r="C499" i="22"/>
  <c r="C498" i="22"/>
  <c r="C497" i="22"/>
  <c r="C496" i="22"/>
  <c r="C495" i="22"/>
  <c r="C494" i="22"/>
  <c r="C493" i="22"/>
  <c r="C492" i="22"/>
  <c r="C491" i="22"/>
  <c r="C490" i="22"/>
  <c r="C489" i="22"/>
  <c r="C488" i="22"/>
  <c r="C487" i="22"/>
  <c r="C486" i="22"/>
  <c r="C485" i="22"/>
  <c r="C484" i="22"/>
  <c r="C483" i="22"/>
  <c r="C482" i="22"/>
  <c r="C481" i="22"/>
  <c r="C480" i="22"/>
  <c r="C479" i="22"/>
  <c r="C478" i="22"/>
  <c r="C477" i="22"/>
  <c r="C476" i="22"/>
  <c r="C475" i="22"/>
  <c r="C474" i="22"/>
  <c r="C473" i="22"/>
  <c r="C472" i="22"/>
  <c r="C471" i="22"/>
  <c r="C470" i="22"/>
  <c r="C469" i="22"/>
  <c r="C468" i="22"/>
  <c r="C467" i="22"/>
  <c r="C466" i="22"/>
  <c r="C465" i="22"/>
  <c r="C464" i="22"/>
  <c r="C463" i="22"/>
  <c r="C462" i="22"/>
  <c r="C461" i="22"/>
  <c r="C460" i="22"/>
  <c r="C459" i="22"/>
  <c r="C457" i="22"/>
  <c r="C456" i="22"/>
  <c r="C455" i="22"/>
  <c r="C454" i="22"/>
  <c r="C453" i="22"/>
  <c r="C452" i="22"/>
  <c r="C451" i="22"/>
  <c r="C450" i="22"/>
  <c r="C449" i="22"/>
  <c r="C448" i="22"/>
  <c r="C447" i="22"/>
  <c r="C446" i="22"/>
  <c r="C445" i="22"/>
  <c r="C444" i="22"/>
  <c r="C443" i="22"/>
  <c r="C442" i="22"/>
  <c r="C441" i="22"/>
  <c r="C440" i="22"/>
  <c r="C439" i="22"/>
  <c r="C438" i="22"/>
  <c r="C437" i="22"/>
  <c r="C436" i="22"/>
  <c r="C435" i="22"/>
  <c r="C434" i="22"/>
  <c r="C433" i="22"/>
  <c r="C432" i="22"/>
  <c r="C431" i="22"/>
  <c r="C430" i="22"/>
  <c r="C429" i="22"/>
  <c r="C428" i="22"/>
  <c r="C427" i="22"/>
  <c r="C426" i="22"/>
  <c r="C425" i="22"/>
  <c r="C424" i="22"/>
  <c r="C423" i="22"/>
  <c r="C422" i="22"/>
  <c r="C421" i="22"/>
  <c r="C420" i="22"/>
  <c r="C419" i="22"/>
  <c r="C418" i="22"/>
  <c r="C417" i="22"/>
  <c r="C416" i="22"/>
  <c r="C415" i="22"/>
  <c r="C414" i="22"/>
  <c r="C413" i="22"/>
  <c r="C412" i="22"/>
  <c r="C411" i="22"/>
  <c r="C410" i="22"/>
  <c r="C409" i="22"/>
  <c r="C408" i="22"/>
  <c r="C407" i="22"/>
  <c r="C406" i="22"/>
  <c r="C405" i="22"/>
  <c r="C404" i="22"/>
  <c r="C403" i="22"/>
  <c r="C402" i="22"/>
  <c r="C401" i="22"/>
  <c r="C400" i="22"/>
  <c r="C399" i="22"/>
  <c r="C398" i="22"/>
  <c r="C397" i="22"/>
  <c r="C396" i="22"/>
  <c r="C395" i="22"/>
  <c r="C394" i="22"/>
  <c r="C393" i="22"/>
  <c r="C392" i="22"/>
  <c r="C391" i="22"/>
  <c r="C390" i="22"/>
  <c r="C389" i="22"/>
  <c r="C388" i="22"/>
  <c r="C387" i="22"/>
  <c r="C386" i="22"/>
  <c r="C385" i="22"/>
  <c r="C384" i="22"/>
  <c r="C383" i="22"/>
  <c r="C382" i="22"/>
  <c r="C381" i="22"/>
  <c r="C380" i="22"/>
  <c r="C379" i="22"/>
  <c r="C378" i="22"/>
  <c r="C377" i="22"/>
  <c r="C376" i="22"/>
  <c r="C375" i="22"/>
  <c r="C374" i="22"/>
  <c r="C373" i="22"/>
  <c r="C372" i="22"/>
  <c r="C371" i="22"/>
  <c r="C370" i="22"/>
  <c r="C369" i="22"/>
  <c r="C368" i="22"/>
  <c r="C367" i="22"/>
  <c r="C366" i="22"/>
  <c r="C365" i="22"/>
  <c r="C364" i="22"/>
  <c r="C363" i="22"/>
  <c r="C362" i="22"/>
  <c r="C361" i="22"/>
  <c r="C360" i="22"/>
  <c r="C359" i="22"/>
  <c r="C358" i="22"/>
  <c r="C357" i="22"/>
  <c r="C356" i="22"/>
  <c r="C355" i="22"/>
  <c r="C354" i="22"/>
  <c r="C353" i="22"/>
  <c r="C352" i="22"/>
  <c r="C351" i="22"/>
  <c r="C350" i="22"/>
  <c r="C349" i="22"/>
  <c r="C348" i="22"/>
  <c r="C347" i="22"/>
  <c r="C346" i="22"/>
  <c r="C345" i="22"/>
  <c r="C344" i="22"/>
  <c r="C343" i="22"/>
  <c r="C342" i="22"/>
  <c r="C341" i="22"/>
  <c r="C340" i="22"/>
  <c r="C339" i="22"/>
  <c r="C338" i="22"/>
  <c r="C337" i="22"/>
  <c r="C336" i="22"/>
  <c r="C335" i="22"/>
  <c r="C334" i="22"/>
  <c r="C333" i="22"/>
  <c r="C332" i="22"/>
  <c r="C331" i="22"/>
  <c r="C330" i="22"/>
  <c r="C329" i="22"/>
  <c r="C328" i="22"/>
  <c r="C327" i="22"/>
  <c r="C326" i="22"/>
  <c r="C325" i="22"/>
  <c r="C324" i="22"/>
  <c r="C323" i="22"/>
  <c r="C322" i="22"/>
  <c r="C321" i="22"/>
  <c r="C320" i="22"/>
  <c r="C319" i="22"/>
  <c r="C318" i="22"/>
  <c r="C317" i="22"/>
  <c r="C316" i="22"/>
  <c r="C315" i="22"/>
  <c r="C314" i="22"/>
  <c r="C313" i="22"/>
  <c r="C312" i="22"/>
  <c r="C311" i="22"/>
  <c r="C310" i="22"/>
  <c r="C309" i="22"/>
  <c r="C308" i="22"/>
  <c r="C307" i="22"/>
  <c r="C306" i="22"/>
  <c r="C305" i="22"/>
  <c r="C304" i="22"/>
  <c r="C303" i="22"/>
  <c r="C302" i="22"/>
  <c r="C301" i="22"/>
  <c r="C300" i="22"/>
  <c r="C299" i="22"/>
  <c r="C298" i="22"/>
  <c r="C297" i="22"/>
  <c r="C296" i="22"/>
  <c r="C295" i="22"/>
  <c r="C294" i="22"/>
  <c r="C293" i="22"/>
  <c r="C292" i="22"/>
  <c r="C291" i="22"/>
  <c r="C290" i="22"/>
  <c r="C289" i="22"/>
  <c r="C288" i="22"/>
  <c r="C287" i="22"/>
  <c r="C286" i="22"/>
  <c r="C285" i="22"/>
  <c r="C284" i="22"/>
  <c r="C283" i="22"/>
  <c r="C282" i="22"/>
  <c r="C281" i="22"/>
  <c r="C280" i="22"/>
  <c r="C279" i="22"/>
  <c r="C278" i="22"/>
  <c r="C277" i="22"/>
  <c r="C276" i="22"/>
  <c r="C275" i="22"/>
  <c r="C274" i="22"/>
  <c r="C273" i="22"/>
  <c r="C272" i="22"/>
  <c r="C271" i="22"/>
  <c r="C270" i="22"/>
  <c r="C269" i="22"/>
  <c r="C268" i="22"/>
  <c r="C267" i="22"/>
  <c r="C266" i="22"/>
  <c r="C265" i="22"/>
  <c r="C264" i="22"/>
  <c r="C263" i="22"/>
  <c r="C262" i="22"/>
  <c r="C261" i="22"/>
  <c r="C260" i="22"/>
  <c r="C259" i="22"/>
  <c r="C258" i="22"/>
  <c r="C257" i="22"/>
  <c r="C256" i="22"/>
  <c r="C255" i="22"/>
  <c r="C254" i="22"/>
  <c r="C253" i="22"/>
  <c r="C252" i="22"/>
  <c r="C251" i="22"/>
  <c r="C250" i="22"/>
  <c r="C249" i="22"/>
  <c r="C248" i="22"/>
  <c r="C247" i="22"/>
  <c r="C246" i="22"/>
  <c r="C245" i="22"/>
  <c r="C244" i="22"/>
  <c r="C243" i="22"/>
  <c r="C242" i="22"/>
  <c r="C241" i="22"/>
  <c r="C240" i="22"/>
  <c r="C239" i="22"/>
  <c r="C238" i="22"/>
  <c r="C237" i="22"/>
  <c r="C236" i="22"/>
  <c r="C235" i="22"/>
  <c r="C234" i="22"/>
  <c r="C233" i="22"/>
  <c r="C232" i="22"/>
  <c r="C231" i="22"/>
  <c r="C230" i="22"/>
  <c r="C229" i="22"/>
  <c r="C228" i="22"/>
  <c r="C227" i="22"/>
  <c r="C226" i="22"/>
  <c r="C225" i="22"/>
  <c r="C224" i="22"/>
  <c r="C223" i="22"/>
  <c r="C222" i="22"/>
  <c r="C221" i="22"/>
  <c r="C220" i="22"/>
  <c r="C219" i="22"/>
  <c r="C218" i="22"/>
  <c r="C217" i="22"/>
  <c r="C216" i="22"/>
  <c r="C215" i="22"/>
  <c r="C214" i="22"/>
  <c r="C213" i="22"/>
  <c r="C212" i="22"/>
  <c r="C211" i="22"/>
  <c r="C210" i="22"/>
  <c r="C209" i="22"/>
  <c r="C208" i="22"/>
  <c r="C207" i="22"/>
  <c r="C206" i="22"/>
  <c r="C205" i="22"/>
  <c r="C204" i="22"/>
  <c r="C203" i="22"/>
  <c r="C202" i="22"/>
  <c r="C201" i="22"/>
  <c r="C200" i="22"/>
  <c r="C199" i="22"/>
  <c r="C198" i="22"/>
  <c r="C197" i="22"/>
  <c r="C196" i="22"/>
  <c r="C195" i="22"/>
  <c r="C194" i="22"/>
  <c r="C193" i="22"/>
  <c r="C192" i="22"/>
  <c r="C191" i="22"/>
  <c r="C190" i="22"/>
  <c r="C189" i="22"/>
  <c r="C188" i="22"/>
  <c r="C187" i="22"/>
  <c r="C186" i="22"/>
  <c r="C185" i="22"/>
  <c r="C184" i="22"/>
  <c r="C183" i="22"/>
  <c r="C182" i="22"/>
  <c r="C181" i="22"/>
  <c r="C180" i="22"/>
  <c r="C179" i="22"/>
  <c r="C178" i="22"/>
  <c r="C177" i="22"/>
  <c r="C176" i="22"/>
  <c r="C175" i="22"/>
  <c r="C174" i="22"/>
  <c r="C173" i="22"/>
  <c r="C172" i="22"/>
  <c r="C171" i="22"/>
  <c r="C170" i="22"/>
  <c r="C169" i="22"/>
  <c r="C168" i="22"/>
  <c r="C166" i="22"/>
  <c r="C165" i="22"/>
  <c r="C164" i="22"/>
  <c r="C163" i="22"/>
  <c r="C162" i="22"/>
  <c r="C161" i="22"/>
  <c r="C160" i="22"/>
  <c r="C159" i="22"/>
  <c r="C158" i="22"/>
  <c r="C157" i="22"/>
  <c r="C156" i="22"/>
  <c r="C155" i="22"/>
  <c r="C154" i="22"/>
  <c r="C153" i="22"/>
  <c r="C152" i="22"/>
  <c r="C151" i="22"/>
  <c r="C150" i="22"/>
  <c r="C149" i="22"/>
  <c r="C148" i="22"/>
  <c r="C147" i="22"/>
  <c r="C146" i="22"/>
  <c r="C145" i="22"/>
  <c r="C144" i="22"/>
  <c r="C143" i="22"/>
  <c r="C142" i="22"/>
  <c r="C141" i="22"/>
  <c r="C140" i="22"/>
  <c r="C139" i="22"/>
  <c r="C138" i="22"/>
  <c r="C137" i="22"/>
  <c r="C136" i="22"/>
  <c r="C135" i="22"/>
  <c r="C134" i="22"/>
  <c r="C133" i="22"/>
  <c r="C132" i="22"/>
  <c r="C131" i="22"/>
  <c r="C130" i="22"/>
  <c r="C129" i="22"/>
  <c r="C128" i="22"/>
  <c r="C127" i="22"/>
  <c r="C126" i="22"/>
  <c r="C125" i="22"/>
  <c r="C124" i="22"/>
  <c r="C123" i="22"/>
  <c r="C122" i="22"/>
  <c r="C121" i="22"/>
  <c r="C120" i="22"/>
  <c r="C119" i="22"/>
  <c r="C118" i="22"/>
  <c r="C117" i="22"/>
  <c r="C116" i="22"/>
  <c r="C115" i="22"/>
  <c r="C114" i="22"/>
  <c r="C113" i="22"/>
  <c r="C112" i="22"/>
  <c r="C111" i="22"/>
  <c r="C110" i="22"/>
  <c r="C109" i="22"/>
  <c r="C108" i="22"/>
  <c r="C107" i="22"/>
  <c r="C106" i="22"/>
  <c r="C105" i="22"/>
  <c r="C104" i="22"/>
  <c r="C103" i="22"/>
  <c r="C102" i="22"/>
  <c r="C101" i="22"/>
  <c r="C100" i="22"/>
  <c r="C99" i="22"/>
  <c r="C98" i="22"/>
  <c r="C97" i="22"/>
  <c r="C96" i="22"/>
  <c r="C95" i="22"/>
  <c r="C94" i="22"/>
  <c r="C93" i="22"/>
  <c r="C92" i="22"/>
  <c r="C91" i="22"/>
  <c r="C90" i="22"/>
  <c r="C89" i="22"/>
  <c r="C88" i="22"/>
  <c r="C87" i="22"/>
  <c r="C86" i="22"/>
  <c r="C85" i="22"/>
  <c r="C84" i="22"/>
  <c r="C83" i="22"/>
  <c r="C82" i="22"/>
  <c r="C81" i="22"/>
  <c r="C80" i="22"/>
  <c r="C79" i="22"/>
  <c r="C78" i="22"/>
  <c r="C77" i="22"/>
  <c r="C76" i="22"/>
  <c r="C75" i="22"/>
  <c r="C74" i="22"/>
  <c r="C73" i="22"/>
  <c r="C72" i="22"/>
  <c r="C71" i="22"/>
  <c r="C70" i="22"/>
  <c r="C69" i="22"/>
  <c r="C68" i="22"/>
  <c r="C67" i="22"/>
  <c r="C66" i="22"/>
  <c r="C65" i="22"/>
  <c r="C64" i="22"/>
  <c r="C63" i="22"/>
  <c r="C62" i="22"/>
  <c r="C61" i="22"/>
  <c r="C60" i="22"/>
  <c r="C59" i="22"/>
  <c r="C58" i="22"/>
  <c r="C57" i="22"/>
  <c r="C56" i="22"/>
  <c r="C55" i="22"/>
  <c r="C54" i="22"/>
  <c r="C53" i="22"/>
  <c r="C52" i="22"/>
  <c r="C51" i="22"/>
  <c r="C50" i="22"/>
  <c r="C49" i="22"/>
  <c r="C48" i="22"/>
  <c r="C47" i="22"/>
  <c r="C46" i="22"/>
  <c r="C45" i="22"/>
  <c r="C44" i="22"/>
  <c r="C43" i="22"/>
  <c r="C42" i="22"/>
  <c r="C41" i="22"/>
  <c r="C40" i="22"/>
  <c r="C39" i="22"/>
  <c r="C38" i="22"/>
  <c r="C37" i="22"/>
  <c r="C36" i="22"/>
  <c r="C35" i="22"/>
  <c r="C34" i="22"/>
  <c r="C33" i="22"/>
  <c r="C32" i="22"/>
  <c r="C31" i="22"/>
  <c r="C30" i="22"/>
  <c r="C29" i="22"/>
  <c r="C28" i="22"/>
  <c r="A872" i="2" l="1"/>
  <c r="A1021" i="2"/>
  <c r="A691" i="2"/>
  <c r="A144" i="2"/>
  <c r="A1199" i="2"/>
  <c r="A435" i="2"/>
  <c r="A1144" i="2"/>
  <c r="A1037" i="22"/>
  <c r="A1014" i="23"/>
  <c r="C62" i="16"/>
  <c r="C63" i="12"/>
  <c r="C61" i="12"/>
  <c r="C60" i="12"/>
  <c r="D23" i="17"/>
  <c r="D22" i="17"/>
  <c r="D21" i="17"/>
  <c r="D20" i="17"/>
  <c r="B19" i="17"/>
  <c r="C18" i="17"/>
  <c r="B18" i="17"/>
  <c r="C17" i="17"/>
  <c r="B17" i="17"/>
  <c r="B16" i="17"/>
  <c r="D15" i="17"/>
  <c r="C15" i="17"/>
  <c r="B15" i="17"/>
  <c r="B14" i="17"/>
  <c r="D13" i="17"/>
  <c r="B13" i="17"/>
  <c r="D23" i="16"/>
  <c r="D22" i="16"/>
  <c r="D21" i="16"/>
  <c r="D20" i="16"/>
  <c r="B19" i="16"/>
  <c r="C18" i="16"/>
  <c r="B18" i="16"/>
  <c r="C17" i="16"/>
  <c r="B17" i="16"/>
  <c r="B16" i="16"/>
  <c r="D15" i="16"/>
  <c r="C15" i="16"/>
  <c r="B15" i="16"/>
  <c r="B14" i="16"/>
  <c r="D13" i="16"/>
  <c r="B13" i="16"/>
  <c r="B13" i="12"/>
  <c r="D13" i="12"/>
  <c r="B14" i="12"/>
  <c r="B15" i="12"/>
  <c r="C15" i="12"/>
  <c r="B10" i="17" s="1"/>
  <c r="D15" i="12"/>
  <c r="B16" i="12"/>
  <c r="B17" i="12"/>
  <c r="C17" i="12"/>
  <c r="B18" i="12"/>
  <c r="C18" i="12"/>
  <c r="B19" i="12"/>
  <c r="D20" i="12"/>
  <c r="D21" i="12"/>
  <c r="D22" i="12"/>
  <c r="D23" i="12"/>
  <c r="B132" i="16"/>
  <c r="B165" i="17"/>
  <c r="A136" i="17"/>
  <c r="A47" i="17"/>
  <c r="A102" i="16"/>
  <c r="A36" i="16"/>
  <c r="A1" i="5"/>
  <c r="B47" i="5"/>
  <c r="J6" i="2" l="1"/>
  <c r="A9" i="7" l="1"/>
  <c r="A74" i="22" l="1"/>
  <c r="A51" i="23"/>
  <c r="A496" i="22"/>
  <c r="A473" i="23"/>
  <c r="A93" i="22"/>
  <c r="A70" i="23"/>
  <c r="A741" i="22"/>
  <c r="A718" i="23"/>
  <c r="A208" i="22"/>
  <c r="A185" i="23"/>
  <c r="A710" i="22"/>
  <c r="A687" i="23"/>
  <c r="A607" i="22"/>
  <c r="A584" i="23"/>
  <c r="A184" i="22"/>
  <c r="A161" i="23"/>
  <c r="A863" i="22"/>
  <c r="A840" i="23"/>
  <c r="A316" i="22"/>
  <c r="A293" i="23"/>
  <c r="A584" i="22"/>
  <c r="A561" i="23"/>
  <c r="A690" i="22"/>
  <c r="A667" i="23"/>
  <c r="A722" i="22"/>
  <c r="A699" i="23"/>
  <c r="A747" i="22"/>
  <c r="A724" i="23"/>
  <c r="A773" i="22"/>
  <c r="A750" i="23"/>
  <c r="A801" i="22"/>
  <c r="A778" i="23"/>
  <c r="A837" i="22"/>
  <c r="A814" i="23"/>
  <c r="A865" i="22"/>
  <c r="A842" i="23"/>
  <c r="A891" i="22"/>
  <c r="A868" i="23"/>
  <c r="A920" i="22"/>
  <c r="A897" i="23"/>
  <c r="A948" i="22"/>
  <c r="A925" i="23"/>
  <c r="A974" i="22"/>
  <c r="A951" i="23"/>
  <c r="A1002" i="22"/>
  <c r="A979" i="23"/>
  <c r="A1031" i="22"/>
  <c r="A1008" i="23"/>
  <c r="A1058" i="22"/>
  <c r="A1035" i="23"/>
  <c r="A1078" i="22"/>
  <c r="A1055" i="23"/>
  <c r="A1097" i="22"/>
  <c r="A1074" i="23"/>
  <c r="A1128" i="22"/>
  <c r="A1105" i="23"/>
  <c r="A1156" i="22"/>
  <c r="A1133" i="23"/>
  <c r="A1186" i="22"/>
  <c r="A1163" i="23"/>
  <c r="A1207" i="22"/>
  <c r="A1184" i="23"/>
  <c r="A575" i="22"/>
  <c r="A552" i="23"/>
  <c r="A59" i="22"/>
  <c r="A36" i="23"/>
  <c r="A126" i="22"/>
  <c r="A103" i="23"/>
  <c r="A204" i="22"/>
  <c r="A181" i="23"/>
  <c r="A279" i="22"/>
  <c r="A256" i="23"/>
  <c r="A353" i="22"/>
  <c r="A330" i="23"/>
  <c r="A434" i="22"/>
  <c r="A411" i="23"/>
  <c r="A549" i="22"/>
  <c r="A526" i="23"/>
  <c r="A653" i="22"/>
  <c r="A630" i="23"/>
  <c r="A682" i="22"/>
  <c r="A659" i="23"/>
  <c r="A789" i="22"/>
  <c r="A766" i="23"/>
  <c r="A883" i="22"/>
  <c r="A860" i="23"/>
  <c r="A994" i="22"/>
  <c r="A971" i="23"/>
  <c r="A1199" i="22"/>
  <c r="A1176" i="23"/>
  <c r="A42" i="22"/>
  <c r="A19" i="23"/>
  <c r="A109" i="22"/>
  <c r="A86" i="23"/>
  <c r="A180" i="22"/>
  <c r="A157" i="23"/>
  <c r="A206" i="22"/>
  <c r="A183" i="23"/>
  <c r="A281" i="22"/>
  <c r="A258" i="23"/>
  <c r="A309" i="22"/>
  <c r="A286" i="23"/>
  <c r="A377" i="22"/>
  <c r="A354" i="23"/>
  <c r="A471" i="22"/>
  <c r="A448" i="23"/>
  <c r="A551" i="22"/>
  <c r="A528" i="23"/>
  <c r="A628" i="22"/>
  <c r="A605" i="23"/>
  <c r="A656" i="22"/>
  <c r="A633" i="23"/>
  <c r="A766" i="22"/>
  <c r="A743" i="23"/>
  <c r="A856" i="22"/>
  <c r="A833" i="23"/>
  <c r="A940" i="22"/>
  <c r="A917" i="23"/>
  <c r="A995" i="22"/>
  <c r="A972" i="23"/>
  <c r="A1054" i="22"/>
  <c r="A1031" i="23"/>
  <c r="A1119" i="22"/>
  <c r="A1096" i="23"/>
  <c r="A1180" i="22"/>
  <c r="A1157" i="23"/>
  <c r="A47" i="22"/>
  <c r="A24" i="23"/>
  <c r="A94" i="22"/>
  <c r="A71" i="23"/>
  <c r="A155" i="22"/>
  <c r="A132" i="23"/>
  <c r="A257" i="22"/>
  <c r="A234" i="23"/>
  <c r="A311" i="22"/>
  <c r="A288" i="23"/>
  <c r="A379" i="22"/>
  <c r="A356" i="23"/>
  <c r="A439" i="22"/>
  <c r="A416" i="23"/>
  <c r="A526" i="22"/>
  <c r="A503" i="23"/>
  <c r="A606" i="22"/>
  <c r="A583" i="23"/>
  <c r="A684" i="22"/>
  <c r="A661" i="23"/>
  <c r="A795" i="22"/>
  <c r="A772" i="23"/>
  <c r="A941" i="22"/>
  <c r="A918" i="23"/>
  <c r="A1202" i="22"/>
  <c r="A1179" i="23"/>
  <c r="A48" i="22"/>
  <c r="A25" i="23"/>
  <c r="A77" i="22"/>
  <c r="A54" i="23"/>
  <c r="A111" i="22"/>
  <c r="A88" i="23"/>
  <c r="A182" i="22"/>
  <c r="A159" i="23"/>
  <c r="A260" i="22"/>
  <c r="A237" i="23"/>
  <c r="A331" i="22"/>
  <c r="A308" i="23"/>
  <c r="A410" i="22"/>
  <c r="A387" i="23"/>
  <c r="A503" i="22"/>
  <c r="A480" i="23"/>
  <c r="A555" i="22"/>
  <c r="A532" i="23"/>
  <c r="A660" i="22"/>
  <c r="A637" i="23"/>
  <c r="A685" i="22"/>
  <c r="A662" i="23"/>
  <c r="A769" i="22"/>
  <c r="A746" i="23"/>
  <c r="A860" i="22"/>
  <c r="A837" i="23"/>
  <c r="A945" i="22"/>
  <c r="A922" i="23"/>
  <c r="A1026" i="22"/>
  <c r="A1003" i="23"/>
  <c r="A1151" i="22"/>
  <c r="A1128" i="23"/>
  <c r="A49" i="22"/>
  <c r="A26" i="23"/>
  <c r="A96" i="22"/>
  <c r="A73" i="23"/>
  <c r="A159" i="22"/>
  <c r="A136" i="23"/>
  <c r="A236" i="22"/>
  <c r="A213" i="23"/>
  <c r="A286" i="22"/>
  <c r="A263" i="23"/>
  <c r="A333" i="22"/>
  <c r="A310" i="23"/>
  <c r="A412" i="22"/>
  <c r="A389" i="23"/>
  <c r="A474" i="22"/>
  <c r="A451" i="23"/>
  <c r="A557" i="22"/>
  <c r="A534" i="23"/>
  <c r="A634" i="22"/>
  <c r="A611" i="23"/>
  <c r="A713" i="22"/>
  <c r="A690" i="23"/>
  <c r="A772" i="22"/>
  <c r="A749" i="23"/>
  <c r="A828" i="22"/>
  <c r="A805" i="23"/>
  <c r="A947" i="22"/>
  <c r="A924" i="23"/>
  <c r="A1000" i="22"/>
  <c r="A977" i="23"/>
  <c r="A1077" i="22"/>
  <c r="A1054" i="23"/>
  <c r="A1204" i="22"/>
  <c r="A1181" i="23"/>
  <c r="A64" i="22"/>
  <c r="A41" i="23"/>
  <c r="A113" i="22"/>
  <c r="A90" i="23"/>
  <c r="A136" i="22"/>
  <c r="A113" i="23"/>
  <c r="A216" i="22"/>
  <c r="A193" i="23"/>
  <c r="A288" i="22"/>
  <c r="A265" i="23"/>
  <c r="A385" i="22"/>
  <c r="A362" i="23"/>
  <c r="A506" i="22"/>
  <c r="A483" i="23"/>
  <c r="A635" i="22"/>
  <c r="A612" i="23"/>
  <c r="A51" i="22"/>
  <c r="A28" i="23"/>
  <c r="A80" i="22"/>
  <c r="A57" i="23"/>
  <c r="A138" i="22"/>
  <c r="A115" i="23"/>
  <c r="A188" i="22"/>
  <c r="A165" i="23"/>
  <c r="A240" i="22"/>
  <c r="A217" i="23"/>
  <c r="A318" i="22"/>
  <c r="A295" i="23"/>
  <c r="A364" i="22"/>
  <c r="A341" i="23"/>
  <c r="A417" i="22"/>
  <c r="A394" i="23"/>
  <c r="A508" i="22"/>
  <c r="A485" i="23"/>
  <c r="A613" i="22"/>
  <c r="A590" i="23"/>
  <c r="A692" i="22"/>
  <c r="A669" i="23"/>
  <c r="A804" i="22"/>
  <c r="A781" i="23"/>
  <c r="A892" i="22"/>
  <c r="A869" i="23"/>
  <c r="A1004" i="22"/>
  <c r="A981" i="23"/>
  <c r="A1187" i="22"/>
  <c r="A1164" i="23"/>
  <c r="A66" i="22"/>
  <c r="A43" i="23"/>
  <c r="A116" i="22"/>
  <c r="A93" i="23"/>
  <c r="A190" i="22"/>
  <c r="A167" i="23"/>
  <c r="A241" i="22"/>
  <c r="A218" i="23"/>
  <c r="A292" i="22"/>
  <c r="A269" i="23"/>
  <c r="A365" i="22"/>
  <c r="A342" i="23"/>
  <c r="A389" i="22"/>
  <c r="A366" i="23"/>
  <c r="A449" i="22"/>
  <c r="A426" i="23"/>
  <c r="A510" i="22"/>
  <c r="A487" i="23"/>
  <c r="A535" i="22"/>
  <c r="A512" i="23"/>
  <c r="A563" i="22"/>
  <c r="A540" i="23"/>
  <c r="A615" i="22"/>
  <c r="A592" i="23"/>
  <c r="A668" i="22"/>
  <c r="A645" i="23"/>
  <c r="A694" i="22"/>
  <c r="A671" i="23"/>
  <c r="A726" i="22"/>
  <c r="A703" i="23"/>
  <c r="A751" i="22"/>
  <c r="A728" i="23"/>
  <c r="A776" i="22"/>
  <c r="A753" i="23"/>
  <c r="A806" i="22"/>
  <c r="A783" i="23"/>
  <c r="A841" i="22"/>
  <c r="A818" i="23"/>
  <c r="A870" i="22"/>
  <c r="A847" i="23"/>
  <c r="A893" i="22"/>
  <c r="A870" i="23"/>
  <c r="A925" i="22"/>
  <c r="A902" i="23"/>
  <c r="A952" i="22"/>
  <c r="A929" i="23"/>
  <c r="A977" i="22"/>
  <c r="A954" i="23"/>
  <c r="A1060" i="22"/>
  <c r="A1037" i="23"/>
  <c r="A1080" i="22"/>
  <c r="A1057" i="23"/>
  <c r="A1100" i="22"/>
  <c r="A1077" i="23"/>
  <c r="A1132" i="22"/>
  <c r="A1109" i="23"/>
  <c r="A1159" i="22"/>
  <c r="A1136" i="23"/>
  <c r="A1188" i="22"/>
  <c r="A1165" i="23"/>
  <c r="A1210" i="22"/>
  <c r="A1187" i="23"/>
  <c r="A32" i="22"/>
  <c r="A9" i="23"/>
  <c r="A53" i="22"/>
  <c r="A30" i="23"/>
  <c r="A67" i="22"/>
  <c r="A44" i="23"/>
  <c r="A82" i="22"/>
  <c r="A59" i="23"/>
  <c r="A100" i="22"/>
  <c r="A77" i="23"/>
  <c r="A118" i="22"/>
  <c r="A95" i="23"/>
  <c r="A141" i="22"/>
  <c r="A118" i="23"/>
  <c r="A163" i="22"/>
  <c r="A140" i="23"/>
  <c r="A191" i="22"/>
  <c r="A168" i="23"/>
  <c r="A222" i="22"/>
  <c r="A199" i="23"/>
  <c r="A243" i="22"/>
  <c r="A220" i="23"/>
  <c r="A269" i="22"/>
  <c r="A246" i="23"/>
  <c r="A296" i="22"/>
  <c r="A273" i="23"/>
  <c r="A321" i="22"/>
  <c r="A298" i="23"/>
  <c r="A342" i="22"/>
  <c r="A319" i="23"/>
  <c r="A366" i="22"/>
  <c r="A343" i="23"/>
  <c r="A391" i="22"/>
  <c r="A368" i="23"/>
  <c r="A421" i="22"/>
  <c r="A398" i="23"/>
  <c r="A452" i="22"/>
  <c r="A429" i="23"/>
  <c r="A481" i="22"/>
  <c r="A458" i="23"/>
  <c r="A512" i="22"/>
  <c r="A489" i="23"/>
  <c r="A538" i="22"/>
  <c r="A515" i="23"/>
  <c r="A565" i="22"/>
  <c r="A542" i="23"/>
  <c r="A590" i="22"/>
  <c r="A567" i="23"/>
  <c r="A617" i="22"/>
  <c r="A594" i="23"/>
  <c r="A642" i="22"/>
  <c r="A619" i="23"/>
  <c r="A670" i="22"/>
  <c r="A647" i="23"/>
  <c r="A697" i="22"/>
  <c r="A674" i="23"/>
  <c r="A727" i="22"/>
  <c r="A704" i="23"/>
  <c r="A753" i="22"/>
  <c r="A730" i="23"/>
  <c r="A777" i="22"/>
  <c r="A754" i="23"/>
  <c r="A808" i="22"/>
  <c r="A785" i="23"/>
  <c r="A842" i="22"/>
  <c r="A819" i="23"/>
  <c r="A872" i="22"/>
  <c r="A849" i="23"/>
  <c r="A894" i="22"/>
  <c r="A871" i="23"/>
  <c r="A927" i="22"/>
  <c r="A904" i="23"/>
  <c r="A954" i="22"/>
  <c r="A931" i="23"/>
  <c r="A979" i="22"/>
  <c r="A956" i="23"/>
  <c r="A1009" i="22"/>
  <c r="A986" i="23"/>
  <c r="A1035" i="22"/>
  <c r="A1012" i="23"/>
  <c r="A1061" i="22"/>
  <c r="A1038" i="23"/>
  <c r="A1081" i="22"/>
  <c r="A1058" i="23"/>
  <c r="A1102" i="22"/>
  <c r="A1079" i="23"/>
  <c r="A1134" i="22"/>
  <c r="A1111" i="23"/>
  <c r="A1160" i="22"/>
  <c r="A1137" i="23"/>
  <c r="A1189" i="22"/>
  <c r="A1166" i="23"/>
  <c r="A1211" i="22"/>
  <c r="A1188" i="23"/>
  <c r="A34" i="22"/>
  <c r="A11" i="23"/>
  <c r="A54" i="22"/>
  <c r="A31" i="23"/>
  <c r="A68" i="22"/>
  <c r="A45" i="23"/>
  <c r="A83" i="22"/>
  <c r="A60" i="23"/>
  <c r="A101" i="22"/>
  <c r="A78" i="23"/>
  <c r="A119" i="22"/>
  <c r="A96" i="23"/>
  <c r="A142" i="22"/>
  <c r="A119" i="23"/>
  <c r="A164" i="22"/>
  <c r="A141" i="23"/>
  <c r="A193" i="22"/>
  <c r="A170" i="23"/>
  <c r="A224" i="22"/>
  <c r="A201" i="23"/>
  <c r="A245" i="22"/>
  <c r="A222" i="23"/>
  <c r="A271" i="22"/>
  <c r="A248" i="23"/>
  <c r="A298" i="22"/>
  <c r="A275" i="23"/>
  <c r="A322" i="22"/>
  <c r="A299" i="23"/>
  <c r="A343" i="22"/>
  <c r="A320" i="23"/>
  <c r="A367" i="22"/>
  <c r="A344" i="23"/>
  <c r="A393" i="22"/>
  <c r="A370" i="23"/>
  <c r="A424" i="22"/>
  <c r="A401" i="23"/>
  <c r="A454" i="22"/>
  <c r="A431" i="23"/>
  <c r="A485" i="22"/>
  <c r="A462" i="23"/>
  <c r="A514" i="22"/>
  <c r="A491" i="23"/>
  <c r="A540" i="22"/>
  <c r="A517" i="23"/>
  <c r="A567" i="22"/>
  <c r="A544" i="23"/>
  <c r="A592" i="22"/>
  <c r="A569" i="23"/>
  <c r="A618" i="22"/>
  <c r="A595" i="23"/>
  <c r="A644" i="22"/>
  <c r="A621" i="23"/>
  <c r="A672" i="22"/>
  <c r="A649" i="23"/>
  <c r="A699" i="22"/>
  <c r="A676" i="23"/>
  <c r="A728" i="22"/>
  <c r="A705" i="23"/>
  <c r="A755" i="22"/>
  <c r="A732" i="23"/>
  <c r="A779" i="22"/>
  <c r="A756" i="23"/>
  <c r="A810" i="22"/>
  <c r="A787" i="23"/>
  <c r="A843" i="22"/>
  <c r="A820" i="23"/>
  <c r="A874" i="22"/>
  <c r="A851" i="23"/>
  <c r="A903" i="22"/>
  <c r="A880" i="23"/>
  <c r="A929" i="22"/>
  <c r="A906" i="23"/>
  <c r="A957" i="22"/>
  <c r="A934" i="23"/>
  <c r="A980" i="22"/>
  <c r="A957" i="23"/>
  <c r="A1011" i="22"/>
  <c r="A988" i="23"/>
  <c r="A1039" i="22"/>
  <c r="A1016" i="23"/>
  <c r="A1063" i="22"/>
  <c r="A1040" i="23"/>
  <c r="A1082" i="22"/>
  <c r="A1059" i="23"/>
  <c r="A1104" i="22"/>
  <c r="A1081" i="23"/>
  <c r="A1137" i="22"/>
  <c r="A1114" i="23"/>
  <c r="A1162" i="22"/>
  <c r="A1139" i="23"/>
  <c r="A1190" i="22"/>
  <c r="A1167" i="23"/>
  <c r="A1214" i="22"/>
  <c r="A1191" i="23"/>
  <c r="A92" i="22"/>
  <c r="A69" i="23"/>
  <c r="A150" i="22"/>
  <c r="A127" i="23"/>
  <c r="A231" i="22"/>
  <c r="A208" i="23"/>
  <c r="A307" i="22"/>
  <c r="A284" i="23"/>
  <c r="A375" i="22"/>
  <c r="A352" i="23"/>
  <c r="A470" i="22"/>
  <c r="A447" i="23"/>
  <c r="A602" i="22"/>
  <c r="A579" i="23"/>
  <c r="A765" i="22"/>
  <c r="A742" i="23"/>
  <c r="A820" i="22"/>
  <c r="A797" i="23"/>
  <c r="A912" i="22"/>
  <c r="A889" i="23"/>
  <c r="A963" i="22"/>
  <c r="A940" i="23"/>
  <c r="A1053" i="22"/>
  <c r="A1030" i="23"/>
  <c r="A1088" i="22"/>
  <c r="A1065" i="23"/>
  <c r="A1179" i="22"/>
  <c r="A1156" i="23"/>
  <c r="A75" i="22"/>
  <c r="A52" i="23"/>
  <c r="A152" i="22"/>
  <c r="A129" i="23"/>
  <c r="A232" i="22"/>
  <c r="A209" i="23"/>
  <c r="A329" i="22"/>
  <c r="A306" i="23"/>
  <c r="A405" i="22"/>
  <c r="A382" i="23"/>
  <c r="A500" i="22"/>
  <c r="A477" i="23"/>
  <c r="A577" i="22"/>
  <c r="A554" i="23"/>
  <c r="A683" i="22"/>
  <c r="A660" i="23"/>
  <c r="A791" i="22"/>
  <c r="A768" i="23"/>
  <c r="A885" i="22"/>
  <c r="A862" i="23"/>
  <c r="A966" i="22"/>
  <c r="A943" i="23"/>
  <c r="A1071" i="22"/>
  <c r="A1048" i="23"/>
  <c r="A1200" i="22"/>
  <c r="A1177" i="23"/>
  <c r="A61" i="22"/>
  <c r="A38" i="23"/>
  <c r="A110" i="22"/>
  <c r="A87" i="23"/>
  <c r="A181" i="22"/>
  <c r="A158" i="23"/>
  <c r="A283" i="22"/>
  <c r="A260" i="23"/>
  <c r="A330" i="22"/>
  <c r="A307" i="23"/>
  <c r="A406" i="22"/>
  <c r="A383" i="23"/>
  <c r="A502" i="22"/>
  <c r="A479" i="23"/>
  <c r="A553" i="22"/>
  <c r="A530" i="23"/>
  <c r="A658" i="22"/>
  <c r="A635" i="23"/>
  <c r="A768" i="22"/>
  <c r="A745" i="23"/>
  <c r="A858" i="22"/>
  <c r="A835" i="23"/>
  <c r="A916" i="22"/>
  <c r="A893" i="23"/>
  <c r="A997" i="22"/>
  <c r="A974" i="23"/>
  <c r="A1055" i="22"/>
  <c r="A1032" i="23"/>
  <c r="A1094" i="22"/>
  <c r="A1071" i="23"/>
  <c r="A1183" i="22"/>
  <c r="A1160" i="23"/>
  <c r="A95" i="22"/>
  <c r="A72" i="23"/>
  <c r="A157" i="22"/>
  <c r="A134" i="23"/>
  <c r="A235" i="22"/>
  <c r="A212" i="23"/>
  <c r="A285" i="22"/>
  <c r="A262" i="23"/>
  <c r="A359" i="22"/>
  <c r="A336" i="23"/>
  <c r="A441" i="22"/>
  <c r="A418" i="23"/>
  <c r="A527" i="22"/>
  <c r="A504" i="23"/>
  <c r="A632" i="22"/>
  <c r="A609" i="23"/>
  <c r="A711" i="22"/>
  <c r="A688" i="23"/>
  <c r="A827" i="22"/>
  <c r="A804" i="23"/>
  <c r="A918" i="22"/>
  <c r="A895" i="23"/>
  <c r="A970" i="22"/>
  <c r="A947" i="23"/>
  <c r="A1056" i="22"/>
  <c r="A1033" i="23"/>
  <c r="A1095" i="22"/>
  <c r="A1072" i="23"/>
  <c r="A1203" i="22"/>
  <c r="A1180" i="23"/>
  <c r="A78" i="22"/>
  <c r="A55" i="23"/>
  <c r="A133" i="22"/>
  <c r="A110" i="23"/>
  <c r="A261" i="22"/>
  <c r="A238" i="23"/>
  <c r="A362" i="22"/>
  <c r="A339" i="23"/>
  <c r="A443" i="22"/>
  <c r="A420" i="23"/>
  <c r="A529" i="22"/>
  <c r="A506" i="23"/>
  <c r="A609" i="22"/>
  <c r="A586" i="23"/>
  <c r="A688" i="22"/>
  <c r="A665" i="23"/>
  <c r="A799" i="22"/>
  <c r="A776" i="23"/>
  <c r="A919" i="22"/>
  <c r="A896" i="23"/>
  <c r="A972" i="22"/>
  <c r="A949" i="23"/>
  <c r="A1057" i="22"/>
  <c r="A1034" i="23"/>
  <c r="A1126" i="22"/>
  <c r="A1103" i="23"/>
  <c r="A1152" i="22"/>
  <c r="A1129" i="23"/>
  <c r="A50" i="22"/>
  <c r="A27" i="23"/>
  <c r="A97" i="22"/>
  <c r="A74" i="23"/>
  <c r="A186" i="22"/>
  <c r="A163" i="23"/>
  <c r="A263" i="22"/>
  <c r="A240" i="23"/>
  <c r="A335" i="22"/>
  <c r="A312" i="23"/>
  <c r="A414" i="22"/>
  <c r="A391" i="23"/>
  <c r="A475" i="22"/>
  <c r="A452" i="23"/>
  <c r="A559" i="22"/>
  <c r="A536" i="23"/>
  <c r="A663" i="22"/>
  <c r="A640" i="23"/>
  <c r="A114" i="22"/>
  <c r="A91" i="23"/>
  <c r="A218" i="22"/>
  <c r="A195" i="23"/>
  <c r="A289" i="22"/>
  <c r="A266" i="23"/>
  <c r="A337" i="22"/>
  <c r="A314" i="23"/>
  <c r="A447" i="22"/>
  <c r="A424" i="23"/>
  <c r="A561" i="22"/>
  <c r="A538" i="23"/>
  <c r="A665" i="22"/>
  <c r="A642" i="23"/>
  <c r="A749" i="22"/>
  <c r="A726" i="23"/>
  <c r="A867" i="22"/>
  <c r="A844" i="23"/>
  <c r="A976" i="22"/>
  <c r="A953" i="23"/>
  <c r="A1059" i="22"/>
  <c r="A1036" i="23"/>
  <c r="A1098" i="22"/>
  <c r="A1075" i="23"/>
  <c r="A1208" i="22"/>
  <c r="A1185" i="23"/>
  <c r="A81" i="22"/>
  <c r="A58" i="23"/>
  <c r="A139" i="22"/>
  <c r="A116" i="23"/>
  <c r="A220" i="22"/>
  <c r="A197" i="23"/>
  <c r="A320" i="22"/>
  <c r="A297" i="23"/>
  <c r="A419" i="22"/>
  <c r="A396" i="23"/>
  <c r="A588" i="22"/>
  <c r="A565" i="23"/>
  <c r="A1033" i="22"/>
  <c r="A1010" i="23"/>
  <c r="A55" i="22"/>
  <c r="A32" i="23"/>
  <c r="A69" i="22"/>
  <c r="A46" i="23"/>
  <c r="A102" i="22"/>
  <c r="A79" i="23"/>
  <c r="A144" i="22"/>
  <c r="A121" i="23"/>
  <c r="A196" i="22"/>
  <c r="A173" i="23"/>
  <c r="A247" i="22"/>
  <c r="A224" i="23"/>
  <c r="A300" i="22"/>
  <c r="A277" i="23"/>
  <c r="A345" i="22"/>
  <c r="A322" i="23"/>
  <c r="A395" i="22"/>
  <c r="A372" i="23"/>
  <c r="A455" i="22"/>
  <c r="A432" i="23"/>
  <c r="A517" i="22"/>
  <c r="A494" i="23"/>
  <c r="A568" i="22"/>
  <c r="A545" i="23"/>
  <c r="A620" i="22"/>
  <c r="A597" i="23"/>
  <c r="A701" i="22"/>
  <c r="A678" i="23"/>
  <c r="A757" i="22"/>
  <c r="A734" i="23"/>
  <c r="A781" i="22"/>
  <c r="A758" i="23"/>
  <c r="A844" i="22"/>
  <c r="A821" i="23"/>
  <c r="A904" i="22"/>
  <c r="A881" i="23"/>
  <c r="A959" i="22"/>
  <c r="A936" i="23"/>
  <c r="A1013" i="22"/>
  <c r="A990" i="23"/>
  <c r="A1064" i="22"/>
  <c r="A1041" i="23"/>
  <c r="A1083" i="22"/>
  <c r="A1060" i="23"/>
  <c r="A1139" i="22"/>
  <c r="A1116" i="23"/>
  <c r="A1215" i="22"/>
  <c r="A1192" i="23"/>
  <c r="A56" i="22"/>
  <c r="A33" i="23"/>
  <c r="A89" i="22"/>
  <c r="A66" i="23"/>
  <c r="A121" i="22"/>
  <c r="A98" i="23"/>
  <c r="A166" i="22"/>
  <c r="A143" i="23"/>
  <c r="A228" i="22"/>
  <c r="A205" i="23"/>
  <c r="A274" i="22"/>
  <c r="A251" i="23"/>
  <c r="A324" i="22"/>
  <c r="A301" i="23"/>
  <c r="A369" i="22"/>
  <c r="A346" i="23"/>
  <c r="A430" i="22"/>
  <c r="A407" i="23"/>
  <c r="A490" i="22"/>
  <c r="A467" i="23"/>
  <c r="A543" i="22"/>
  <c r="A520" i="23"/>
  <c r="A570" i="22"/>
  <c r="A547" i="23"/>
  <c r="A622" i="22"/>
  <c r="A599" i="23"/>
  <c r="A703" i="22"/>
  <c r="A680" i="23"/>
  <c r="A758" i="22"/>
  <c r="A735" i="23"/>
  <c r="A814" i="22"/>
  <c r="A791" i="23"/>
  <c r="A847" i="22"/>
  <c r="A824" i="23"/>
  <c r="A906" i="22"/>
  <c r="A883" i="23"/>
  <c r="A960" i="22"/>
  <c r="A937" i="23"/>
  <c r="A1015" i="22"/>
  <c r="A992" i="23"/>
  <c r="A1066" i="22"/>
  <c r="A1043" i="23"/>
  <c r="A1140" i="22"/>
  <c r="A1117" i="23"/>
  <c r="A1217" i="22"/>
  <c r="A1194" i="23"/>
  <c r="A57" i="22"/>
  <c r="A34" i="23"/>
  <c r="A90" i="22"/>
  <c r="A67" i="23"/>
  <c r="A124" i="22"/>
  <c r="A101" i="23"/>
  <c r="A146" i="22"/>
  <c r="A123" i="23"/>
  <c r="A199" i="22"/>
  <c r="A176" i="23"/>
  <c r="A250" i="22"/>
  <c r="A227" i="23"/>
  <c r="A303" i="22"/>
  <c r="A280" i="23"/>
  <c r="A349" i="22"/>
  <c r="A326" i="23"/>
  <c r="A399" i="22"/>
  <c r="A376" i="23"/>
  <c r="A466" i="22"/>
  <c r="A443" i="23"/>
  <c r="A545" i="22"/>
  <c r="A522" i="23"/>
  <c r="A599" i="22"/>
  <c r="A576" i="23"/>
  <c r="A624" i="22"/>
  <c r="A601" i="23"/>
  <c r="A678" i="22"/>
  <c r="A655" i="23"/>
  <c r="A733" i="22"/>
  <c r="A710" i="23"/>
  <c r="A784" i="22"/>
  <c r="A761" i="23"/>
  <c r="A849" i="22"/>
  <c r="A826" i="23"/>
  <c r="A908" i="22"/>
  <c r="A885" i="23"/>
  <c r="A961" i="22"/>
  <c r="A938" i="23"/>
  <c r="A1017" i="22"/>
  <c r="A994" i="23"/>
  <c r="A1067" i="22"/>
  <c r="A1044" i="23"/>
  <c r="A1085" i="22"/>
  <c r="A1062" i="23"/>
  <c r="A1112" i="22"/>
  <c r="A1089" i="23"/>
  <c r="A1175" i="22"/>
  <c r="A1152" i="23"/>
  <c r="A1194" i="22"/>
  <c r="A1171" i="23"/>
  <c r="A1218" i="22"/>
  <c r="A1195" i="23"/>
  <c r="A108" i="22"/>
  <c r="A85" i="23"/>
  <c r="A178" i="22"/>
  <c r="A155" i="23"/>
  <c r="A253" i="22"/>
  <c r="A230" i="23"/>
  <c r="A327" i="22"/>
  <c r="A304" i="23"/>
  <c r="A403" i="22"/>
  <c r="A380" i="23"/>
  <c r="A523" i="22"/>
  <c r="A500" i="23"/>
  <c r="A626" i="22"/>
  <c r="A603" i="23"/>
  <c r="A739" i="22"/>
  <c r="A716" i="23"/>
  <c r="A854" i="22"/>
  <c r="A831" i="23"/>
  <c r="A938" i="22"/>
  <c r="A915" i="23"/>
  <c r="A1022" i="22"/>
  <c r="A999" i="23"/>
  <c r="A1070" i="22"/>
  <c r="A1047" i="23"/>
  <c r="A1117" i="22"/>
  <c r="A1094" i="23"/>
  <c r="A1145" i="22"/>
  <c r="A1122" i="23"/>
  <c r="A60" i="22"/>
  <c r="A37" i="23"/>
  <c r="A127" i="22"/>
  <c r="A104" i="23"/>
  <c r="A255" i="22"/>
  <c r="A232" i="23"/>
  <c r="A355" i="22"/>
  <c r="A332" i="23"/>
  <c r="A437" i="22"/>
  <c r="A414" i="23"/>
  <c r="A524" i="22"/>
  <c r="A501" i="23"/>
  <c r="A604" i="22"/>
  <c r="A581" i="23"/>
  <c r="A709" i="22"/>
  <c r="A686" i="23"/>
  <c r="A822" i="22"/>
  <c r="A799" i="23"/>
  <c r="A914" i="22"/>
  <c r="A891" i="23"/>
  <c r="A1023" i="22"/>
  <c r="A1000" i="23"/>
  <c r="A1092" i="22"/>
  <c r="A1069" i="23"/>
  <c r="A1147" i="22"/>
  <c r="A1124" i="23"/>
  <c r="A76" i="22"/>
  <c r="A53" i="23"/>
  <c r="A128" i="22"/>
  <c r="A105" i="23"/>
  <c r="A234" i="22"/>
  <c r="A211" i="23"/>
  <c r="A357" i="22"/>
  <c r="A334" i="23"/>
  <c r="A472" i="22"/>
  <c r="A449" i="23"/>
  <c r="A579" i="22"/>
  <c r="A556" i="23"/>
  <c r="A630" i="22"/>
  <c r="A607" i="23"/>
  <c r="A743" i="22"/>
  <c r="A720" i="23"/>
  <c r="A825" i="22"/>
  <c r="A802" i="23"/>
  <c r="A887" i="22"/>
  <c r="A864" i="23"/>
  <c r="A968" i="22"/>
  <c r="A945" i="23"/>
  <c r="A1025" i="22"/>
  <c r="A1002" i="23"/>
  <c r="A1073" i="22"/>
  <c r="A1050" i="23"/>
  <c r="A1121" i="22"/>
  <c r="A1098" i="23"/>
  <c r="A1149" i="22"/>
  <c r="A1126" i="23"/>
  <c r="A62" i="22"/>
  <c r="A39" i="23"/>
  <c r="A129" i="22"/>
  <c r="A106" i="23"/>
  <c r="A210" i="22"/>
  <c r="A187" i="23"/>
  <c r="A313" i="22"/>
  <c r="A290" i="23"/>
  <c r="A381" i="22"/>
  <c r="A358" i="23"/>
  <c r="A473" i="22"/>
  <c r="A450" i="23"/>
  <c r="A581" i="22"/>
  <c r="A558" i="23"/>
  <c r="A744" i="22"/>
  <c r="A721" i="23"/>
  <c r="A797" i="22"/>
  <c r="A774" i="23"/>
  <c r="A889" i="22"/>
  <c r="A866" i="23"/>
  <c r="A999" i="22"/>
  <c r="A976" i="23"/>
  <c r="A1075" i="22"/>
  <c r="A1052" i="23"/>
  <c r="A1124" i="22"/>
  <c r="A1101" i="23"/>
  <c r="A1184" i="22"/>
  <c r="A1161" i="23"/>
  <c r="A63" i="22"/>
  <c r="A40" i="23"/>
  <c r="A112" i="22"/>
  <c r="A89" i="23"/>
  <c r="A214" i="22"/>
  <c r="A191" i="23"/>
  <c r="A314" i="22"/>
  <c r="A291" i="23"/>
  <c r="A383" i="22"/>
  <c r="A360" i="23"/>
  <c r="A505" i="22"/>
  <c r="A482" i="23"/>
  <c r="A583" i="22"/>
  <c r="A560" i="23"/>
  <c r="A661" i="22"/>
  <c r="A638" i="23"/>
  <c r="A746" i="22"/>
  <c r="A723" i="23"/>
  <c r="A890" i="22"/>
  <c r="A867" i="23"/>
  <c r="A1027" i="22"/>
  <c r="A1004" i="23"/>
  <c r="A1096" i="22"/>
  <c r="A1073" i="23"/>
  <c r="A1185" i="22"/>
  <c r="A1162" i="23"/>
  <c r="A79" i="22"/>
  <c r="A56" i="23"/>
  <c r="A160" i="22"/>
  <c r="A137" i="23"/>
  <c r="A238" i="22"/>
  <c r="A215" i="23"/>
  <c r="A363" i="22"/>
  <c r="A340" i="23"/>
  <c r="A445" i="22"/>
  <c r="A422" i="23"/>
  <c r="A531" i="22"/>
  <c r="A508" i="23"/>
  <c r="A611" i="22"/>
  <c r="A588" i="23"/>
  <c r="A65" i="22"/>
  <c r="A42" i="23"/>
  <c r="A98" i="22"/>
  <c r="A75" i="23"/>
  <c r="A161" i="22"/>
  <c r="A138" i="23"/>
  <c r="A264" i="22"/>
  <c r="A241" i="23"/>
  <c r="A387" i="22"/>
  <c r="A364" i="23"/>
  <c r="A476" i="22"/>
  <c r="A453" i="23"/>
  <c r="A533" i="22"/>
  <c r="A510" i="23"/>
  <c r="A586" i="22"/>
  <c r="A563" i="23"/>
  <c r="A637" i="22"/>
  <c r="A614" i="23"/>
  <c r="A724" i="22"/>
  <c r="A701" i="23"/>
  <c r="A774" i="22"/>
  <c r="A751" i="23"/>
  <c r="A839" i="22"/>
  <c r="A816" i="23"/>
  <c r="A922" i="22"/>
  <c r="A899" i="23"/>
  <c r="A950" i="22"/>
  <c r="A927" i="23"/>
  <c r="A1032" i="22"/>
  <c r="A1009" i="23"/>
  <c r="A1079" i="22"/>
  <c r="A1056" i="23"/>
  <c r="A1130" i="22"/>
  <c r="A1107" i="23"/>
  <c r="A1157" i="22"/>
  <c r="A1134" i="23"/>
  <c r="A52" i="22"/>
  <c r="A29" i="23"/>
  <c r="A99" i="22"/>
  <c r="A76" i="23"/>
  <c r="A162" i="22"/>
  <c r="A139" i="23"/>
  <c r="A267" i="22"/>
  <c r="A244" i="23"/>
  <c r="A339" i="22"/>
  <c r="A316" i="23"/>
  <c r="A479" i="22"/>
  <c r="A456" i="23"/>
  <c r="A639" i="22"/>
  <c r="A616" i="23"/>
  <c r="A1007" i="22"/>
  <c r="A984" i="23"/>
  <c r="A35" i="22"/>
  <c r="A12" i="23"/>
  <c r="A88" i="22"/>
  <c r="A65" i="23"/>
  <c r="A120" i="22"/>
  <c r="A97" i="23"/>
  <c r="A165" i="22"/>
  <c r="A142" i="23"/>
  <c r="A227" i="22"/>
  <c r="A204" i="23"/>
  <c r="A273" i="22"/>
  <c r="A250" i="23"/>
  <c r="A323" i="22"/>
  <c r="A300" i="23"/>
  <c r="A368" i="22"/>
  <c r="A345" i="23"/>
  <c r="A426" i="22"/>
  <c r="A403" i="23"/>
  <c r="A487" i="22"/>
  <c r="A464" i="23"/>
  <c r="A542" i="22"/>
  <c r="A519" i="23"/>
  <c r="A594" i="22"/>
  <c r="A571" i="23"/>
  <c r="A646" i="22"/>
  <c r="A623" i="23"/>
  <c r="A674" i="22"/>
  <c r="A651" i="23"/>
  <c r="A729" i="22"/>
  <c r="A706" i="23"/>
  <c r="A812" i="22"/>
  <c r="A789" i="23"/>
  <c r="A876" i="22"/>
  <c r="A853" i="23"/>
  <c r="A932" i="22"/>
  <c r="A909" i="23"/>
  <c r="A983" i="22"/>
  <c r="A960" i="23"/>
  <c r="A1041" i="22"/>
  <c r="A1018" i="23"/>
  <c r="A1108" i="22"/>
  <c r="A1085" i="23"/>
  <c r="A1164" i="22"/>
  <c r="A1141" i="23"/>
  <c r="A1191" i="22"/>
  <c r="A1168" i="23"/>
  <c r="A36" i="22"/>
  <c r="A13" i="23"/>
  <c r="A70" i="22"/>
  <c r="A47" i="23"/>
  <c r="A105" i="22"/>
  <c r="A82" i="23"/>
  <c r="A145" i="22"/>
  <c r="A122" i="23"/>
  <c r="A197" i="22"/>
  <c r="A174" i="23"/>
  <c r="A248" i="22"/>
  <c r="A225" i="23"/>
  <c r="A301" i="22"/>
  <c r="A278" i="23"/>
  <c r="A347" i="22"/>
  <c r="A324" i="23"/>
  <c r="A397" i="22"/>
  <c r="A374" i="23"/>
  <c r="A457" i="22"/>
  <c r="A434" i="23"/>
  <c r="A518" i="22"/>
  <c r="A495" i="23"/>
  <c r="A597" i="22"/>
  <c r="A574" i="23"/>
  <c r="A648" i="22"/>
  <c r="A625" i="23"/>
  <c r="A676" i="22"/>
  <c r="A653" i="23"/>
  <c r="A730" i="22"/>
  <c r="A707" i="23"/>
  <c r="A783" i="22"/>
  <c r="A760" i="23"/>
  <c r="A877" i="22"/>
  <c r="A854" i="23"/>
  <c r="A934" i="22"/>
  <c r="A911" i="23"/>
  <c r="A988" i="22"/>
  <c r="A965" i="23"/>
  <c r="A1042" i="22"/>
  <c r="A1019" i="23"/>
  <c r="A1084" i="22"/>
  <c r="A1061" i="23"/>
  <c r="A1110" i="22"/>
  <c r="A1087" i="23"/>
  <c r="A1166" i="22"/>
  <c r="A1143" i="23"/>
  <c r="A1192" i="22"/>
  <c r="A1169" i="23"/>
  <c r="A37" i="22"/>
  <c r="A14" i="23"/>
  <c r="A71" i="22"/>
  <c r="A48" i="23"/>
  <c r="A106" i="22"/>
  <c r="A83" i="23"/>
  <c r="A175" i="22"/>
  <c r="A152" i="23"/>
  <c r="A229" i="22"/>
  <c r="A206" i="23"/>
  <c r="A276" i="22"/>
  <c r="A253" i="23"/>
  <c r="A325" i="22"/>
  <c r="A302" i="23"/>
  <c r="A371" i="22"/>
  <c r="A348" i="23"/>
  <c r="A432" i="22"/>
  <c r="A409" i="23"/>
  <c r="A492" i="22"/>
  <c r="A469" i="23"/>
  <c r="A520" i="22"/>
  <c r="A497" i="23"/>
  <c r="A572" i="22"/>
  <c r="A549" i="23"/>
  <c r="A649" i="22"/>
  <c r="A626" i="23"/>
  <c r="A704" i="22"/>
  <c r="A681" i="23"/>
  <c r="A760" i="22"/>
  <c r="A737" i="23"/>
  <c r="A816" i="22"/>
  <c r="A793" i="23"/>
  <c r="A879" i="22"/>
  <c r="A856" i="23"/>
  <c r="A935" i="22"/>
  <c r="A912" i="23"/>
  <c r="A990" i="22"/>
  <c r="A967" i="23"/>
  <c r="A1043" i="22"/>
  <c r="A1020" i="23"/>
  <c r="A1142" i="22"/>
  <c r="A1119" i="23"/>
  <c r="A38" i="22"/>
  <c r="A15" i="23"/>
  <c r="A58" i="22"/>
  <c r="A35" i="23"/>
  <c r="A72" i="22"/>
  <c r="A49" i="23"/>
  <c r="A91" i="22"/>
  <c r="A68" i="23"/>
  <c r="A107" i="22"/>
  <c r="A84" i="23"/>
  <c r="A125" i="22"/>
  <c r="A102" i="23"/>
  <c r="A148" i="22"/>
  <c r="A125" i="23"/>
  <c r="A177" i="22"/>
  <c r="A154" i="23"/>
  <c r="A202" i="22"/>
  <c r="A179" i="23"/>
  <c r="A230" i="22"/>
  <c r="A207" i="23"/>
  <c r="A251" i="22"/>
  <c r="A228" i="23"/>
  <c r="A277" i="22"/>
  <c r="A254" i="23"/>
  <c r="A305" i="22"/>
  <c r="A282" i="23"/>
  <c r="A326" i="22"/>
  <c r="A303" i="23"/>
  <c r="A352" i="22"/>
  <c r="A329" i="23"/>
  <c r="A373" i="22"/>
  <c r="A350" i="23"/>
  <c r="A401" i="22"/>
  <c r="A378" i="23"/>
  <c r="A433" i="22"/>
  <c r="A410" i="23"/>
  <c r="A468" i="22"/>
  <c r="A445" i="23"/>
  <c r="A494" i="22"/>
  <c r="A471" i="23"/>
  <c r="A521" i="22"/>
  <c r="A498" i="23"/>
  <c r="A547" i="22"/>
  <c r="A524" i="23"/>
  <c r="A574" i="22"/>
  <c r="A551" i="23"/>
  <c r="A600" i="22"/>
  <c r="A577" i="23"/>
  <c r="A625" i="22"/>
  <c r="A602" i="23"/>
  <c r="A651" i="22"/>
  <c r="A628" i="23"/>
  <c r="A680" i="22"/>
  <c r="A657" i="23"/>
  <c r="A705" i="22"/>
  <c r="A682" i="23"/>
  <c r="A735" i="22"/>
  <c r="A712" i="23"/>
  <c r="A763" i="22"/>
  <c r="A740" i="23"/>
  <c r="A787" i="22"/>
  <c r="A764" i="23"/>
  <c r="A818" i="22"/>
  <c r="A795" i="23"/>
  <c r="A853" i="22"/>
  <c r="A830" i="23"/>
  <c r="A881" i="22"/>
  <c r="A858" i="23"/>
  <c r="A910" i="22"/>
  <c r="A887" i="23"/>
  <c r="A937" i="22"/>
  <c r="A914" i="23"/>
  <c r="A962" i="22"/>
  <c r="A939" i="23"/>
  <c r="A992" i="22"/>
  <c r="A969" i="23"/>
  <c r="A1019" i="22"/>
  <c r="A996" i="23"/>
  <c r="A1051" i="22"/>
  <c r="A1028" i="23"/>
  <c r="A1069" i="22"/>
  <c r="A1046" i="23"/>
  <c r="A1086" i="22"/>
  <c r="A1063" i="23"/>
  <c r="A1115" i="22"/>
  <c r="A1092" i="23"/>
  <c r="A1144" i="22"/>
  <c r="A1121" i="23"/>
  <c r="A1178" i="22"/>
  <c r="A1155" i="23"/>
  <c r="A1198" i="22"/>
  <c r="A1175" i="23"/>
  <c r="A1220" i="22"/>
  <c r="A1197" i="23"/>
  <c r="A40" i="22"/>
  <c r="A17" i="23"/>
  <c r="A707" i="22"/>
  <c r="A684" i="23"/>
  <c r="A1221" i="22"/>
  <c r="A1198" i="23"/>
  <c r="B11" i="17"/>
  <c r="B10" i="16"/>
  <c r="G5" i="19"/>
  <c r="F5" i="19"/>
  <c r="E5" i="19"/>
  <c r="A131" i="23" l="1"/>
  <c r="J1190" i="2"/>
  <c r="J1191" i="2"/>
  <c r="J1192" i="2"/>
  <c r="J1193" i="2"/>
  <c r="J1194" i="2"/>
  <c r="J1195" i="2"/>
  <c r="J1196" i="2"/>
  <c r="J1197" i="2"/>
  <c r="J1198" i="2"/>
  <c r="J1183" i="2"/>
  <c r="J1184" i="2"/>
  <c r="J1185" i="2"/>
  <c r="J1186" i="2"/>
  <c r="J1187" i="2"/>
  <c r="J1188" i="2"/>
  <c r="J1174" i="2"/>
  <c r="J1175" i="2"/>
  <c r="J1176" i="2"/>
  <c r="J1177" i="2"/>
  <c r="J1178" i="2"/>
  <c r="J1179" i="2"/>
  <c r="J1180" i="2"/>
  <c r="J1181" i="2"/>
  <c r="J1159" i="2"/>
  <c r="J1160" i="2"/>
  <c r="J1161" i="2"/>
  <c r="J1162" i="2"/>
  <c r="J1163" i="2"/>
  <c r="J1164" i="2"/>
  <c r="J1165" i="2"/>
  <c r="J1166" i="2"/>
  <c r="J1167" i="2"/>
  <c r="J1168" i="2"/>
  <c r="J1169" i="2"/>
  <c r="J1170" i="2"/>
  <c r="J1171" i="2"/>
  <c r="J1154" i="2"/>
  <c r="J1155" i="2"/>
  <c r="J1156" i="2"/>
  <c r="J1157" i="2"/>
  <c r="J1151" i="2"/>
  <c r="J1152" i="2"/>
  <c r="J1145" i="2"/>
  <c r="J1146" i="2"/>
  <c r="J1147" i="2"/>
  <c r="J1132" i="2"/>
  <c r="J1133" i="2"/>
  <c r="J1134" i="2"/>
  <c r="J1135" i="2"/>
  <c r="J1136" i="2"/>
  <c r="J1137" i="2"/>
  <c r="J1138" i="2"/>
  <c r="J1139" i="2"/>
  <c r="J1140" i="2"/>
  <c r="J1141" i="2"/>
  <c r="J1142" i="2"/>
  <c r="J1143" i="2"/>
  <c r="J1113" i="2"/>
  <c r="J1114" i="2"/>
  <c r="J1115" i="2"/>
  <c r="J1116" i="2"/>
  <c r="J1117" i="2"/>
  <c r="J1118" i="2"/>
  <c r="J1119" i="2"/>
  <c r="J1120" i="2"/>
  <c r="J1121" i="2"/>
  <c r="J1122" i="2"/>
  <c r="J1123" i="2"/>
  <c r="J1124" i="2"/>
  <c r="J1125" i="2"/>
  <c r="J1126" i="2"/>
  <c r="J1127" i="2"/>
  <c r="J1128" i="2"/>
  <c r="J1129" i="2"/>
  <c r="J1100" i="2"/>
  <c r="J1101" i="2"/>
  <c r="J1102" i="2"/>
  <c r="J1103" i="2"/>
  <c r="J1104" i="2"/>
  <c r="J1105" i="2"/>
  <c r="J1106" i="2"/>
  <c r="J1107" i="2"/>
  <c r="J1108" i="2"/>
  <c r="J1109" i="2"/>
  <c r="J1110" i="2"/>
  <c r="J1111" i="2"/>
  <c r="J1091" i="2"/>
  <c r="J1092" i="2"/>
  <c r="J1093" i="2"/>
  <c r="J1094" i="2"/>
  <c r="J1095" i="2"/>
  <c r="J1096" i="2"/>
  <c r="J1097" i="2"/>
  <c r="J1098" i="2"/>
  <c r="J1084" i="2"/>
  <c r="J1085" i="2"/>
  <c r="J1086" i="2"/>
  <c r="J1087" i="2"/>
  <c r="J1088" i="2"/>
  <c r="J1089" i="2"/>
  <c r="J1068" i="2"/>
  <c r="J1069" i="2"/>
  <c r="J1070" i="2"/>
  <c r="J1071" i="2"/>
  <c r="J1072" i="2"/>
  <c r="J1073" i="2"/>
  <c r="J1074" i="2"/>
  <c r="J1075" i="2"/>
  <c r="J1076" i="2"/>
  <c r="J1077" i="2"/>
  <c r="J1078" i="2"/>
  <c r="J1079" i="2"/>
  <c r="J1080" i="2"/>
  <c r="J1081"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07" i="2"/>
  <c r="J1008" i="2"/>
  <c r="J1009" i="2"/>
  <c r="J1010" i="2"/>
  <c r="J1011" i="2"/>
  <c r="J1012" i="2"/>
  <c r="J1013" i="2"/>
  <c r="J1014" i="2"/>
  <c r="J1015" i="2"/>
  <c r="J1016" i="2"/>
  <c r="J1017" i="2"/>
  <c r="J1018" i="2"/>
  <c r="J1019" i="2"/>
  <c r="J1020" i="2"/>
  <c r="J998" i="2"/>
  <c r="J999" i="2"/>
  <c r="J1000" i="2"/>
  <c r="J1001" i="2"/>
  <c r="J1002" i="2"/>
  <c r="J1003" i="2"/>
  <c r="J1004" i="2"/>
  <c r="J983" i="2"/>
  <c r="J984" i="2"/>
  <c r="J985" i="2"/>
  <c r="J986" i="2"/>
  <c r="J987" i="2"/>
  <c r="J988" i="2"/>
  <c r="J989" i="2"/>
  <c r="J990" i="2"/>
  <c r="J991" i="2"/>
  <c r="J992" i="2"/>
  <c r="J993" i="2"/>
  <c r="J994" i="2"/>
  <c r="J995" i="2"/>
  <c r="J996" i="2"/>
  <c r="J964" i="2"/>
  <c r="J965" i="2"/>
  <c r="J966" i="2"/>
  <c r="J967" i="2"/>
  <c r="J968" i="2"/>
  <c r="J969" i="2"/>
  <c r="J970" i="2"/>
  <c r="J971" i="2"/>
  <c r="J972" i="2"/>
  <c r="J973" i="2"/>
  <c r="J974" i="2"/>
  <c r="J975" i="2"/>
  <c r="J976" i="2"/>
  <c r="J977" i="2"/>
  <c r="J978" i="2"/>
  <c r="J979" i="2"/>
  <c r="J980" i="2"/>
  <c r="J981" i="2"/>
  <c r="J959" i="2"/>
  <c r="J960" i="2"/>
  <c r="J961" i="2"/>
  <c r="J942" i="2"/>
  <c r="J943" i="2"/>
  <c r="J944" i="2"/>
  <c r="J945" i="2"/>
  <c r="J946" i="2"/>
  <c r="J947" i="2"/>
  <c r="J948" i="2"/>
  <c r="J949" i="2"/>
  <c r="J950" i="2"/>
  <c r="J951" i="2"/>
  <c r="J952" i="2"/>
  <c r="J953" i="2"/>
  <c r="J954" i="2"/>
  <c r="J955" i="2"/>
  <c r="J956" i="2"/>
  <c r="J957" i="2"/>
  <c r="J941" i="2"/>
  <c r="A941" i="2" s="1"/>
  <c r="J933" i="2"/>
  <c r="J934" i="2"/>
  <c r="J935" i="2"/>
  <c r="J936" i="2"/>
  <c r="J937" i="2"/>
  <c r="J938" i="2"/>
  <c r="J939" i="2"/>
  <c r="J940" i="2"/>
  <c r="J921" i="2"/>
  <c r="J922" i="2"/>
  <c r="J923" i="2"/>
  <c r="J924" i="2"/>
  <c r="J925" i="2"/>
  <c r="J926" i="2"/>
  <c r="J927" i="2"/>
  <c r="J928" i="2"/>
  <c r="J929" i="2"/>
  <c r="J930" i="2"/>
  <c r="J931" i="2"/>
  <c r="J908" i="2"/>
  <c r="J909" i="2"/>
  <c r="J910" i="2"/>
  <c r="J911" i="2"/>
  <c r="J912" i="2"/>
  <c r="J913" i="2"/>
  <c r="J914" i="2"/>
  <c r="J915" i="2"/>
  <c r="J916" i="2"/>
  <c r="J917" i="2"/>
  <c r="J918" i="2"/>
  <c r="J901" i="2"/>
  <c r="J902" i="2"/>
  <c r="J903" i="2"/>
  <c r="J904" i="2"/>
  <c r="J905" i="2"/>
  <c r="J906" i="2"/>
  <c r="J879" i="2"/>
  <c r="J880" i="2"/>
  <c r="J881" i="2"/>
  <c r="J882" i="2"/>
  <c r="J883" i="2"/>
  <c r="J884" i="2"/>
  <c r="J885" i="2"/>
  <c r="J886" i="2"/>
  <c r="J887" i="2"/>
  <c r="J888" i="2"/>
  <c r="J889" i="2"/>
  <c r="J890" i="2"/>
  <c r="J891" i="2"/>
  <c r="J892" i="2"/>
  <c r="J893" i="2"/>
  <c r="J894" i="2"/>
  <c r="J895" i="2"/>
  <c r="J896" i="2"/>
  <c r="J897" i="2"/>
  <c r="J898" i="2"/>
  <c r="J899"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39" i="2"/>
  <c r="J840" i="2"/>
  <c r="J841" i="2"/>
  <c r="J842" i="2"/>
  <c r="J843" i="2"/>
  <c r="J844" i="2"/>
  <c r="J829" i="2"/>
  <c r="J830" i="2"/>
  <c r="J831" i="2"/>
  <c r="J832" i="2"/>
  <c r="J833" i="2"/>
  <c r="J834" i="2"/>
  <c r="J835" i="2"/>
  <c r="J836" i="2"/>
  <c r="J837" i="2"/>
  <c r="J823" i="2"/>
  <c r="J824" i="2"/>
  <c r="J825" i="2"/>
  <c r="J826" i="2"/>
  <c r="J813" i="2"/>
  <c r="J814" i="2"/>
  <c r="J815" i="2"/>
  <c r="J816" i="2"/>
  <c r="J817" i="2"/>
  <c r="J818" i="2"/>
  <c r="J819" i="2"/>
  <c r="J820" i="2"/>
  <c r="J821" i="2"/>
  <c r="J801" i="2"/>
  <c r="J802" i="2"/>
  <c r="J803" i="2"/>
  <c r="J804" i="2"/>
  <c r="J805" i="2"/>
  <c r="J780" i="2"/>
  <c r="J781" i="2"/>
  <c r="J782" i="2"/>
  <c r="J783" i="2"/>
  <c r="J784" i="2"/>
  <c r="J785" i="2"/>
  <c r="J786" i="2"/>
  <c r="J787" i="2"/>
  <c r="J788" i="2"/>
  <c r="J789" i="2"/>
  <c r="J790" i="2"/>
  <c r="J791" i="2"/>
  <c r="J792" i="2"/>
  <c r="J793" i="2"/>
  <c r="J794" i="2"/>
  <c r="J795" i="2"/>
  <c r="J796" i="2"/>
  <c r="J797" i="2"/>
  <c r="J798" i="2"/>
  <c r="J799" i="2"/>
  <c r="J771" i="2"/>
  <c r="J772" i="2"/>
  <c r="J773" i="2"/>
  <c r="J774" i="2"/>
  <c r="J775" i="2"/>
  <c r="J776" i="2"/>
  <c r="J777" i="2"/>
  <c r="J778" i="2"/>
  <c r="J763" i="2"/>
  <c r="J764" i="2"/>
  <c r="J765" i="2"/>
  <c r="J766" i="2"/>
  <c r="J767" i="2"/>
  <c r="J768" i="2"/>
  <c r="J748" i="2"/>
  <c r="J749" i="2"/>
  <c r="J750" i="2"/>
  <c r="J751" i="2"/>
  <c r="J752" i="2"/>
  <c r="J753" i="2"/>
  <c r="J754" i="2"/>
  <c r="J755" i="2"/>
  <c r="J756" i="2"/>
  <c r="J757" i="2"/>
  <c r="J758" i="2"/>
  <c r="J759" i="2"/>
  <c r="J760" i="2"/>
  <c r="J761" i="2"/>
  <c r="J739" i="2"/>
  <c r="J740" i="2"/>
  <c r="J741" i="2"/>
  <c r="J742" i="2"/>
  <c r="J743" i="2"/>
  <c r="J744" i="2"/>
  <c r="J745" i="2"/>
  <c r="J746" i="2"/>
  <c r="J715" i="2"/>
  <c r="J716" i="2"/>
  <c r="J717" i="2"/>
  <c r="J718" i="2"/>
  <c r="J719" i="2"/>
  <c r="J720" i="2"/>
  <c r="J721" i="2"/>
  <c r="J722" i="2"/>
  <c r="J723" i="2"/>
  <c r="J724" i="2"/>
  <c r="J725" i="2"/>
  <c r="J726" i="2"/>
  <c r="J727" i="2"/>
  <c r="J728" i="2"/>
  <c r="J729" i="2"/>
  <c r="J730" i="2"/>
  <c r="J731" i="2"/>
  <c r="J732" i="2"/>
  <c r="J733" i="2"/>
  <c r="J734" i="2"/>
  <c r="J735" i="2"/>
  <c r="J736" i="2"/>
  <c r="J737" i="2"/>
  <c r="J709" i="2"/>
  <c r="J710" i="2"/>
  <c r="J711" i="2"/>
  <c r="J712" i="2"/>
  <c r="J698" i="2"/>
  <c r="J699" i="2"/>
  <c r="J700" i="2"/>
  <c r="J701" i="2"/>
  <c r="J702" i="2"/>
  <c r="J703" i="2"/>
  <c r="J704" i="2"/>
  <c r="J705" i="2"/>
  <c r="J706" i="2"/>
  <c r="J707" i="2"/>
  <c r="J674" i="2"/>
  <c r="J675" i="2"/>
  <c r="J676" i="2"/>
  <c r="J677" i="2"/>
  <c r="J678" i="2"/>
  <c r="J679" i="2"/>
  <c r="J680" i="2"/>
  <c r="J681" i="2"/>
  <c r="J682" i="2"/>
  <c r="J683" i="2"/>
  <c r="J684" i="2"/>
  <c r="J685" i="2"/>
  <c r="J686" i="2"/>
  <c r="J687" i="2"/>
  <c r="J688" i="2"/>
  <c r="J689" i="2"/>
  <c r="J690" i="2"/>
  <c r="J664" i="2"/>
  <c r="J665" i="2"/>
  <c r="J666" i="2"/>
  <c r="J667" i="2"/>
  <c r="J668" i="2"/>
  <c r="J669" i="2"/>
  <c r="J670" i="2"/>
  <c r="J671" i="2"/>
  <c r="J644" i="2"/>
  <c r="J645" i="2"/>
  <c r="J646" i="2"/>
  <c r="J647" i="2"/>
  <c r="J648" i="2"/>
  <c r="J649" i="2"/>
  <c r="J650" i="2"/>
  <c r="J651" i="2"/>
  <c r="J652" i="2"/>
  <c r="J653" i="2"/>
  <c r="J654" i="2"/>
  <c r="J655" i="2"/>
  <c r="J656" i="2"/>
  <c r="J657" i="2"/>
  <c r="J658" i="2"/>
  <c r="J659" i="2"/>
  <c r="J660" i="2"/>
  <c r="J661" i="2"/>
  <c r="J662" i="2"/>
  <c r="J632" i="2"/>
  <c r="J633" i="2"/>
  <c r="J634" i="2"/>
  <c r="J635" i="2"/>
  <c r="J636" i="2"/>
  <c r="J637" i="2"/>
  <c r="J638" i="2"/>
  <c r="J639" i="2"/>
  <c r="J640" i="2"/>
  <c r="J641" i="2"/>
  <c r="J642" i="2"/>
  <c r="J618" i="2"/>
  <c r="J619" i="2"/>
  <c r="J620" i="2"/>
  <c r="J621" i="2"/>
  <c r="J622" i="2"/>
  <c r="J623" i="2"/>
  <c r="J624" i="2"/>
  <c r="J625" i="2"/>
  <c r="J626" i="2"/>
  <c r="J627" i="2"/>
  <c r="J628" i="2"/>
  <c r="J629" i="2"/>
  <c r="J630"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493" i="2"/>
  <c r="J494" i="2"/>
  <c r="J495" i="2"/>
  <c r="J496" i="2"/>
  <c r="J497" i="2"/>
  <c r="J498" i="2"/>
  <c r="J499" i="2"/>
  <c r="J500" i="2"/>
  <c r="J501" i="2"/>
  <c r="J502" i="2"/>
  <c r="J503" i="2"/>
  <c r="J504" i="2"/>
  <c r="J505" i="2"/>
  <c r="J506" i="2"/>
  <c r="J507" i="2"/>
  <c r="J508" i="2"/>
  <c r="J509" i="2"/>
  <c r="J510" i="2"/>
  <c r="J511" i="2"/>
  <c r="J512" i="2"/>
  <c r="J476" i="2"/>
  <c r="J477" i="2"/>
  <c r="J478" i="2"/>
  <c r="J479" i="2"/>
  <c r="J480" i="2"/>
  <c r="J481" i="2"/>
  <c r="J482" i="2"/>
  <c r="J483" i="2"/>
  <c r="J484" i="2"/>
  <c r="J485" i="2"/>
  <c r="J486" i="2"/>
  <c r="J487" i="2"/>
  <c r="J488" i="2"/>
  <c r="J489" i="2"/>
  <c r="J490" i="2"/>
  <c r="J491" i="2"/>
  <c r="J466" i="2"/>
  <c r="J467" i="2"/>
  <c r="J468" i="2"/>
  <c r="J469" i="2"/>
  <c r="J470" i="2"/>
  <c r="J471" i="2"/>
  <c r="J472" i="2"/>
  <c r="J473" i="2"/>
  <c r="J461" i="2"/>
  <c r="J462" i="2"/>
  <c r="J463" i="2"/>
  <c r="J464" i="2"/>
  <c r="J455" i="2"/>
  <c r="J456" i="2"/>
  <c r="J457" i="2"/>
  <c r="J458" i="2"/>
  <c r="J442" i="2"/>
  <c r="J443" i="2"/>
  <c r="J444" i="2"/>
  <c r="J445" i="2"/>
  <c r="J446" i="2"/>
  <c r="J447" i="2"/>
  <c r="J448" i="2"/>
  <c r="J449" i="2"/>
  <c r="J450" i="2"/>
  <c r="J451" i="2"/>
  <c r="J452" i="2"/>
  <c r="J453" i="2"/>
  <c r="J428" i="2"/>
  <c r="J429" i="2"/>
  <c r="J430" i="2"/>
  <c r="J431" i="2"/>
  <c r="J432" i="2"/>
  <c r="J433" i="2"/>
  <c r="J434" i="2"/>
  <c r="J413" i="2"/>
  <c r="J414" i="2"/>
  <c r="J415" i="2"/>
  <c r="J416" i="2"/>
  <c r="J417" i="2"/>
  <c r="J418" i="2"/>
  <c r="J419" i="2"/>
  <c r="J420" i="2"/>
  <c r="J421" i="2"/>
  <c r="J422" i="2"/>
  <c r="J423" i="2"/>
  <c r="J424" i="2"/>
  <c r="J425" i="2"/>
  <c r="J426" i="2"/>
  <c r="J406" i="2"/>
  <c r="J407" i="2"/>
  <c r="J408" i="2"/>
  <c r="J409" i="2"/>
  <c r="J410" i="2"/>
  <c r="J411" i="2"/>
  <c r="J400" i="2"/>
  <c r="J401" i="2"/>
  <c r="J402" i="2"/>
  <c r="J403" i="2"/>
  <c r="J393" i="2"/>
  <c r="J394" i="2"/>
  <c r="J395" i="2"/>
  <c r="J396" i="2"/>
  <c r="J397" i="2"/>
  <c r="J398" i="2"/>
  <c r="J386" i="2"/>
  <c r="J387" i="2"/>
  <c r="J388" i="2"/>
  <c r="J389" i="2"/>
  <c r="J390" i="2"/>
  <c r="J391"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28" i="2"/>
  <c r="J329" i="2"/>
  <c r="J330" i="2"/>
  <c r="J331" i="2"/>
  <c r="J332" i="2"/>
  <c r="J333" i="2"/>
  <c r="J334" i="2"/>
  <c r="J335" i="2"/>
  <c r="J336" i="2"/>
  <c r="J318" i="2"/>
  <c r="J319" i="2"/>
  <c r="J320" i="2"/>
  <c r="J321" i="2"/>
  <c r="J322" i="2"/>
  <c r="J323" i="2"/>
  <c r="J324" i="2"/>
  <c r="J325" i="2"/>
  <c r="J326"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268" i="2"/>
  <c r="J269" i="2"/>
  <c r="J243" i="2"/>
  <c r="J244" i="2"/>
  <c r="J245" i="2"/>
  <c r="J246" i="2"/>
  <c r="J247" i="2"/>
  <c r="J248" i="2"/>
  <c r="J249" i="2"/>
  <c r="J250" i="2"/>
  <c r="J251" i="2"/>
  <c r="J252" i="2"/>
  <c r="J253" i="2"/>
  <c r="J254" i="2"/>
  <c r="J255" i="2"/>
  <c r="J256" i="2"/>
  <c r="J257" i="2"/>
  <c r="J258" i="2"/>
  <c r="J259" i="2"/>
  <c r="J260" i="2"/>
  <c r="J261" i="2"/>
  <c r="J262" i="2"/>
  <c r="J263" i="2"/>
  <c r="J264" i="2"/>
  <c r="J265" i="2"/>
  <c r="J266" i="2"/>
  <c r="J236" i="2"/>
  <c r="J237" i="2"/>
  <c r="J238" i="2"/>
  <c r="J239" i="2"/>
  <c r="J240" i="2"/>
  <c r="J241"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190" i="2"/>
  <c r="J191" i="2"/>
  <c r="J192" i="2"/>
  <c r="J193" i="2"/>
  <c r="J194" i="2"/>
  <c r="J195" i="2"/>
  <c r="J196" i="2"/>
  <c r="J197" i="2"/>
  <c r="J198" i="2"/>
  <c r="J199" i="2"/>
  <c r="J200" i="2"/>
  <c r="J201" i="2"/>
  <c r="J178" i="2"/>
  <c r="J179" i="2"/>
  <c r="J180" i="2"/>
  <c r="J181" i="2"/>
  <c r="J182" i="2"/>
  <c r="J183" i="2"/>
  <c r="J184" i="2"/>
  <c r="J185" i="2"/>
  <c r="J186" i="2"/>
  <c r="J187" i="2"/>
  <c r="J171" i="2"/>
  <c r="A171" i="2" s="1"/>
  <c r="J172" i="2"/>
  <c r="J173" i="2"/>
  <c r="J174" i="2"/>
  <c r="J175" i="2"/>
  <c r="J176" i="2"/>
  <c r="J151" i="2"/>
  <c r="J152" i="2"/>
  <c r="J153" i="2"/>
  <c r="J154" i="2"/>
  <c r="J155" i="2"/>
  <c r="J156" i="2"/>
  <c r="J157" i="2"/>
  <c r="J158" i="2"/>
  <c r="J159" i="2"/>
  <c r="J160" i="2"/>
  <c r="J161" i="2"/>
  <c r="J162" i="2"/>
  <c r="J163" i="2"/>
  <c r="J164" i="2"/>
  <c r="J165" i="2"/>
  <c r="J166" i="2"/>
  <c r="J167" i="2"/>
  <c r="J168" i="2"/>
  <c r="J169" i="2"/>
  <c r="J170" i="2"/>
  <c r="J8" i="2"/>
  <c r="J9" i="2"/>
  <c r="J10" i="2"/>
  <c r="J11" i="2"/>
  <c r="J12" i="2"/>
  <c r="J13" i="2"/>
  <c r="J14" i="2"/>
  <c r="J15" i="2"/>
  <c r="J7" i="2"/>
  <c r="A7" i="2" s="1"/>
  <c r="J131" i="2"/>
  <c r="J132" i="2"/>
  <c r="J133" i="2"/>
  <c r="J134" i="2"/>
  <c r="J135" i="2"/>
  <c r="J136" i="2"/>
  <c r="J137" i="2"/>
  <c r="J138" i="2"/>
  <c r="J139" i="2"/>
  <c r="J140" i="2"/>
  <c r="J141" i="2"/>
  <c r="J142" i="2"/>
  <c r="J143" i="2"/>
  <c r="J112" i="2"/>
  <c r="J113" i="2"/>
  <c r="J114" i="2"/>
  <c r="J115" i="2"/>
  <c r="J116" i="2"/>
  <c r="J117" i="2"/>
  <c r="J118" i="2"/>
  <c r="J119" i="2"/>
  <c r="J120" i="2"/>
  <c r="J121" i="2"/>
  <c r="J122" i="2"/>
  <c r="J123" i="2"/>
  <c r="J124" i="2"/>
  <c r="J125" i="2"/>
  <c r="J126" i="2"/>
  <c r="J127" i="2"/>
  <c r="J128" i="2"/>
  <c r="J129" i="2"/>
  <c r="J109" i="2"/>
  <c r="J110" i="2"/>
  <c r="J100" i="2"/>
  <c r="J101" i="2"/>
  <c r="J102" i="2"/>
  <c r="J103" i="2"/>
  <c r="J104" i="2"/>
  <c r="J105" i="2"/>
  <c r="J106" i="2"/>
  <c r="J81" i="2"/>
  <c r="J82" i="2"/>
  <c r="J83" i="2"/>
  <c r="J84" i="2"/>
  <c r="J85" i="2"/>
  <c r="J86" i="2"/>
  <c r="J87" i="2"/>
  <c r="J88" i="2"/>
  <c r="J89" i="2"/>
  <c r="J90" i="2"/>
  <c r="J91" i="2"/>
  <c r="J92" i="2"/>
  <c r="J93" i="2"/>
  <c r="J94" i="2"/>
  <c r="J95" i="2"/>
  <c r="J96" i="2"/>
  <c r="J97" i="2"/>
  <c r="J98" i="2"/>
  <c r="J64" i="2"/>
  <c r="J65" i="2"/>
  <c r="J66" i="2"/>
  <c r="J67" i="2"/>
  <c r="J68" i="2"/>
  <c r="J69" i="2"/>
  <c r="J70" i="2"/>
  <c r="J71" i="2"/>
  <c r="J72" i="2"/>
  <c r="J73" i="2"/>
  <c r="J74" i="2"/>
  <c r="J75" i="2"/>
  <c r="J76" i="2"/>
  <c r="J77" i="2"/>
  <c r="J78" i="2"/>
  <c r="J79"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1200" i="2"/>
  <c r="J1201" i="2"/>
  <c r="J1202" i="2"/>
  <c r="J1199" i="2"/>
  <c r="J1182" i="2"/>
  <c r="A1182" i="2" s="1"/>
  <c r="J1189" i="2"/>
  <c r="A1189" i="2" s="1"/>
  <c r="J1172" i="2"/>
  <c r="J1173" i="2"/>
  <c r="A1173" i="2" s="1"/>
  <c r="J1153" i="2"/>
  <c r="A1153" i="2" s="1"/>
  <c r="J1158" i="2"/>
  <c r="A1158" i="2" s="1"/>
  <c r="J1150" i="2"/>
  <c r="A1150" i="2" s="1"/>
  <c r="J1144" i="2"/>
  <c r="J1131" i="2"/>
  <c r="A1131" i="2" s="1"/>
  <c r="J1090" i="2"/>
  <c r="A1090" i="2" s="1"/>
  <c r="J1099" i="2"/>
  <c r="A1099" i="2" s="1"/>
  <c r="J1112" i="2"/>
  <c r="A1112" i="2" s="1"/>
  <c r="J1083" i="2"/>
  <c r="A1083" i="2" s="1"/>
  <c r="J1067" i="2"/>
  <c r="A1067" i="2" s="1"/>
  <c r="J1027" i="2"/>
  <c r="A1027" i="2" s="1"/>
  <c r="J1022" i="2"/>
  <c r="J1023" i="2"/>
  <c r="J1024" i="2"/>
  <c r="J1021" i="2"/>
  <c r="J1006" i="2"/>
  <c r="A1006" i="2" s="1"/>
  <c r="J997" i="2"/>
  <c r="A997" i="2" s="1"/>
  <c r="J982" i="2"/>
  <c r="A982" i="2" s="1"/>
  <c r="J963" i="2"/>
  <c r="A963" i="2" s="1"/>
  <c r="J958" i="2"/>
  <c r="A958" i="2" s="1"/>
  <c r="J932" i="2"/>
  <c r="A932" i="2" s="1"/>
  <c r="J920" i="2"/>
  <c r="J907" i="2"/>
  <c r="A907" i="2" s="1"/>
  <c r="J900" i="2"/>
  <c r="J878" i="2"/>
  <c r="A878" i="2" s="1"/>
  <c r="J873" i="2"/>
  <c r="J874" i="2"/>
  <c r="J875" i="2"/>
  <c r="J872" i="2"/>
  <c r="J838" i="2"/>
  <c r="A838" i="2" s="1"/>
  <c r="J845" i="2"/>
  <c r="A845" i="2" s="1"/>
  <c r="J828" i="2"/>
  <c r="A828" i="2" s="1"/>
  <c r="J822" i="2"/>
  <c r="A822" i="2" s="1"/>
  <c r="J812" i="2"/>
  <c r="A812" i="2" s="1"/>
  <c r="J807" i="2"/>
  <c r="J808" i="2"/>
  <c r="J809" i="2"/>
  <c r="J806" i="2"/>
  <c r="J800" i="2"/>
  <c r="A800" i="2" s="1"/>
  <c r="J779" i="2"/>
  <c r="A779" i="2" s="1"/>
  <c r="J770" i="2"/>
  <c r="A770" i="2" s="1"/>
  <c r="J762" i="2"/>
  <c r="A762" i="2" s="1"/>
  <c r="J747" i="2"/>
  <c r="A747" i="2" s="1"/>
  <c r="J738" i="2"/>
  <c r="A738" i="2" s="1"/>
  <c r="J714" i="2"/>
  <c r="A714" i="2" s="1"/>
  <c r="J708" i="2"/>
  <c r="A708" i="2" s="1"/>
  <c r="J697" i="2"/>
  <c r="A697" i="2" s="1"/>
  <c r="J692" i="2"/>
  <c r="J693" i="2"/>
  <c r="J694" i="2"/>
  <c r="J691" i="2"/>
  <c r="J673" i="2"/>
  <c r="A673" i="2" s="1"/>
  <c r="J663" i="2"/>
  <c r="A663" i="2" s="1"/>
  <c r="J643" i="2"/>
  <c r="A643" i="2" s="1"/>
  <c r="J631" i="2"/>
  <c r="A631" i="2" s="1"/>
  <c r="J617" i="2"/>
  <c r="A617" i="2" s="1"/>
  <c r="J572" i="2"/>
  <c r="A572" i="2" s="1"/>
  <c r="J513" i="2"/>
  <c r="A513" i="2" s="1"/>
  <c r="J492" i="2"/>
  <c r="A492" i="2" s="1"/>
  <c r="J475" i="2"/>
  <c r="A475" i="2" s="1"/>
  <c r="J474" i="2"/>
  <c r="J465" i="2"/>
  <c r="A465" i="2" s="1"/>
  <c r="J460" i="2"/>
  <c r="A460" i="2" s="1"/>
  <c r="J454" i="2"/>
  <c r="A454" i="2" s="1"/>
  <c r="J441" i="2"/>
  <c r="A441" i="2" s="1"/>
  <c r="J440" i="2"/>
  <c r="J437" i="2"/>
  <c r="J438" i="2"/>
  <c r="J436" i="2"/>
  <c r="J435" i="2"/>
  <c r="J427" i="2"/>
  <c r="A427" i="2" s="1"/>
  <c r="J412" i="2"/>
  <c r="A412" i="2" s="1"/>
  <c r="J405" i="2"/>
  <c r="A405" i="2" s="1"/>
  <c r="J399" i="2"/>
  <c r="A399" i="2" s="1"/>
  <c r="J392" i="2"/>
  <c r="A392" i="2" s="1"/>
  <c r="J385" i="2"/>
  <c r="A385" i="2" s="1"/>
  <c r="J337" i="2"/>
  <c r="A337" i="2" s="1"/>
  <c r="J327" i="2"/>
  <c r="A327" i="2" s="1"/>
  <c r="J317" i="2"/>
  <c r="A317" i="2" s="1"/>
  <c r="J271" i="2"/>
  <c r="A271" i="2" s="1"/>
  <c r="J267" i="2"/>
  <c r="A267" i="2" s="1"/>
  <c r="J242" i="2"/>
  <c r="A242" i="2" s="1"/>
  <c r="J235" i="2"/>
  <c r="A235" i="2" s="1"/>
  <c r="J202" i="2"/>
  <c r="A202" i="2" s="1"/>
  <c r="J189" i="2"/>
  <c r="A189" i="2" s="1"/>
  <c r="J177" i="2"/>
  <c r="A177" i="2" s="1"/>
  <c r="J150" i="2"/>
  <c r="A150" i="2" s="1"/>
  <c r="J145" i="2"/>
  <c r="J146" i="2"/>
  <c r="J147" i="2"/>
  <c r="J144" i="2"/>
  <c r="J130" i="2"/>
  <c r="A130" i="2" s="1"/>
  <c r="J111" i="2"/>
  <c r="A111" i="2" s="1"/>
  <c r="J108" i="2"/>
  <c r="A108" i="2" s="1"/>
  <c r="J99" i="2"/>
  <c r="A99" i="2" s="1"/>
  <c r="J80" i="2"/>
  <c r="A80" i="2" s="1"/>
  <c r="J63" i="2"/>
  <c r="A63" i="2" s="1"/>
  <c r="J16" i="2"/>
  <c r="A16" i="2" s="1"/>
  <c r="J1149" i="2"/>
  <c r="J1130" i="2"/>
  <c r="J1082" i="2"/>
  <c r="J1066" i="2"/>
  <c r="J1026" i="2"/>
  <c r="J1005" i="2"/>
  <c r="J962" i="2"/>
  <c r="J919" i="2"/>
  <c r="A920" i="2" s="1"/>
  <c r="A919" i="2" s="1"/>
  <c r="J877" i="2"/>
  <c r="J827" i="2"/>
  <c r="J811" i="2"/>
  <c r="J769" i="2"/>
  <c r="J713" i="2"/>
  <c r="J696" i="2"/>
  <c r="J672" i="2"/>
  <c r="J459" i="2"/>
  <c r="J404" i="2"/>
  <c r="J384" i="2"/>
  <c r="J270" i="2"/>
  <c r="J188" i="2"/>
  <c r="J149" i="2"/>
  <c r="J107" i="2"/>
  <c r="J62" i="2"/>
  <c r="J1148" i="2"/>
  <c r="J1025" i="2"/>
  <c r="J876" i="2"/>
  <c r="J810" i="2"/>
  <c r="J695" i="2"/>
  <c r="J439" i="2"/>
  <c r="J148" i="2"/>
  <c r="J5" i="2"/>
  <c r="A459" i="2" l="1"/>
  <c r="A384" i="2"/>
  <c r="A696" i="2"/>
  <c r="A1130" i="2"/>
  <c r="A404" i="2"/>
  <c r="A713" i="2"/>
  <c r="A1149" i="2"/>
  <c r="A811" i="2"/>
  <c r="A900" i="2"/>
  <c r="A877" i="2" s="1"/>
  <c r="A769" i="2"/>
  <c r="A6" i="2"/>
  <c r="A440" i="2"/>
  <c r="A439" i="2" s="1"/>
  <c r="A1082" i="2"/>
  <c r="A827" i="2"/>
  <c r="A1005" i="2"/>
  <c r="A474" i="2"/>
  <c r="A1172" i="2"/>
  <c r="A962" i="2"/>
  <c r="A149" i="2"/>
  <c r="A188" i="2"/>
  <c r="A62" i="2"/>
  <c r="A1026" i="2"/>
  <c r="A107" i="2"/>
  <c r="A270" i="2"/>
  <c r="A672" i="2"/>
  <c r="A1066" i="2"/>
  <c r="A798" i="22"/>
  <c r="A775" i="23"/>
  <c r="A677" i="22"/>
  <c r="A654" i="23"/>
  <c r="A645" i="22"/>
  <c r="A622" i="23"/>
  <c r="A612" i="22"/>
  <c r="A589" i="23"/>
  <c r="A580" i="22"/>
  <c r="A557" i="23"/>
  <c r="A550" i="22"/>
  <c r="A527" i="23"/>
  <c r="A516" i="22"/>
  <c r="A493" i="23"/>
  <c r="A480" i="22"/>
  <c r="A457" i="23"/>
  <c r="A436" i="22"/>
  <c r="A413" i="23"/>
  <c r="A398" i="22"/>
  <c r="A375" i="23"/>
  <c r="A328" i="22"/>
  <c r="A305" i="23"/>
  <c r="A176" i="22"/>
  <c r="A153" i="23"/>
  <c r="A123" i="22"/>
  <c r="A100" i="23"/>
  <c r="A826" i="22"/>
  <c r="A803" i="23"/>
  <c r="A796" i="22"/>
  <c r="A773" i="23"/>
  <c r="A756" i="22"/>
  <c r="A733" i="23"/>
  <c r="A715" i="22"/>
  <c r="A692" i="23"/>
  <c r="A675" i="22"/>
  <c r="A652" i="23"/>
  <c r="A643" i="22"/>
  <c r="A620" i="23"/>
  <c r="A610" i="22"/>
  <c r="A587" i="23"/>
  <c r="A578" i="22"/>
  <c r="A555" i="23"/>
  <c r="A548" i="22"/>
  <c r="A525" i="23"/>
  <c r="A513" i="22"/>
  <c r="A490" i="23"/>
  <c r="A478" i="22"/>
  <c r="A455" i="23"/>
  <c r="A431" i="22"/>
  <c r="A408" i="23"/>
  <c r="A396" i="22"/>
  <c r="A373" i="23"/>
  <c r="A361" i="22"/>
  <c r="A338" i="23"/>
  <c r="A319" i="22"/>
  <c r="A296" i="23"/>
  <c r="A284" i="22"/>
  <c r="A261" i="23"/>
  <c r="A249" i="22"/>
  <c r="A226" i="23"/>
  <c r="A209" i="22"/>
  <c r="A186" i="23"/>
  <c r="A174" i="22"/>
  <c r="A151" i="23"/>
  <c r="A117" i="22"/>
  <c r="A94" i="23"/>
  <c r="A824" i="22"/>
  <c r="A801" i="23"/>
  <c r="A794" i="22"/>
  <c r="A771" i="23"/>
  <c r="A754" i="22"/>
  <c r="A731" i="23"/>
  <c r="A712" i="22"/>
  <c r="A689" i="23"/>
  <c r="A673" i="22"/>
  <c r="A650" i="23"/>
  <c r="A641" i="22"/>
  <c r="A618" i="23"/>
  <c r="A608" i="22"/>
  <c r="A585" i="23"/>
  <c r="A576" i="22"/>
  <c r="A553" i="23"/>
  <c r="A546" i="22"/>
  <c r="A523" i="23"/>
  <c r="A511" i="22"/>
  <c r="A488" i="23"/>
  <c r="A469" i="22"/>
  <c r="A446" i="23"/>
  <c r="A429" i="22"/>
  <c r="A406" i="23"/>
  <c r="A394" i="22"/>
  <c r="A371" i="23"/>
  <c r="A358" i="22"/>
  <c r="A335" i="23"/>
  <c r="A317" i="22"/>
  <c r="A294" i="23"/>
  <c r="A282" i="22"/>
  <c r="A259" i="23"/>
  <c r="A246" i="22"/>
  <c r="A223" i="23"/>
  <c r="A207" i="22"/>
  <c r="A184" i="23"/>
  <c r="A168" i="22"/>
  <c r="A145" i="23"/>
  <c r="A115" i="22"/>
  <c r="A92" i="23"/>
  <c r="A759" i="22"/>
  <c r="A736" i="23"/>
  <c r="A213" i="22"/>
  <c r="A190" i="23"/>
  <c r="A752" i="22"/>
  <c r="A729" i="23"/>
  <c r="A605" i="22"/>
  <c r="A582" i="23"/>
  <c r="A509" i="22"/>
  <c r="A486" i="23"/>
  <c r="A392" i="22"/>
  <c r="A369" i="23"/>
  <c r="A280" i="22"/>
  <c r="A257" i="23"/>
  <c r="A158" i="22"/>
  <c r="A135" i="23"/>
  <c r="A788" i="22"/>
  <c r="A765" i="23"/>
  <c r="A706" i="22"/>
  <c r="A683" i="23"/>
  <c r="A636" i="22"/>
  <c r="A613" i="23"/>
  <c r="A603" i="22"/>
  <c r="A580" i="23"/>
  <c r="A541" i="22"/>
  <c r="A518" i="23"/>
  <c r="A465" i="22"/>
  <c r="A442" i="23"/>
  <c r="A390" i="22"/>
  <c r="A367" i="23"/>
  <c r="A312" i="22"/>
  <c r="A289" i="23"/>
  <c r="A242" i="22"/>
  <c r="A219" i="23"/>
  <c r="A156" i="22"/>
  <c r="A133" i="23"/>
  <c r="A817" i="22"/>
  <c r="A794" i="23"/>
  <c r="A786" i="22"/>
  <c r="A763" i="23"/>
  <c r="A748" i="22"/>
  <c r="A725" i="23"/>
  <c r="A702" i="22"/>
  <c r="A679" i="23"/>
  <c r="A667" i="22"/>
  <c r="A644" i="23"/>
  <c r="A633" i="22"/>
  <c r="A610" i="23"/>
  <c r="A601" i="22"/>
  <c r="A578" i="23"/>
  <c r="A569" i="22"/>
  <c r="A546" i="23"/>
  <c r="A539" i="22"/>
  <c r="A516" i="23"/>
  <c r="A504" i="22"/>
  <c r="A481" i="23"/>
  <c r="A456" i="22"/>
  <c r="A433" i="23"/>
  <c r="A420" i="22"/>
  <c r="A397" i="23"/>
  <c r="A388" i="22"/>
  <c r="A365" i="23"/>
  <c r="A351" i="22"/>
  <c r="A328" i="23"/>
  <c r="A310" i="22"/>
  <c r="A287" i="23"/>
  <c r="A275" i="22"/>
  <c r="A252" i="23"/>
  <c r="A239" i="22"/>
  <c r="A216" i="23"/>
  <c r="A201" i="22"/>
  <c r="A178" i="23"/>
  <c r="A84" i="22"/>
  <c r="A61" i="23"/>
  <c r="A830" i="22"/>
  <c r="A807" i="23"/>
  <c r="A287" i="22"/>
  <c r="A264" i="23"/>
  <c r="A821" i="22"/>
  <c r="A798" i="23"/>
  <c r="A671" i="22"/>
  <c r="A648" i="23"/>
  <c r="A573" i="22"/>
  <c r="A550" i="23"/>
  <c r="A356" i="22"/>
  <c r="A333" i="23"/>
  <c r="A205" i="22"/>
  <c r="A182" i="23"/>
  <c r="A819" i="22"/>
  <c r="A796" i="23"/>
  <c r="A750" i="22"/>
  <c r="A727" i="23"/>
  <c r="A669" i="22"/>
  <c r="A646" i="23"/>
  <c r="A571" i="22"/>
  <c r="A548" i="23"/>
  <c r="A507" i="22"/>
  <c r="A484" i="23"/>
  <c r="A423" i="22"/>
  <c r="A400" i="23"/>
  <c r="A354" i="22"/>
  <c r="A331" i="23"/>
  <c r="A278" i="22"/>
  <c r="A255" i="23"/>
  <c r="A203" i="22"/>
  <c r="A180" i="23"/>
  <c r="A87" i="22"/>
  <c r="A64" i="23"/>
  <c r="A815" i="22"/>
  <c r="A792" i="23"/>
  <c r="A782" i="22"/>
  <c r="A759" i="23"/>
  <c r="A745" i="22"/>
  <c r="A722" i="23"/>
  <c r="A700" i="22"/>
  <c r="A677" i="23"/>
  <c r="A664" i="22"/>
  <c r="A641" i="23"/>
  <c r="A631" i="22"/>
  <c r="A608" i="23"/>
  <c r="A598" i="22"/>
  <c r="A575" i="23"/>
  <c r="A566" i="22"/>
  <c r="A543" i="23"/>
  <c r="A537" i="22"/>
  <c r="A514" i="23"/>
  <c r="A501" i="22"/>
  <c r="A478" i="23"/>
  <c r="A453" i="22"/>
  <c r="A430" i="23"/>
  <c r="A418" i="22"/>
  <c r="A395" i="23"/>
  <c r="A386" i="22"/>
  <c r="A363" i="23"/>
  <c r="A348" i="22"/>
  <c r="A325" i="23"/>
  <c r="A308" i="22"/>
  <c r="A285" i="23"/>
  <c r="A272" i="22"/>
  <c r="A249" i="23"/>
  <c r="A237" i="22"/>
  <c r="A214" i="23"/>
  <c r="A198" i="22"/>
  <c r="A175" i="23"/>
  <c r="A151" i="22"/>
  <c r="A128" i="23"/>
  <c r="A73" i="22"/>
  <c r="A50" i="23"/>
  <c r="A813" i="22"/>
  <c r="A790" i="23"/>
  <c r="A780" i="22"/>
  <c r="A757" i="23"/>
  <c r="A742" i="22"/>
  <c r="A719" i="23"/>
  <c r="A698" i="22"/>
  <c r="A675" i="23"/>
  <c r="A662" i="22"/>
  <c r="A639" i="23"/>
  <c r="A629" i="22"/>
  <c r="A606" i="23"/>
  <c r="A596" i="22"/>
  <c r="A573" i="23"/>
  <c r="A564" i="22"/>
  <c r="A541" i="23"/>
  <c r="A534" i="22"/>
  <c r="A511" i="23"/>
  <c r="A499" i="22"/>
  <c r="A476" i="23"/>
  <c r="A451" i="22"/>
  <c r="A428" i="23"/>
  <c r="A416" i="22"/>
  <c r="A393" i="23"/>
  <c r="A384" i="22"/>
  <c r="A361" i="23"/>
  <c r="A346" i="22"/>
  <c r="A323" i="23"/>
  <c r="A306" i="22"/>
  <c r="A283" i="23"/>
  <c r="A270" i="22"/>
  <c r="A247" i="23"/>
  <c r="A233" i="22"/>
  <c r="A210" i="23"/>
  <c r="A195" i="22"/>
  <c r="A172" i="23"/>
  <c r="A149" i="22"/>
  <c r="A126" i="23"/>
  <c r="A46" i="22"/>
  <c r="A23" i="23"/>
  <c r="A721" i="22"/>
  <c r="A698" i="23"/>
  <c r="A252" i="22"/>
  <c r="A229" i="23"/>
  <c r="A790" i="22"/>
  <c r="A767" i="23"/>
  <c r="A638" i="22"/>
  <c r="A615" i="23"/>
  <c r="A544" i="22"/>
  <c r="A521" i="23"/>
  <c r="A425" i="22"/>
  <c r="A402" i="23"/>
  <c r="A315" i="22"/>
  <c r="A292" i="23"/>
  <c r="A104" i="22"/>
  <c r="A81" i="23"/>
  <c r="A811" i="22"/>
  <c r="A788" i="23"/>
  <c r="A778" i="22"/>
  <c r="A755" i="23"/>
  <c r="A740" i="22"/>
  <c r="A717" i="23"/>
  <c r="A693" i="22"/>
  <c r="A670" i="23"/>
  <c r="A659" i="22"/>
  <c r="A636" i="23"/>
  <c r="A627" i="22"/>
  <c r="A604" i="23"/>
  <c r="A593" i="22"/>
  <c r="A570" i="23"/>
  <c r="A562" i="22"/>
  <c r="A539" i="23"/>
  <c r="A532" i="22"/>
  <c r="A509" i="23"/>
  <c r="A495" i="22"/>
  <c r="A472" i="23"/>
  <c r="A448" i="22"/>
  <c r="A425" i="23"/>
  <c r="A413" i="22"/>
  <c r="A390" i="23"/>
  <c r="A382" i="22"/>
  <c r="A359" i="23"/>
  <c r="A344" i="22"/>
  <c r="A321" i="23"/>
  <c r="A304" i="22"/>
  <c r="A281" i="23"/>
  <c r="A268" i="22"/>
  <c r="A245" i="23"/>
  <c r="A226" i="22"/>
  <c r="A203" i="23"/>
  <c r="A192" i="22"/>
  <c r="A169" i="23"/>
  <c r="A147" i="22"/>
  <c r="A124" i="23"/>
  <c r="A45" i="22"/>
  <c r="A22" i="23"/>
  <c r="A370" i="22"/>
  <c r="A347" i="23"/>
  <c r="A708" i="22"/>
  <c r="A685" i="23"/>
  <c r="A467" i="22"/>
  <c r="A444" i="23"/>
  <c r="A244" i="22"/>
  <c r="A221" i="23"/>
  <c r="A809" i="22"/>
  <c r="A786" i="23"/>
  <c r="A775" i="22"/>
  <c r="A752" i="23"/>
  <c r="A738" i="22"/>
  <c r="A715" i="23"/>
  <c r="A691" i="22"/>
  <c r="A668" i="23"/>
  <c r="A657" i="22"/>
  <c r="A634" i="23"/>
  <c r="A623" i="22"/>
  <c r="A600" i="23"/>
  <c r="A591" i="22"/>
  <c r="A568" i="23"/>
  <c r="A560" i="22"/>
  <c r="A537" i="23"/>
  <c r="A530" i="22"/>
  <c r="A507" i="23"/>
  <c r="A493" i="22"/>
  <c r="A470" i="23"/>
  <c r="A446" i="22"/>
  <c r="A423" i="23"/>
  <c r="A411" i="22"/>
  <c r="A388" i="23"/>
  <c r="A380" i="22"/>
  <c r="A357" i="23"/>
  <c r="A341" i="22"/>
  <c r="A318" i="23"/>
  <c r="A302" i="22"/>
  <c r="A279" i="23"/>
  <c r="A266" i="22"/>
  <c r="A243" i="23"/>
  <c r="A223" i="22"/>
  <c r="A200" i="23"/>
  <c r="A189" i="22"/>
  <c r="A166" i="23"/>
  <c r="A143" i="22"/>
  <c r="A120" i="23"/>
  <c r="A44" i="22"/>
  <c r="A21" i="23"/>
  <c r="A807" i="22"/>
  <c r="A784" i="23"/>
  <c r="A771" i="22"/>
  <c r="A748" i="23"/>
  <c r="A734" i="22"/>
  <c r="A711" i="23"/>
  <c r="A689" i="22"/>
  <c r="A666" i="23"/>
  <c r="A655" i="22"/>
  <c r="A632" i="23"/>
  <c r="A621" i="22"/>
  <c r="A598" i="23"/>
  <c r="A589" i="22"/>
  <c r="A566" i="23"/>
  <c r="A558" i="22"/>
  <c r="A535" i="23"/>
  <c r="A528" i="22"/>
  <c r="A505" i="23"/>
  <c r="A491" i="22"/>
  <c r="A468" i="23"/>
  <c r="A444" i="22"/>
  <c r="A421" i="23"/>
  <c r="A409" i="22"/>
  <c r="A386" i="23"/>
  <c r="A378" i="22"/>
  <c r="A355" i="23"/>
  <c r="A338" i="22"/>
  <c r="A315" i="23"/>
  <c r="A299" i="22"/>
  <c r="A276" i="23"/>
  <c r="A262" i="22"/>
  <c r="A239" i="23"/>
  <c r="A221" i="22"/>
  <c r="A198" i="23"/>
  <c r="A187" i="22"/>
  <c r="A164" i="23"/>
  <c r="A140" i="22"/>
  <c r="A117" i="23"/>
  <c r="A43" i="22"/>
  <c r="A20" i="23"/>
  <c r="A805" i="22"/>
  <c r="A782" i="23"/>
  <c r="A767" i="22"/>
  <c r="A744" i="23"/>
  <c r="A732" i="22"/>
  <c r="A709" i="23"/>
  <c r="A687" i="22"/>
  <c r="A664" i="23"/>
  <c r="A652" i="22"/>
  <c r="A629" i="23"/>
  <c r="A619" i="22"/>
  <c r="A596" i="23"/>
  <c r="A587" i="22"/>
  <c r="A564" i="23"/>
  <c r="A556" i="22"/>
  <c r="A533" i="23"/>
  <c r="A525" i="22"/>
  <c r="A502" i="23"/>
  <c r="A489" i="22"/>
  <c r="A466" i="23"/>
  <c r="A442" i="22"/>
  <c r="A419" i="23"/>
  <c r="A404" i="22"/>
  <c r="A381" i="23"/>
  <c r="A376" i="22"/>
  <c r="A353" i="23"/>
  <c r="A336" i="22"/>
  <c r="A313" i="23"/>
  <c r="A297" i="22"/>
  <c r="A274" i="23"/>
  <c r="A259" i="22"/>
  <c r="A236" i="23"/>
  <c r="A219" i="22"/>
  <c r="A196" i="23"/>
  <c r="A185" i="22"/>
  <c r="A162" i="23"/>
  <c r="A137" i="22"/>
  <c r="A114" i="23"/>
  <c r="A41" i="22"/>
  <c r="A18" i="23"/>
  <c r="A832" i="22"/>
  <c r="A809" i="23"/>
  <c r="A803" i="22"/>
  <c r="A780" i="23"/>
  <c r="A764" i="22"/>
  <c r="A741" i="23"/>
  <c r="A725" i="22"/>
  <c r="A702" i="23"/>
  <c r="A681" i="22"/>
  <c r="A658" i="23"/>
  <c r="A650" i="22"/>
  <c r="A627" i="23"/>
  <c r="A616" i="22"/>
  <c r="A593" i="23"/>
  <c r="A585" i="22"/>
  <c r="A562" i="23"/>
  <c r="A554" i="22"/>
  <c r="A531" i="23"/>
  <c r="A522" i="22"/>
  <c r="A499" i="23"/>
  <c r="A486" i="22"/>
  <c r="A463" i="23"/>
  <c r="A440" i="22"/>
  <c r="A417" i="23"/>
  <c r="A402" i="22"/>
  <c r="A379" i="23"/>
  <c r="A374" i="22"/>
  <c r="A351" i="23"/>
  <c r="A334" i="22"/>
  <c r="A311" i="23"/>
  <c r="A295" i="22"/>
  <c r="A272" i="23"/>
  <c r="A256" i="22"/>
  <c r="A233" i="23"/>
  <c r="A217" i="22"/>
  <c r="A194" i="23"/>
  <c r="A183" i="22"/>
  <c r="A160" i="23"/>
  <c r="A135" i="22"/>
  <c r="A112" i="23"/>
  <c r="A831" i="22"/>
  <c r="A808" i="23"/>
  <c r="A800" i="22"/>
  <c r="A777" i="23"/>
  <c r="A762" i="22"/>
  <c r="A739" i="23"/>
  <c r="A723" i="22"/>
  <c r="A700" i="23"/>
  <c r="A679" i="22"/>
  <c r="A656" i="23"/>
  <c r="A647" i="22"/>
  <c r="A624" i="23"/>
  <c r="A614" i="22"/>
  <c r="A591" i="23"/>
  <c r="A582" i="22"/>
  <c r="A559" i="23"/>
  <c r="A552" i="22"/>
  <c r="A529" i="23"/>
  <c r="A519" i="22"/>
  <c r="A496" i="23"/>
  <c r="A484" i="22"/>
  <c r="A461" i="23"/>
  <c r="A438" i="22"/>
  <c r="A415" i="23"/>
  <c r="A400" i="22"/>
  <c r="A377" i="23"/>
  <c r="A372" i="22"/>
  <c r="A349" i="23"/>
  <c r="A332" i="22"/>
  <c r="A309" i="23"/>
  <c r="A291" i="22"/>
  <c r="A268" i="23"/>
  <c r="A254" i="22"/>
  <c r="A231" i="23"/>
  <c r="A215" i="22"/>
  <c r="A192" i="23"/>
  <c r="A179" i="22"/>
  <c r="A156" i="23"/>
  <c r="A132" i="22"/>
  <c r="A109" i="23"/>
  <c r="A31" i="22"/>
  <c r="A8" i="23"/>
  <c r="A33" i="22"/>
  <c r="A10" i="23"/>
  <c r="A154" i="22"/>
  <c r="A673" i="23"/>
  <c r="A695" i="2" l="1"/>
  <c r="A810" i="2"/>
  <c r="A1148" i="2"/>
  <c r="A5" i="2"/>
  <c r="A148" i="2"/>
  <c r="A1025" i="2"/>
  <c r="A876" i="2"/>
  <c r="A515" i="22"/>
  <c r="A492" i="23"/>
  <c r="A194" i="22"/>
  <c r="A171" i="23"/>
  <c r="A422" i="22"/>
  <c r="A399" i="23"/>
  <c r="A265" i="22"/>
  <c r="A242" i="23"/>
  <c r="A212" i="22"/>
  <c r="A189" i="23"/>
  <c r="A654" i="22"/>
  <c r="A631" i="23"/>
  <c r="A483" i="22"/>
  <c r="A460" i="23"/>
  <c r="A720" i="22"/>
  <c r="A697" i="23"/>
  <c r="A488" i="22"/>
  <c r="A465" i="23"/>
  <c r="A737" i="22"/>
  <c r="A714" i="23"/>
  <c r="A829" i="22"/>
  <c r="A806" i="23"/>
  <c r="A666" i="22"/>
  <c r="A643" i="23"/>
  <c r="A39" i="22"/>
  <c r="A16" i="23"/>
  <c r="A258" i="22"/>
  <c r="A235" i="23"/>
  <c r="A134" i="22"/>
  <c r="A111" i="23"/>
  <c r="A340" i="22"/>
  <c r="A317" i="23"/>
  <c r="A408" i="22"/>
  <c r="A385" i="23"/>
  <c r="A640" i="22"/>
  <c r="A617" i="23"/>
  <c r="A122" i="22"/>
  <c r="A99" i="23"/>
  <c r="A595" i="22"/>
  <c r="A572" i="23"/>
  <c r="A823" i="22"/>
  <c r="A800" i="23"/>
  <c r="A360" i="22"/>
  <c r="A337" i="23"/>
  <c r="A785" i="22"/>
  <c r="A762" i="23"/>
  <c r="A103" i="22"/>
  <c r="A80" i="23"/>
  <c r="A428" i="22"/>
  <c r="A405" i="23"/>
  <c r="A477" i="22"/>
  <c r="A454" i="23"/>
  <c r="A498" i="22"/>
  <c r="A475" i="23"/>
  <c r="A770" i="22"/>
  <c r="A747" i="23"/>
  <c r="A686" i="22"/>
  <c r="A663" i="23"/>
  <c r="A415" i="22"/>
  <c r="A392" i="23"/>
  <c r="A86" i="22"/>
  <c r="A63" i="23"/>
  <c r="A802" i="22"/>
  <c r="A779" i="23"/>
  <c r="A131" i="22"/>
  <c r="A108" i="23"/>
  <c r="A793" i="22"/>
  <c r="A770" i="23"/>
  <c r="A173" i="22"/>
  <c r="A150" i="23"/>
  <c r="A731" i="22"/>
  <c r="A708" i="23"/>
  <c r="A200" i="22"/>
  <c r="A177" i="23"/>
  <c r="A536" i="22"/>
  <c r="A513" i="23"/>
  <c r="A435" i="22"/>
  <c r="A412" i="23"/>
  <c r="A290" i="22"/>
  <c r="A267" i="23"/>
  <c r="A294" i="22"/>
  <c r="A271" i="23"/>
  <c r="A761" i="22"/>
  <c r="A738" i="23"/>
  <c r="A350" i="22"/>
  <c r="A327" i="23"/>
  <c r="A450" i="22"/>
  <c r="A427" i="23"/>
  <c r="A225" i="22"/>
  <c r="A202" i="23"/>
  <c r="A464" i="22"/>
  <c r="A441" i="23"/>
  <c r="A30" i="22"/>
  <c r="A7" i="23"/>
  <c r="A696" i="22"/>
  <c r="A695" i="22" l="1"/>
  <c r="A672" i="23"/>
  <c r="A407" i="22"/>
  <c r="A384" i="23"/>
  <c r="A736" i="22"/>
  <c r="A713" i="23"/>
  <c r="A719" i="22"/>
  <c r="A696" i="23"/>
  <c r="A497" i="22"/>
  <c r="A474" i="23"/>
  <c r="A172" i="22"/>
  <c r="A149" i="23"/>
  <c r="A211" i="22"/>
  <c r="A188" i="23"/>
  <c r="A427" i="22"/>
  <c r="A404" i="23"/>
  <c r="A85" i="22"/>
  <c r="A62" i="23"/>
  <c r="A293" i="22"/>
  <c r="A270" i="23"/>
  <c r="A463" i="22"/>
  <c r="A440" i="23"/>
  <c r="A482" i="22"/>
  <c r="A459" i="23"/>
  <c r="A792" i="22"/>
  <c r="A769" i="23"/>
  <c r="A29" i="22"/>
  <c r="A6" i="23"/>
  <c r="A718" i="22" l="1"/>
  <c r="A695" i="23"/>
  <c r="A462" i="22"/>
  <c r="A439" i="23"/>
  <c r="A123" i="16"/>
  <c r="E146" i="17"/>
  <c r="E145" i="17"/>
  <c r="E144" i="17"/>
  <c r="E143" i="17"/>
  <c r="E142" i="17"/>
  <c r="E141" i="17"/>
  <c r="E140" i="17"/>
  <c r="E139" i="17"/>
  <c r="D146" i="17"/>
  <c r="D145" i="17"/>
  <c r="D144" i="17"/>
  <c r="D143" i="17"/>
  <c r="D142" i="17"/>
  <c r="D141" i="17"/>
  <c r="D140" i="17"/>
  <c r="D139" i="17"/>
  <c r="C146" i="17"/>
  <c r="C145" i="17"/>
  <c r="C144" i="17"/>
  <c r="C143" i="17"/>
  <c r="C142" i="17"/>
  <c r="C141" i="17"/>
  <c r="C140" i="17"/>
  <c r="C139" i="17"/>
  <c r="B146" i="17"/>
  <c r="B145" i="17"/>
  <c r="B144" i="17"/>
  <c r="B143" i="17"/>
  <c r="B142" i="17"/>
  <c r="B141" i="17"/>
  <c r="B140" i="17"/>
  <c r="B139" i="17"/>
  <c r="B105" i="16"/>
  <c r="E112" i="16"/>
  <c r="E111" i="16"/>
  <c r="E110" i="16"/>
  <c r="E109" i="16"/>
  <c r="E108" i="16"/>
  <c r="E107" i="16"/>
  <c r="E106" i="16"/>
  <c r="E105" i="16"/>
  <c r="D112" i="16"/>
  <c r="D111" i="16"/>
  <c r="D110" i="16"/>
  <c r="D109" i="16"/>
  <c r="D108" i="16"/>
  <c r="D107" i="16"/>
  <c r="D106" i="16"/>
  <c r="D105" i="16"/>
  <c r="C112" i="16"/>
  <c r="C111" i="16"/>
  <c r="C110" i="16"/>
  <c r="C109" i="16"/>
  <c r="C108" i="16"/>
  <c r="C107" i="16"/>
  <c r="C106" i="16"/>
  <c r="C105" i="16"/>
  <c r="B106" i="16"/>
  <c r="B112" i="16"/>
  <c r="B111" i="16"/>
  <c r="B110" i="16"/>
  <c r="B108" i="16"/>
  <c r="B107" i="16"/>
  <c r="B109" i="16"/>
  <c r="E76" i="12"/>
  <c r="E75" i="12"/>
  <c r="E74" i="12"/>
  <c r="E73" i="12"/>
  <c r="E72" i="12"/>
  <c r="E71" i="12"/>
  <c r="E70" i="12"/>
  <c r="E69" i="12"/>
  <c r="D76" i="12"/>
  <c r="D75" i="12"/>
  <c r="D74" i="12"/>
  <c r="D73" i="12"/>
  <c r="D72" i="12"/>
  <c r="D71" i="12"/>
  <c r="D70" i="12"/>
  <c r="D69" i="12"/>
  <c r="C76" i="12"/>
  <c r="C75" i="12"/>
  <c r="C74" i="12"/>
  <c r="C73" i="12"/>
  <c r="C72" i="12"/>
  <c r="C71" i="12"/>
  <c r="C70" i="12"/>
  <c r="C69" i="12"/>
  <c r="B76" i="12"/>
  <c r="B75" i="12"/>
  <c r="B74" i="12"/>
  <c r="B73" i="12"/>
  <c r="B72" i="12"/>
  <c r="B71" i="12"/>
  <c r="B70" i="12"/>
  <c r="B69" i="12"/>
  <c r="A42" i="5"/>
  <c r="D15" i="5"/>
  <c r="D12" i="5"/>
  <c r="D11" i="5"/>
  <c r="D8" i="5"/>
  <c r="E8" i="5"/>
  <c r="A1046" i="22" l="1"/>
  <c r="A1023" i="23"/>
  <c r="A897" i="22"/>
  <c r="A874" i="23"/>
  <c r="A1047" i="22"/>
  <c r="A1024" i="23"/>
  <c r="A170" i="22"/>
  <c r="A147" i="23"/>
  <c r="A898" i="22"/>
  <c r="A875" i="23"/>
  <c r="A1045" i="22"/>
  <c r="A1022" i="23"/>
  <c r="A1168" i="22"/>
  <c r="A1145" i="23"/>
  <c r="A169" i="22"/>
  <c r="A146" i="23"/>
  <c r="A1169" i="22"/>
  <c r="A1146" i="23"/>
  <c r="A1170" i="22"/>
  <c r="A1147" i="23"/>
  <c r="A459" i="22"/>
  <c r="A436" i="23"/>
  <c r="A1223" i="22"/>
  <c r="A1200" i="23"/>
  <c r="A460" i="22"/>
  <c r="A437" i="23"/>
  <c r="A1224" i="22"/>
  <c r="A1201" i="23"/>
  <c r="A461" i="22"/>
  <c r="A438" i="23"/>
  <c r="A716" i="22"/>
  <c r="A693" i="23"/>
  <c r="A717" i="22"/>
  <c r="A694" i="23"/>
  <c r="A896" i="22"/>
  <c r="A873" i="23"/>
  <c r="A144" i="23"/>
  <c r="C14" i="5" l="1"/>
  <c r="A1150" i="22"/>
  <c r="A1127" i="23"/>
  <c r="A862" i="22"/>
  <c r="A839" i="23"/>
  <c r="A978" i="22"/>
  <c r="A955" i="23"/>
  <c r="A1148" i="22"/>
  <c r="A1125" i="23"/>
  <c r="A907" i="22"/>
  <c r="A884" i="23"/>
  <c r="A1072" i="22"/>
  <c r="A1049" i="23"/>
  <c r="A1118" i="22"/>
  <c r="A1095" i="23"/>
  <c r="A1213" i="22"/>
  <c r="A1190" i="23"/>
  <c r="A866" i="22"/>
  <c r="A843" i="23"/>
  <c r="A909" i="22"/>
  <c r="A886" i="23"/>
  <c r="A946" i="22"/>
  <c r="A923" i="23"/>
  <c r="A984" i="22"/>
  <c r="A961" i="23"/>
  <c r="A1016" i="22"/>
  <c r="A993" i="23"/>
  <c r="A1074" i="22"/>
  <c r="A1051" i="23"/>
  <c r="A1120" i="22"/>
  <c r="A1097" i="23"/>
  <c r="A1155" i="22"/>
  <c r="A1132" i="23"/>
  <c r="A1216" i="22"/>
  <c r="A1193" i="23"/>
  <c r="A905" i="22"/>
  <c r="A882" i="23"/>
  <c r="A1068" i="22"/>
  <c r="A1045" i="23"/>
  <c r="A1209" i="22"/>
  <c r="A1186" i="23"/>
  <c r="A982" i="22"/>
  <c r="A959" i="23"/>
  <c r="A911" i="22"/>
  <c r="A888" i="23"/>
  <c r="A1018" i="22"/>
  <c r="A995" i="23"/>
  <c r="A1076" i="22"/>
  <c r="A1053" i="23"/>
  <c r="A1123" i="22"/>
  <c r="A1100" i="23"/>
  <c r="A1219" i="22"/>
  <c r="A1196" i="23"/>
  <c r="A913" i="22"/>
  <c r="A890" i="23"/>
  <c r="A1125" i="22"/>
  <c r="A1102" i="23"/>
  <c r="A873" i="22"/>
  <c r="A850" i="23"/>
  <c r="A838" i="22"/>
  <c r="A815" i="23"/>
  <c r="A875" i="22"/>
  <c r="A852" i="23"/>
  <c r="A917" i="22"/>
  <c r="A894" i="23"/>
  <c r="A956" i="22"/>
  <c r="A933" i="23"/>
  <c r="A993" i="22"/>
  <c r="A970" i="23"/>
  <c r="A1030" i="22"/>
  <c r="A1007" i="23"/>
  <c r="A1093" i="22"/>
  <c r="A1070" i="23"/>
  <c r="A1129" i="22"/>
  <c r="A1106" i="23"/>
  <c r="A1165" i="22"/>
  <c r="A1142" i="23"/>
  <c r="A714" i="22"/>
  <c r="A691" i="23"/>
  <c r="A1091" i="22"/>
  <c r="A1068" i="23"/>
  <c r="A1103" i="22"/>
  <c r="A1080" i="23"/>
  <c r="A939" i="22"/>
  <c r="A916" i="23"/>
  <c r="A1116" i="22"/>
  <c r="A1093" i="23"/>
  <c r="A864" i="22"/>
  <c r="A841" i="23"/>
  <c r="A944" i="22"/>
  <c r="A921" i="23"/>
  <c r="A869" i="22"/>
  <c r="A846" i="23"/>
  <c r="A987" i="22"/>
  <c r="A964" i="23"/>
  <c r="A871" i="22"/>
  <c r="A848" i="23"/>
  <c r="A951" i="22"/>
  <c r="A928" i="23"/>
  <c r="A1087" i="22"/>
  <c r="A1064" i="23"/>
  <c r="A915" i="22"/>
  <c r="A892" i="23"/>
  <c r="A991" i="22"/>
  <c r="A968" i="23"/>
  <c r="A1163" i="22"/>
  <c r="A1140" i="23"/>
  <c r="A878" i="22"/>
  <c r="A855" i="23"/>
  <c r="A958" i="22"/>
  <c r="A935" i="23"/>
  <c r="A1099" i="22"/>
  <c r="A1076" i="23"/>
  <c r="A880" i="22"/>
  <c r="A857" i="23"/>
  <c r="A965" i="22"/>
  <c r="A942" i="23"/>
  <c r="A1036" i="22"/>
  <c r="A1013" i="23"/>
  <c r="A1133" i="22"/>
  <c r="A1110" i="23"/>
  <c r="A967" i="22"/>
  <c r="A944" i="23"/>
  <c r="A1012" i="22"/>
  <c r="A989" i="23"/>
  <c r="A1014" i="22"/>
  <c r="A991" i="23"/>
  <c r="A949" i="22"/>
  <c r="A926" i="23"/>
  <c r="A1158" i="22"/>
  <c r="A1135" i="23"/>
  <c r="A989" i="22"/>
  <c r="A966" i="23"/>
  <c r="A1021" i="22"/>
  <c r="A998" i="23"/>
  <c r="A1161" i="22"/>
  <c r="A1138" i="23"/>
  <c r="A836" i="22"/>
  <c r="A813" i="23"/>
  <c r="A953" i="22"/>
  <c r="A930" i="23"/>
  <c r="A1024" i="22"/>
  <c r="A1001" i="23"/>
  <c r="A1127" i="22"/>
  <c r="A1104" i="23"/>
  <c r="A840" i="22"/>
  <c r="A817" i="23"/>
  <c r="A921" i="22"/>
  <c r="A898" i="23"/>
  <c r="A996" i="22"/>
  <c r="A973" i="23"/>
  <c r="A1034" i="22"/>
  <c r="A1011" i="23"/>
  <c r="A1131" i="22"/>
  <c r="A1108" i="23"/>
  <c r="A1174" i="22"/>
  <c r="A1151" i="23"/>
  <c r="A846" i="22"/>
  <c r="A823" i="23"/>
  <c r="A924" i="22"/>
  <c r="A901" i="23"/>
  <c r="A998" i="22"/>
  <c r="A975" i="23"/>
  <c r="A1101" i="22"/>
  <c r="A1078" i="23"/>
  <c r="A1177" i="22"/>
  <c r="A1154" i="23"/>
  <c r="A848" i="22"/>
  <c r="A825" i="23"/>
  <c r="A882" i="22"/>
  <c r="A859" i="23"/>
  <c r="A926" i="22"/>
  <c r="A903" i="23"/>
  <c r="A1001" i="22"/>
  <c r="A978" i="23"/>
  <c r="A1038" i="22"/>
  <c r="A1015" i="23"/>
  <c r="A1136" i="22"/>
  <c r="A1113" i="23"/>
  <c r="A1182" i="22"/>
  <c r="A1159" i="23"/>
  <c r="A852" i="22"/>
  <c r="A829" i="23"/>
  <c r="A884" i="22"/>
  <c r="A861" i="23"/>
  <c r="A928" i="22"/>
  <c r="A905" i="23"/>
  <c r="A969" i="22"/>
  <c r="A946" i="23"/>
  <c r="A1003" i="22"/>
  <c r="A980" i="23"/>
  <c r="A1040" i="22"/>
  <c r="A1017" i="23"/>
  <c r="A1107" i="22"/>
  <c r="A1084" i="23"/>
  <c r="A1138" i="22"/>
  <c r="A1115" i="23"/>
  <c r="A1193" i="22"/>
  <c r="A1170" i="23"/>
  <c r="A855" i="22"/>
  <c r="A832" i="23"/>
  <c r="A886" i="22"/>
  <c r="A863" i="23"/>
  <c r="A931" i="22"/>
  <c r="A908" i="23"/>
  <c r="A971" i="22"/>
  <c r="A948" i="23"/>
  <c r="A1006" i="22"/>
  <c r="A983" i="23"/>
  <c r="A1052" i="22"/>
  <c r="A1029" i="23"/>
  <c r="A1109" i="22"/>
  <c r="A1086" i="23"/>
  <c r="A1141" i="22"/>
  <c r="A1118" i="23"/>
  <c r="A1197" i="22"/>
  <c r="A1174" i="23"/>
  <c r="A857" i="22"/>
  <c r="A834" i="23"/>
  <c r="A888" i="22"/>
  <c r="A865" i="23"/>
  <c r="A933" i="22"/>
  <c r="A910" i="23"/>
  <c r="A973" i="22"/>
  <c r="A950" i="23"/>
  <c r="A1008" i="22"/>
  <c r="A985" i="23"/>
  <c r="A1062" i="22"/>
  <c r="A1039" i="23"/>
  <c r="A1111" i="22"/>
  <c r="A1088" i="23"/>
  <c r="A1143" i="22"/>
  <c r="A1120" i="23"/>
  <c r="A1201" i="22"/>
  <c r="A1178" i="23"/>
  <c r="A859" i="22"/>
  <c r="A836" i="23"/>
  <c r="A902" i="22"/>
  <c r="A879" i="23"/>
  <c r="A936" i="22"/>
  <c r="A913" i="23"/>
  <c r="A975" i="22"/>
  <c r="A952" i="23"/>
  <c r="A1010" i="22"/>
  <c r="A987" i="23"/>
  <c r="A1065" i="22"/>
  <c r="A1042" i="23"/>
  <c r="A1114" i="22"/>
  <c r="A1091" i="23"/>
  <c r="A1146" i="22"/>
  <c r="A1123" i="23"/>
  <c r="A1206" i="22"/>
  <c r="A1183" i="23"/>
  <c r="A167" i="22"/>
  <c r="A130" i="23"/>
  <c r="C15" i="5"/>
  <c r="B15" i="5"/>
  <c r="B11" i="5"/>
  <c r="B12" i="5"/>
  <c r="D14" i="5"/>
  <c r="E9" i="5"/>
  <c r="C13" i="5"/>
  <c r="C12" i="5"/>
  <c r="B14" i="5"/>
  <c r="B13" i="5"/>
  <c r="B10" i="5"/>
  <c r="C10" i="5"/>
  <c r="C11" i="5"/>
  <c r="D10" i="5"/>
  <c r="B9" i="5"/>
  <c r="C9" i="5"/>
  <c r="C8" i="5"/>
  <c r="D9" i="5"/>
  <c r="A132" i="16"/>
  <c r="A165" i="17"/>
  <c r="A96" i="12"/>
  <c r="A943" i="22" l="1"/>
  <c r="A920" i="23"/>
  <c r="A47" i="5"/>
  <c r="A157" i="17"/>
  <c r="A87" i="12"/>
  <c r="C13" i="19" l="1"/>
  <c r="C14" i="19"/>
  <c r="C15" i="19"/>
  <c r="C16" i="19"/>
  <c r="C1199" i="19"/>
  <c r="C1198" i="19"/>
  <c r="C1197" i="19"/>
  <c r="C1196" i="19"/>
  <c r="C1195" i="19"/>
  <c r="C1194" i="19"/>
  <c r="C1193" i="19"/>
  <c r="C1192" i="19"/>
  <c r="C1191" i="19"/>
  <c r="C1190" i="19"/>
  <c r="C1189" i="19"/>
  <c r="C1188" i="19"/>
  <c r="C1187" i="19"/>
  <c r="C1186" i="19"/>
  <c r="C1185" i="19"/>
  <c r="C1184" i="19"/>
  <c r="C1183" i="19"/>
  <c r="C1182" i="19"/>
  <c r="C1181" i="19"/>
  <c r="C1180" i="19"/>
  <c r="C1179" i="19"/>
  <c r="C1178" i="19"/>
  <c r="C1177" i="19"/>
  <c r="C1176" i="19"/>
  <c r="C1175" i="19"/>
  <c r="C1174" i="19"/>
  <c r="C1173" i="19"/>
  <c r="C1172" i="19"/>
  <c r="C1171" i="19"/>
  <c r="C1170" i="19"/>
  <c r="C1169" i="19"/>
  <c r="C1168" i="19"/>
  <c r="C1167" i="19"/>
  <c r="C1166" i="19"/>
  <c r="C1165" i="19"/>
  <c r="C1164" i="19"/>
  <c r="C1163" i="19"/>
  <c r="C1162" i="19"/>
  <c r="C1161" i="19"/>
  <c r="C1160" i="19"/>
  <c r="C1159" i="19"/>
  <c r="C1158" i="19"/>
  <c r="C1157" i="19"/>
  <c r="C1156" i="19"/>
  <c r="C1155" i="19"/>
  <c r="C1154" i="19"/>
  <c r="C1153" i="19"/>
  <c r="C1152" i="19"/>
  <c r="C1151" i="19"/>
  <c r="C1150" i="19"/>
  <c r="C1149" i="19"/>
  <c r="C1144" i="19"/>
  <c r="C1143" i="19"/>
  <c r="C1142" i="19"/>
  <c r="C1141" i="19"/>
  <c r="C1140" i="19"/>
  <c r="C1139" i="19"/>
  <c r="C1138" i="19"/>
  <c r="C1137" i="19"/>
  <c r="C1136" i="19"/>
  <c r="C1135" i="19"/>
  <c r="C1134" i="19"/>
  <c r="C1133" i="19"/>
  <c r="C1132" i="19"/>
  <c r="C1131" i="19"/>
  <c r="C1130" i="19"/>
  <c r="C1129" i="19"/>
  <c r="C1128" i="19"/>
  <c r="C1127" i="19"/>
  <c r="C1126" i="19"/>
  <c r="C1125" i="19"/>
  <c r="C1124" i="19"/>
  <c r="C1123" i="19"/>
  <c r="C1122" i="19"/>
  <c r="C1121" i="19"/>
  <c r="C1120" i="19"/>
  <c r="C1119" i="19"/>
  <c r="C1118" i="19"/>
  <c r="C1117" i="19"/>
  <c r="C1116" i="19"/>
  <c r="C1115" i="19"/>
  <c r="C1114" i="19"/>
  <c r="C1113" i="19"/>
  <c r="C1112" i="19"/>
  <c r="C1111" i="19"/>
  <c r="C1110" i="19"/>
  <c r="C1109" i="19"/>
  <c r="C1108" i="19"/>
  <c r="C1107" i="19"/>
  <c r="C1106" i="19"/>
  <c r="C1105" i="19"/>
  <c r="C1104" i="19"/>
  <c r="C1103" i="19"/>
  <c r="C1102" i="19"/>
  <c r="C1101" i="19"/>
  <c r="C1100" i="19"/>
  <c r="C1099" i="19"/>
  <c r="C1098" i="19"/>
  <c r="C1097" i="19"/>
  <c r="C1096" i="19"/>
  <c r="C1095" i="19"/>
  <c r="C1094" i="19"/>
  <c r="C1093" i="19"/>
  <c r="C1092" i="19"/>
  <c r="C1091" i="19"/>
  <c r="C1090" i="19"/>
  <c r="C1089" i="19"/>
  <c r="C1088" i="19"/>
  <c r="C1087" i="19"/>
  <c r="C1086" i="19"/>
  <c r="C1085" i="19"/>
  <c r="C1084" i="19"/>
  <c r="C1083" i="19"/>
  <c r="C1082" i="19"/>
  <c r="C1081" i="19"/>
  <c r="C1080" i="19"/>
  <c r="C1079" i="19"/>
  <c r="C1078" i="19"/>
  <c r="C1077" i="19"/>
  <c r="C1076" i="19"/>
  <c r="C1075" i="19"/>
  <c r="C1074" i="19"/>
  <c r="C1073" i="19"/>
  <c r="C1072" i="19"/>
  <c r="C1071" i="19"/>
  <c r="C1070" i="19"/>
  <c r="C1069" i="19"/>
  <c r="C1068" i="19"/>
  <c r="C1067" i="19"/>
  <c r="C1066" i="19"/>
  <c r="C1065" i="19"/>
  <c r="C1064" i="19"/>
  <c r="C1063" i="19"/>
  <c r="C1062" i="19"/>
  <c r="C1061" i="19"/>
  <c r="C1060" i="19"/>
  <c r="C1059" i="19"/>
  <c r="C1058" i="19"/>
  <c r="C1057" i="19"/>
  <c r="C1056" i="19"/>
  <c r="C1055" i="19"/>
  <c r="C1054" i="19"/>
  <c r="C1053" i="19"/>
  <c r="C1052" i="19"/>
  <c r="C1051" i="19"/>
  <c r="C1050" i="19"/>
  <c r="C1049" i="19"/>
  <c r="C1048" i="19"/>
  <c r="C1047" i="19"/>
  <c r="C1046" i="19"/>
  <c r="C1045" i="19"/>
  <c r="C1044" i="19"/>
  <c r="C1043" i="19"/>
  <c r="C1042" i="19"/>
  <c r="C1041" i="19"/>
  <c r="C1040" i="19"/>
  <c r="C1039" i="19"/>
  <c r="C1038" i="19"/>
  <c r="C1037" i="19"/>
  <c r="C1036" i="19"/>
  <c r="C1035" i="19"/>
  <c r="C1034" i="19"/>
  <c r="C1033" i="19"/>
  <c r="C1032" i="19"/>
  <c r="C1031" i="19"/>
  <c r="C1030" i="19"/>
  <c r="C1029" i="19"/>
  <c r="C1028" i="19"/>
  <c r="C1027" i="19"/>
  <c r="C1026" i="19"/>
  <c r="C1021" i="19"/>
  <c r="C1020" i="19"/>
  <c r="C1019" i="19"/>
  <c r="C1018" i="19"/>
  <c r="C1017" i="19"/>
  <c r="C1016" i="19"/>
  <c r="C1015" i="19"/>
  <c r="C1014" i="19"/>
  <c r="C1013" i="19"/>
  <c r="C1012" i="19"/>
  <c r="C1011" i="19"/>
  <c r="C1010" i="19"/>
  <c r="C1009" i="19"/>
  <c r="C1008" i="19"/>
  <c r="C1007" i="19"/>
  <c r="C1006" i="19"/>
  <c r="C1005" i="19"/>
  <c r="C1004" i="19"/>
  <c r="C1003" i="19"/>
  <c r="C1002" i="19"/>
  <c r="C1001" i="19"/>
  <c r="C1000" i="19"/>
  <c r="C999" i="19"/>
  <c r="C998" i="19"/>
  <c r="C997" i="19"/>
  <c r="C996" i="19"/>
  <c r="C995" i="19"/>
  <c r="C994" i="19"/>
  <c r="C993" i="19"/>
  <c r="C992" i="19"/>
  <c r="C991" i="19"/>
  <c r="C990" i="19"/>
  <c r="C989" i="19"/>
  <c r="C988" i="19"/>
  <c r="C987" i="19"/>
  <c r="C986" i="19"/>
  <c r="C985" i="19"/>
  <c r="C984" i="19"/>
  <c r="C983" i="19"/>
  <c r="C982" i="19"/>
  <c r="C981" i="19"/>
  <c r="C980" i="19"/>
  <c r="C979" i="19"/>
  <c r="C978" i="19"/>
  <c r="C977" i="19"/>
  <c r="C976" i="19"/>
  <c r="C975" i="19"/>
  <c r="C974" i="19"/>
  <c r="C973" i="19"/>
  <c r="C972" i="19"/>
  <c r="C971" i="19"/>
  <c r="C970" i="19"/>
  <c r="C969" i="19"/>
  <c r="C968" i="19"/>
  <c r="C967" i="19"/>
  <c r="C966" i="19"/>
  <c r="C965" i="19"/>
  <c r="C964" i="19"/>
  <c r="C963" i="19"/>
  <c r="C962" i="19"/>
  <c r="C961" i="19"/>
  <c r="C960" i="19"/>
  <c r="C959" i="19"/>
  <c r="C958" i="19"/>
  <c r="C957" i="19"/>
  <c r="C956" i="19"/>
  <c r="C955" i="19"/>
  <c r="C954" i="19"/>
  <c r="C953" i="19"/>
  <c r="C952" i="19"/>
  <c r="C951" i="19"/>
  <c r="C950" i="19"/>
  <c r="C949" i="19"/>
  <c r="C948" i="19"/>
  <c r="C947" i="19"/>
  <c r="C946" i="19"/>
  <c r="C945" i="19"/>
  <c r="C944" i="19"/>
  <c r="C943" i="19"/>
  <c r="C942" i="19"/>
  <c r="C941" i="19"/>
  <c r="C940" i="19"/>
  <c r="C939" i="19"/>
  <c r="C938" i="19"/>
  <c r="C937" i="19"/>
  <c r="C936" i="19"/>
  <c r="C935" i="19"/>
  <c r="C934" i="19"/>
  <c r="C933" i="19"/>
  <c r="C932" i="19"/>
  <c r="C931" i="19"/>
  <c r="C930" i="19"/>
  <c r="C929" i="19"/>
  <c r="C928" i="19"/>
  <c r="C927" i="19"/>
  <c r="C926" i="19"/>
  <c r="C925" i="19"/>
  <c r="C924" i="19"/>
  <c r="C923" i="19"/>
  <c r="C922" i="19"/>
  <c r="C921" i="19"/>
  <c r="C920" i="19"/>
  <c r="C919" i="19"/>
  <c r="C918" i="19"/>
  <c r="C917" i="19"/>
  <c r="C916" i="19"/>
  <c r="C915" i="19"/>
  <c r="C914" i="19"/>
  <c r="C913" i="19"/>
  <c r="C912" i="19"/>
  <c r="C911" i="19"/>
  <c r="C910" i="19"/>
  <c r="C909" i="19"/>
  <c r="C908" i="19"/>
  <c r="C907" i="19"/>
  <c r="C906" i="19"/>
  <c r="C905" i="19"/>
  <c r="C904" i="19"/>
  <c r="C903" i="19"/>
  <c r="C902" i="19"/>
  <c r="C901" i="19"/>
  <c r="C900" i="19"/>
  <c r="C899" i="19"/>
  <c r="C898" i="19"/>
  <c r="C897" i="19"/>
  <c r="C896" i="19"/>
  <c r="C895" i="19"/>
  <c r="C894" i="19"/>
  <c r="C893" i="19"/>
  <c r="C892" i="19"/>
  <c r="C891" i="19"/>
  <c r="C890" i="19"/>
  <c r="C889" i="19"/>
  <c r="C888" i="19"/>
  <c r="C887" i="19"/>
  <c r="C886" i="19"/>
  <c r="C885" i="19"/>
  <c r="C884" i="19"/>
  <c r="C883" i="19"/>
  <c r="C882" i="19"/>
  <c r="C881" i="19"/>
  <c r="C880" i="19"/>
  <c r="C879" i="19"/>
  <c r="C878" i="19"/>
  <c r="C877" i="19"/>
  <c r="C872" i="19"/>
  <c r="C871" i="19"/>
  <c r="C870" i="19"/>
  <c r="C869" i="19"/>
  <c r="C868" i="19"/>
  <c r="C867" i="19"/>
  <c r="C866" i="19"/>
  <c r="C865" i="19"/>
  <c r="C864" i="19"/>
  <c r="C863" i="19"/>
  <c r="C862" i="19"/>
  <c r="C861" i="19"/>
  <c r="C860" i="19"/>
  <c r="C859" i="19"/>
  <c r="C858" i="19"/>
  <c r="C857" i="19"/>
  <c r="C856" i="19"/>
  <c r="C855" i="19"/>
  <c r="C854" i="19"/>
  <c r="C853" i="19"/>
  <c r="C852" i="19"/>
  <c r="C851" i="19"/>
  <c r="C850" i="19"/>
  <c r="C849" i="19"/>
  <c r="C848" i="19"/>
  <c r="C847" i="19"/>
  <c r="C846" i="19"/>
  <c r="C845" i="19"/>
  <c r="C844" i="19"/>
  <c r="C843" i="19"/>
  <c r="C842" i="19"/>
  <c r="C841" i="19"/>
  <c r="C840" i="19"/>
  <c r="C839" i="19"/>
  <c r="C838" i="19"/>
  <c r="C837" i="19"/>
  <c r="C836" i="19"/>
  <c r="C835" i="19"/>
  <c r="C834" i="19"/>
  <c r="C833" i="19"/>
  <c r="C832" i="19"/>
  <c r="C831" i="19"/>
  <c r="C830" i="19"/>
  <c r="C829" i="19"/>
  <c r="C828" i="19"/>
  <c r="C827" i="19"/>
  <c r="C826" i="19"/>
  <c r="C825" i="19"/>
  <c r="C824" i="19"/>
  <c r="C823" i="19"/>
  <c r="C822" i="19"/>
  <c r="C821" i="19"/>
  <c r="C820" i="19"/>
  <c r="C819" i="19"/>
  <c r="C818" i="19"/>
  <c r="C817" i="19"/>
  <c r="C816" i="19"/>
  <c r="C815" i="19"/>
  <c r="C814" i="19"/>
  <c r="C813" i="19"/>
  <c r="C812" i="19"/>
  <c r="C811" i="19"/>
  <c r="C806" i="19"/>
  <c r="C805" i="19"/>
  <c r="C804" i="19"/>
  <c r="C803" i="19"/>
  <c r="C802" i="19"/>
  <c r="C801" i="19"/>
  <c r="C800" i="19"/>
  <c r="C799" i="19"/>
  <c r="C798" i="19"/>
  <c r="C797" i="19"/>
  <c r="C796" i="19"/>
  <c r="C795" i="19"/>
  <c r="C794" i="19"/>
  <c r="C793" i="19"/>
  <c r="C792" i="19"/>
  <c r="C791" i="19"/>
  <c r="C790" i="19"/>
  <c r="C789" i="19"/>
  <c r="C788" i="19"/>
  <c r="C787" i="19"/>
  <c r="C786" i="19"/>
  <c r="C785" i="19"/>
  <c r="C784" i="19"/>
  <c r="C783" i="19"/>
  <c r="C782" i="19"/>
  <c r="C781" i="19"/>
  <c r="C780" i="19"/>
  <c r="C779" i="19"/>
  <c r="C778" i="19"/>
  <c r="C777" i="19"/>
  <c r="C776" i="19"/>
  <c r="C775" i="19"/>
  <c r="C774" i="19"/>
  <c r="C773" i="19"/>
  <c r="C772" i="19"/>
  <c r="C771" i="19"/>
  <c r="C770" i="19"/>
  <c r="C769" i="19"/>
  <c r="C768" i="19"/>
  <c r="C767" i="19"/>
  <c r="C766" i="19"/>
  <c r="C765" i="19"/>
  <c r="C764" i="19"/>
  <c r="C763" i="19"/>
  <c r="C762" i="19"/>
  <c r="C761" i="19"/>
  <c r="C760" i="19"/>
  <c r="C759" i="19"/>
  <c r="C758" i="19"/>
  <c r="C757" i="19"/>
  <c r="C756" i="19"/>
  <c r="C755" i="19"/>
  <c r="C754" i="19"/>
  <c r="C753" i="19"/>
  <c r="C752" i="19"/>
  <c r="C751" i="19"/>
  <c r="C750" i="19"/>
  <c r="C749" i="19"/>
  <c r="C748" i="19"/>
  <c r="C747" i="19"/>
  <c r="C746" i="19"/>
  <c r="C745" i="19"/>
  <c r="C744" i="19"/>
  <c r="C743" i="19"/>
  <c r="C742" i="19"/>
  <c r="C741" i="19"/>
  <c r="C740" i="19"/>
  <c r="C739" i="19"/>
  <c r="C738" i="19"/>
  <c r="C737" i="19"/>
  <c r="C736" i="19"/>
  <c r="C735" i="19"/>
  <c r="C734" i="19"/>
  <c r="C733" i="19"/>
  <c r="C732" i="19"/>
  <c r="C731" i="19"/>
  <c r="C730" i="19"/>
  <c r="C729" i="19"/>
  <c r="C728" i="19"/>
  <c r="C727" i="19"/>
  <c r="C726" i="19"/>
  <c r="C725" i="19"/>
  <c r="C724" i="19"/>
  <c r="C723" i="19"/>
  <c r="C722" i="19"/>
  <c r="C721" i="19"/>
  <c r="C720" i="19"/>
  <c r="C719" i="19"/>
  <c r="C718" i="19"/>
  <c r="C717" i="19"/>
  <c r="C716" i="19"/>
  <c r="C715" i="19"/>
  <c r="C714" i="19"/>
  <c r="C713" i="19"/>
  <c r="C712" i="19"/>
  <c r="C711" i="19"/>
  <c r="C710" i="19"/>
  <c r="C709" i="19"/>
  <c r="C708" i="19"/>
  <c r="C707" i="19"/>
  <c r="C706" i="19"/>
  <c r="C705" i="19"/>
  <c r="C704" i="19"/>
  <c r="C703" i="19"/>
  <c r="C702" i="19"/>
  <c r="C701" i="19"/>
  <c r="C700" i="19"/>
  <c r="C699" i="19"/>
  <c r="C698" i="19"/>
  <c r="C697" i="19"/>
  <c r="C696" i="19"/>
  <c r="C691" i="19"/>
  <c r="C690" i="19"/>
  <c r="C689" i="19"/>
  <c r="C688" i="19"/>
  <c r="C687" i="19"/>
  <c r="C686" i="19"/>
  <c r="C685" i="19"/>
  <c r="C684" i="19"/>
  <c r="C683" i="19"/>
  <c r="C682" i="19"/>
  <c r="C681" i="19"/>
  <c r="C680" i="19"/>
  <c r="C679" i="19"/>
  <c r="C678" i="19"/>
  <c r="C677" i="19"/>
  <c r="C676" i="19"/>
  <c r="C675" i="19"/>
  <c r="C674" i="19"/>
  <c r="C673" i="19"/>
  <c r="C672" i="19"/>
  <c r="C671" i="19"/>
  <c r="C670" i="19"/>
  <c r="C669" i="19"/>
  <c r="C668" i="19"/>
  <c r="C667" i="19"/>
  <c r="C666" i="19"/>
  <c r="C665" i="19"/>
  <c r="C664" i="19"/>
  <c r="C663" i="19"/>
  <c r="C662" i="19"/>
  <c r="C661" i="19"/>
  <c r="C660" i="19"/>
  <c r="C659" i="19"/>
  <c r="C658" i="19"/>
  <c r="C657" i="19"/>
  <c r="C656" i="19"/>
  <c r="C655" i="19"/>
  <c r="C654" i="19"/>
  <c r="C653" i="19"/>
  <c r="C652" i="19"/>
  <c r="C651" i="19"/>
  <c r="C650" i="19"/>
  <c r="C649" i="19"/>
  <c r="C648" i="19"/>
  <c r="C647" i="19"/>
  <c r="C646" i="19"/>
  <c r="C645" i="19"/>
  <c r="C644" i="19"/>
  <c r="C643" i="19"/>
  <c r="C642" i="19"/>
  <c r="C641" i="19"/>
  <c r="C640" i="19"/>
  <c r="C639" i="19"/>
  <c r="C638" i="19"/>
  <c r="C637" i="19"/>
  <c r="C636" i="19"/>
  <c r="C635" i="19"/>
  <c r="C634" i="19"/>
  <c r="C633" i="19"/>
  <c r="C632" i="19"/>
  <c r="C631" i="19"/>
  <c r="C630" i="19"/>
  <c r="C629" i="19"/>
  <c r="C628" i="19"/>
  <c r="C627" i="19"/>
  <c r="C626" i="19"/>
  <c r="C625" i="19"/>
  <c r="C624" i="19"/>
  <c r="C623" i="19"/>
  <c r="C622" i="19"/>
  <c r="C621" i="19"/>
  <c r="C620" i="19"/>
  <c r="C619" i="19"/>
  <c r="C618" i="19"/>
  <c r="C617" i="19"/>
  <c r="C616" i="19"/>
  <c r="C615" i="19"/>
  <c r="C614" i="19"/>
  <c r="C613" i="19"/>
  <c r="C612" i="19"/>
  <c r="C611" i="19"/>
  <c r="C610" i="19"/>
  <c r="C609" i="19"/>
  <c r="C608" i="19"/>
  <c r="C607" i="19"/>
  <c r="C606" i="19"/>
  <c r="C605" i="19"/>
  <c r="C604" i="19"/>
  <c r="C603" i="19"/>
  <c r="C602" i="19"/>
  <c r="C601" i="19"/>
  <c r="C600" i="19"/>
  <c r="C599" i="19"/>
  <c r="C598" i="19"/>
  <c r="C597" i="19"/>
  <c r="C596" i="19"/>
  <c r="C595" i="19"/>
  <c r="C594" i="19"/>
  <c r="C593" i="19"/>
  <c r="C592" i="19"/>
  <c r="C591" i="19"/>
  <c r="C590" i="19"/>
  <c r="C589" i="19"/>
  <c r="C588" i="19"/>
  <c r="C587" i="19"/>
  <c r="C586" i="19"/>
  <c r="C585" i="19"/>
  <c r="C584" i="19"/>
  <c r="C583" i="19"/>
  <c r="C582" i="19"/>
  <c r="C581" i="19"/>
  <c r="C580" i="19"/>
  <c r="C579" i="19"/>
  <c r="C578" i="19"/>
  <c r="C577" i="19"/>
  <c r="C576" i="19"/>
  <c r="C575" i="19"/>
  <c r="C574" i="19"/>
  <c r="C573" i="19"/>
  <c r="C572" i="19"/>
  <c r="C571" i="19"/>
  <c r="C570" i="19"/>
  <c r="C569" i="19"/>
  <c r="C568" i="19"/>
  <c r="C567" i="19"/>
  <c r="C566" i="19"/>
  <c r="C565" i="19"/>
  <c r="C564" i="19"/>
  <c r="C563" i="19"/>
  <c r="C562" i="19"/>
  <c r="C561" i="19"/>
  <c r="C560" i="19"/>
  <c r="C559" i="19"/>
  <c r="C558" i="19"/>
  <c r="C557" i="19"/>
  <c r="C556" i="19"/>
  <c r="C555" i="19"/>
  <c r="C554" i="19"/>
  <c r="C553" i="19"/>
  <c r="C552" i="19"/>
  <c r="C551" i="19"/>
  <c r="C550" i="19"/>
  <c r="C549" i="19"/>
  <c r="C548" i="19"/>
  <c r="C547" i="19"/>
  <c r="C546" i="19"/>
  <c r="C545" i="19"/>
  <c r="C544" i="19"/>
  <c r="C543" i="19"/>
  <c r="C542" i="19"/>
  <c r="C541" i="19"/>
  <c r="C540" i="19"/>
  <c r="C539" i="19"/>
  <c r="C538" i="19"/>
  <c r="C537" i="19"/>
  <c r="C536" i="19"/>
  <c r="C535" i="19"/>
  <c r="C534" i="19"/>
  <c r="C533" i="19"/>
  <c r="C532" i="19"/>
  <c r="C531" i="19"/>
  <c r="C530" i="19"/>
  <c r="C529" i="19"/>
  <c r="C528" i="19"/>
  <c r="C527" i="19"/>
  <c r="C526" i="19"/>
  <c r="C525" i="19"/>
  <c r="C524" i="19"/>
  <c r="C523" i="19"/>
  <c r="C522" i="19"/>
  <c r="C521" i="19"/>
  <c r="C520" i="19"/>
  <c r="C519" i="19"/>
  <c r="C518" i="19"/>
  <c r="C517" i="19"/>
  <c r="C516" i="19"/>
  <c r="C515" i="19"/>
  <c r="C514" i="19"/>
  <c r="C513" i="19"/>
  <c r="C512" i="19"/>
  <c r="C511" i="19"/>
  <c r="C510" i="19"/>
  <c r="C509" i="19"/>
  <c r="C508" i="19"/>
  <c r="C507" i="19"/>
  <c r="C506" i="19"/>
  <c r="C505" i="19"/>
  <c r="C504" i="19"/>
  <c r="C503" i="19"/>
  <c r="C502" i="19"/>
  <c r="C501" i="19"/>
  <c r="C500" i="19"/>
  <c r="C499" i="19"/>
  <c r="C498" i="19"/>
  <c r="C497" i="19"/>
  <c r="C496" i="19"/>
  <c r="C495" i="19"/>
  <c r="C494" i="19"/>
  <c r="C493" i="19"/>
  <c r="C492" i="19"/>
  <c r="C491" i="19"/>
  <c r="C490" i="19"/>
  <c r="C489" i="19"/>
  <c r="C488" i="19"/>
  <c r="C487" i="19"/>
  <c r="C486" i="19"/>
  <c r="C485" i="19"/>
  <c r="C484" i="19"/>
  <c r="C483" i="19"/>
  <c r="C482" i="19"/>
  <c r="C481" i="19"/>
  <c r="C480" i="19"/>
  <c r="C479" i="19"/>
  <c r="C478" i="19"/>
  <c r="C477" i="19"/>
  <c r="C476" i="19"/>
  <c r="C475" i="19"/>
  <c r="C474" i="19"/>
  <c r="C473" i="19"/>
  <c r="C472" i="19"/>
  <c r="C471" i="19"/>
  <c r="C470" i="19"/>
  <c r="C469" i="19"/>
  <c r="C468" i="19"/>
  <c r="C467" i="19"/>
  <c r="C466" i="19"/>
  <c r="C465" i="19"/>
  <c r="C464" i="19"/>
  <c r="C463" i="19"/>
  <c r="C462" i="19"/>
  <c r="C461" i="19"/>
  <c r="C460" i="19"/>
  <c r="C459" i="19"/>
  <c r="C458" i="19"/>
  <c r="C457" i="19"/>
  <c r="C456" i="19"/>
  <c r="C455" i="19"/>
  <c r="C454" i="19"/>
  <c r="C453" i="19"/>
  <c r="C452" i="19"/>
  <c r="C451" i="19"/>
  <c r="C450" i="19"/>
  <c r="C449" i="19"/>
  <c r="C448" i="19"/>
  <c r="C447" i="19"/>
  <c r="C446" i="19"/>
  <c r="C445" i="19"/>
  <c r="C444" i="19"/>
  <c r="C443" i="19"/>
  <c r="C442" i="19"/>
  <c r="C441" i="19"/>
  <c r="C440" i="19"/>
  <c r="C435" i="19"/>
  <c r="C434" i="19"/>
  <c r="C433" i="19"/>
  <c r="C432" i="19"/>
  <c r="C431" i="19"/>
  <c r="C430" i="19"/>
  <c r="C429" i="19"/>
  <c r="C428" i="19"/>
  <c r="C427" i="19"/>
  <c r="C426" i="19"/>
  <c r="C425" i="19"/>
  <c r="C424" i="19"/>
  <c r="C423" i="19"/>
  <c r="C422" i="19"/>
  <c r="C421" i="19"/>
  <c r="C420" i="19"/>
  <c r="C419" i="19"/>
  <c r="C418" i="19"/>
  <c r="C417" i="19"/>
  <c r="C416" i="19"/>
  <c r="C415" i="19"/>
  <c r="C414" i="19"/>
  <c r="C413" i="19"/>
  <c r="C412" i="19"/>
  <c r="C411" i="19"/>
  <c r="C410" i="19"/>
  <c r="C409" i="19"/>
  <c r="C408" i="19"/>
  <c r="C407" i="19"/>
  <c r="C406" i="19"/>
  <c r="C405" i="19"/>
  <c r="C404" i="19"/>
  <c r="C403" i="19"/>
  <c r="C402" i="19"/>
  <c r="C401" i="19"/>
  <c r="C400" i="19"/>
  <c r="C399" i="19"/>
  <c r="C398" i="19"/>
  <c r="C397" i="19"/>
  <c r="C396" i="19"/>
  <c r="C395" i="19"/>
  <c r="C394" i="19"/>
  <c r="C393" i="19"/>
  <c r="C392" i="19"/>
  <c r="C391" i="19"/>
  <c r="C390" i="19"/>
  <c r="C389" i="19"/>
  <c r="C388" i="19"/>
  <c r="C387" i="19"/>
  <c r="C386" i="19"/>
  <c r="C385" i="19"/>
  <c r="C384" i="19"/>
  <c r="C383" i="19"/>
  <c r="C382" i="19"/>
  <c r="C381" i="19"/>
  <c r="C380" i="19"/>
  <c r="C379" i="19"/>
  <c r="C378" i="19"/>
  <c r="C377" i="19"/>
  <c r="C376" i="19"/>
  <c r="C375" i="19"/>
  <c r="C374" i="19"/>
  <c r="C373" i="19"/>
  <c r="C372" i="19"/>
  <c r="C371" i="19"/>
  <c r="C370" i="19"/>
  <c r="C369" i="19"/>
  <c r="C368" i="19"/>
  <c r="C367" i="19"/>
  <c r="C366" i="19"/>
  <c r="C365" i="19"/>
  <c r="C364" i="19"/>
  <c r="C363" i="19"/>
  <c r="C362" i="19"/>
  <c r="C361" i="19"/>
  <c r="C360" i="19"/>
  <c r="C359" i="19"/>
  <c r="C358" i="19"/>
  <c r="C357" i="19"/>
  <c r="C356" i="19"/>
  <c r="C355" i="19"/>
  <c r="C354" i="19"/>
  <c r="C353" i="19"/>
  <c r="C352" i="19"/>
  <c r="C351" i="19"/>
  <c r="C350" i="19"/>
  <c r="C349" i="19"/>
  <c r="C348" i="19"/>
  <c r="C347" i="19"/>
  <c r="C346" i="19"/>
  <c r="C345" i="19"/>
  <c r="C344" i="19"/>
  <c r="C343" i="19"/>
  <c r="C342" i="19"/>
  <c r="C341" i="19"/>
  <c r="C340" i="19"/>
  <c r="C339" i="19"/>
  <c r="C338" i="19"/>
  <c r="C337" i="19"/>
  <c r="C336" i="19"/>
  <c r="C335" i="19"/>
  <c r="C334" i="19"/>
  <c r="C333" i="19"/>
  <c r="C332" i="19"/>
  <c r="C331" i="19"/>
  <c r="C330" i="19"/>
  <c r="C329" i="19"/>
  <c r="C328" i="19"/>
  <c r="C327" i="19"/>
  <c r="C326" i="19"/>
  <c r="C325" i="19"/>
  <c r="C324" i="19"/>
  <c r="C323" i="19"/>
  <c r="C322" i="19"/>
  <c r="C321" i="19"/>
  <c r="C320" i="19"/>
  <c r="C319" i="19"/>
  <c r="C318" i="19"/>
  <c r="C317" i="19"/>
  <c r="C316" i="19"/>
  <c r="C315" i="19"/>
  <c r="C314" i="19"/>
  <c r="C313" i="19"/>
  <c r="C312" i="19"/>
  <c r="C311" i="19"/>
  <c r="C310" i="19"/>
  <c r="C309" i="19"/>
  <c r="C308" i="19"/>
  <c r="C307" i="19"/>
  <c r="C306" i="19"/>
  <c r="C305" i="19"/>
  <c r="C304" i="19"/>
  <c r="C303" i="19"/>
  <c r="C302" i="19"/>
  <c r="C301" i="19"/>
  <c r="C300" i="19"/>
  <c r="C299" i="19"/>
  <c r="C298" i="19"/>
  <c r="C297" i="19"/>
  <c r="C296" i="19"/>
  <c r="C295" i="19"/>
  <c r="C294" i="19"/>
  <c r="C293" i="19"/>
  <c r="C292" i="19"/>
  <c r="C291" i="19"/>
  <c r="C290" i="19"/>
  <c r="C289" i="19"/>
  <c r="C288" i="19"/>
  <c r="C287" i="19"/>
  <c r="C286" i="19"/>
  <c r="C285" i="19"/>
  <c r="C284" i="19"/>
  <c r="C283" i="19"/>
  <c r="C282" i="19"/>
  <c r="C281" i="19"/>
  <c r="C280" i="19"/>
  <c r="C279" i="19"/>
  <c r="C278" i="19"/>
  <c r="C277" i="19"/>
  <c r="C276" i="19"/>
  <c r="C275" i="19"/>
  <c r="C274" i="19"/>
  <c r="C273" i="19"/>
  <c r="C272" i="19"/>
  <c r="C271" i="19"/>
  <c r="C270" i="19"/>
  <c r="C269" i="19"/>
  <c r="C268" i="19"/>
  <c r="C267" i="19"/>
  <c r="C266" i="19"/>
  <c r="C265" i="19"/>
  <c r="C264" i="19"/>
  <c r="C263" i="19"/>
  <c r="C262" i="19"/>
  <c r="C261" i="19"/>
  <c r="C260" i="19"/>
  <c r="C259" i="19"/>
  <c r="C258" i="19"/>
  <c r="C257" i="19"/>
  <c r="C256" i="19"/>
  <c r="C255" i="19"/>
  <c r="C254" i="19"/>
  <c r="C253" i="19"/>
  <c r="C252" i="19"/>
  <c r="C251" i="19"/>
  <c r="C250" i="19"/>
  <c r="C249" i="19"/>
  <c r="C248" i="19"/>
  <c r="C247" i="19"/>
  <c r="C246" i="19"/>
  <c r="C245" i="19"/>
  <c r="C244" i="19"/>
  <c r="C243" i="19"/>
  <c r="C242" i="19"/>
  <c r="C241" i="19"/>
  <c r="C240" i="19"/>
  <c r="C239" i="19"/>
  <c r="C238" i="19"/>
  <c r="C237" i="19"/>
  <c r="C236" i="19"/>
  <c r="C235" i="19"/>
  <c r="C234" i="19"/>
  <c r="C233" i="19"/>
  <c r="C232" i="19"/>
  <c r="C231" i="19"/>
  <c r="C230" i="19"/>
  <c r="C229" i="19"/>
  <c r="C228" i="19"/>
  <c r="C227" i="19"/>
  <c r="C226" i="19"/>
  <c r="C225" i="19"/>
  <c r="C224" i="19"/>
  <c r="C223" i="19"/>
  <c r="C222" i="19"/>
  <c r="C221" i="19"/>
  <c r="C220" i="19"/>
  <c r="C219" i="19"/>
  <c r="C218" i="19"/>
  <c r="C217" i="19"/>
  <c r="C216" i="19"/>
  <c r="C215" i="19"/>
  <c r="C214" i="19"/>
  <c r="C213" i="19"/>
  <c r="C212" i="19"/>
  <c r="C211" i="19"/>
  <c r="C210" i="19"/>
  <c r="C209" i="19"/>
  <c r="C208" i="19"/>
  <c r="C207" i="19"/>
  <c r="C206" i="19"/>
  <c r="C205" i="19"/>
  <c r="C204" i="19"/>
  <c r="C203" i="19"/>
  <c r="C202" i="19"/>
  <c r="C201" i="19"/>
  <c r="C200" i="19"/>
  <c r="C199" i="19"/>
  <c r="C198" i="19"/>
  <c r="C197" i="19"/>
  <c r="C196" i="19"/>
  <c r="C195" i="19"/>
  <c r="C194" i="19"/>
  <c r="C193" i="19"/>
  <c r="C192" i="19"/>
  <c r="C191" i="19"/>
  <c r="C190" i="19"/>
  <c r="C189" i="19"/>
  <c r="C188" i="19"/>
  <c r="C187" i="19"/>
  <c r="C186" i="19"/>
  <c r="C185" i="19"/>
  <c r="C184" i="19"/>
  <c r="C183" i="19"/>
  <c r="C182" i="19"/>
  <c r="C181" i="19"/>
  <c r="C180" i="19"/>
  <c r="C179" i="19"/>
  <c r="C178" i="19"/>
  <c r="C177" i="19"/>
  <c r="C176" i="19"/>
  <c r="C175" i="19"/>
  <c r="C174" i="19"/>
  <c r="C173" i="19"/>
  <c r="C172" i="19"/>
  <c r="C171" i="19"/>
  <c r="C170" i="19"/>
  <c r="C169" i="19"/>
  <c r="C168" i="19"/>
  <c r="C167" i="19"/>
  <c r="C166" i="19"/>
  <c r="C165" i="19"/>
  <c r="C164" i="19"/>
  <c r="C163" i="19"/>
  <c r="C162" i="19"/>
  <c r="C161" i="19"/>
  <c r="C160" i="19"/>
  <c r="C159" i="19"/>
  <c r="C158" i="19"/>
  <c r="C157" i="19"/>
  <c r="C156" i="19"/>
  <c r="C155" i="19"/>
  <c r="C154" i="19"/>
  <c r="C153" i="19"/>
  <c r="C152" i="19"/>
  <c r="C151" i="19"/>
  <c r="C150" i="19"/>
  <c r="C149" i="19"/>
  <c r="C144" i="19"/>
  <c r="C143" i="19"/>
  <c r="C142" i="19"/>
  <c r="C141" i="19"/>
  <c r="C140" i="19"/>
  <c r="C139" i="19"/>
  <c r="C138" i="19"/>
  <c r="C137" i="19"/>
  <c r="C136" i="19"/>
  <c r="C135" i="19"/>
  <c r="C134" i="19"/>
  <c r="C133" i="19"/>
  <c r="C132" i="19"/>
  <c r="C131" i="19"/>
  <c r="C130" i="19"/>
  <c r="C129" i="19"/>
  <c r="C128" i="19"/>
  <c r="C127" i="19"/>
  <c r="C126" i="19"/>
  <c r="C125" i="19"/>
  <c r="C124" i="19"/>
  <c r="C123" i="19"/>
  <c r="C122" i="19"/>
  <c r="C121" i="19"/>
  <c r="C120" i="19"/>
  <c r="C119" i="19"/>
  <c r="C118" i="19"/>
  <c r="C117" i="19"/>
  <c r="C116" i="19"/>
  <c r="C115" i="19"/>
  <c r="C114" i="19"/>
  <c r="C113" i="19"/>
  <c r="C112" i="19"/>
  <c r="C110" i="19"/>
  <c r="C109" i="19"/>
  <c r="C108" i="19"/>
  <c r="C107" i="19"/>
  <c r="C106" i="19"/>
  <c r="C105" i="19"/>
  <c r="C104" i="19"/>
  <c r="C103" i="19"/>
  <c r="C102" i="19"/>
  <c r="C101" i="19"/>
  <c r="C100" i="19"/>
  <c r="C99" i="19"/>
  <c r="C98" i="19"/>
  <c r="C97" i="19"/>
  <c r="C96" i="19"/>
  <c r="C95" i="19"/>
  <c r="C94" i="19"/>
  <c r="C93" i="19"/>
  <c r="C92" i="19"/>
  <c r="C91" i="19"/>
  <c r="C90" i="19"/>
  <c r="C89" i="19"/>
  <c r="C88" i="19"/>
  <c r="C87" i="19"/>
  <c r="C86" i="19"/>
  <c r="C85" i="19"/>
  <c r="C84" i="19"/>
  <c r="C83" i="19"/>
  <c r="C82" i="19"/>
  <c r="C81" i="19"/>
  <c r="C80" i="19"/>
  <c r="C79" i="19"/>
  <c r="C78" i="19"/>
  <c r="C77" i="19"/>
  <c r="C76" i="19"/>
  <c r="C75" i="19"/>
  <c r="C74" i="19"/>
  <c r="C73" i="19"/>
  <c r="C72" i="19"/>
  <c r="C71" i="19"/>
  <c r="C70" i="19"/>
  <c r="C69" i="19"/>
  <c r="C68" i="19"/>
  <c r="C67" i="19"/>
  <c r="C66" i="19"/>
  <c r="C65" i="19"/>
  <c r="C64" i="19"/>
  <c r="C63" i="19"/>
  <c r="C62" i="19"/>
  <c r="C61" i="19"/>
  <c r="C60" i="19"/>
  <c r="C59" i="19"/>
  <c r="C58" i="19"/>
  <c r="C57" i="19"/>
  <c r="C56" i="19"/>
  <c r="C55" i="19"/>
  <c r="C54" i="19"/>
  <c r="C53" i="19"/>
  <c r="C52" i="19"/>
  <c r="C51" i="19"/>
  <c r="C50" i="19"/>
  <c r="C49" i="19"/>
  <c r="C48" i="19"/>
  <c r="C47" i="19"/>
  <c r="C46" i="19"/>
  <c r="C45" i="19"/>
  <c r="C44" i="19"/>
  <c r="C43" i="19"/>
  <c r="C42" i="19"/>
  <c r="C41" i="19"/>
  <c r="C40" i="19"/>
  <c r="C39" i="19"/>
  <c r="C38" i="19"/>
  <c r="C37" i="19"/>
  <c r="C36" i="19"/>
  <c r="C35" i="19"/>
  <c r="C34" i="19"/>
  <c r="C33" i="19"/>
  <c r="C32" i="19"/>
  <c r="C31" i="19"/>
  <c r="C30" i="19"/>
  <c r="C29" i="19"/>
  <c r="C28" i="19"/>
  <c r="C27" i="19"/>
  <c r="C26" i="19"/>
  <c r="C25" i="19"/>
  <c r="C24" i="19"/>
  <c r="C23" i="19"/>
  <c r="C22" i="19"/>
  <c r="C21" i="19"/>
  <c r="C20" i="19"/>
  <c r="C19" i="19"/>
  <c r="C18" i="19"/>
  <c r="C17" i="19"/>
  <c r="C12" i="19"/>
  <c r="C11" i="19"/>
  <c r="C10" i="19"/>
  <c r="C9" i="19"/>
  <c r="C8" i="19"/>
  <c r="C7" i="19"/>
  <c r="C6" i="19"/>
  <c r="C149" i="18" l="1"/>
  <c r="C150" i="18"/>
  <c r="D154" i="18" s="1"/>
  <c r="A1197" i="19"/>
  <c r="A1194" i="19"/>
  <c r="A1191" i="19"/>
  <c r="A1187" i="19"/>
  <c r="A1179" i="19"/>
  <c r="A1175" i="19"/>
  <c r="A1136" i="19"/>
  <c r="A1121" i="19"/>
  <c r="A1002" i="19"/>
  <c r="A999" i="19"/>
  <c r="A976" i="19"/>
  <c r="A956" i="19"/>
  <c r="A917" i="19"/>
  <c r="A914" i="19"/>
  <c r="A866" i="19"/>
  <c r="A787" i="19"/>
  <c r="A768" i="19"/>
  <c r="A756" i="19"/>
  <c r="A726" i="19"/>
  <c r="A571" i="19"/>
  <c r="A567" i="19"/>
  <c r="A528" i="19"/>
  <c r="A418" i="19"/>
  <c r="A416" i="19"/>
  <c r="A414" i="19"/>
  <c r="A407" i="19"/>
  <c r="A269" i="19"/>
  <c r="A262" i="19"/>
  <c r="A258" i="19"/>
  <c r="A248" i="19"/>
  <c r="A185" i="19"/>
  <c r="A183" i="19"/>
  <c r="A181" i="19"/>
  <c r="A179" i="19"/>
  <c r="A161" i="19"/>
  <c r="A1128" i="19"/>
  <c r="A625" i="19"/>
  <c r="A599" i="19"/>
  <c r="A583" i="19"/>
  <c r="A576" i="19"/>
  <c r="A560" i="19"/>
  <c r="A558" i="19"/>
  <c r="A544" i="19"/>
  <c r="A517" i="19"/>
  <c r="A503" i="19"/>
  <c r="A500" i="19"/>
  <c r="A494" i="19"/>
  <c r="A382" i="19"/>
  <c r="A329" i="19"/>
  <c r="A319" i="19"/>
  <c r="A297" i="19"/>
  <c r="A277" i="19"/>
  <c r="A1202" i="23"/>
  <c r="A1202" i="19"/>
  <c r="A1201" i="19"/>
  <c r="A1148" i="19"/>
  <c r="A1147" i="19"/>
  <c r="A1146" i="19"/>
  <c r="A808" i="19"/>
  <c r="A694" i="19"/>
  <c r="A439" i="19"/>
  <c r="A438" i="19"/>
  <c r="A437" i="19"/>
  <c r="A1155" i="19"/>
  <c r="A1152" i="19"/>
  <c r="A1139" i="19"/>
  <c r="A1126" i="19"/>
  <c r="A1124" i="19"/>
  <c r="A1114" i="19"/>
  <c r="A1085" i="19"/>
  <c r="A1016" i="19"/>
  <c r="A1014" i="19"/>
  <c r="A990" i="19"/>
  <c r="A988" i="19"/>
  <c r="A951" i="19"/>
  <c r="A949" i="19"/>
  <c r="A947" i="19"/>
  <c r="A927" i="19"/>
  <c r="A909" i="19"/>
  <c r="A840" i="19"/>
  <c r="A833" i="19"/>
  <c r="A723" i="19"/>
  <c r="A678" i="19"/>
  <c r="A614" i="19"/>
  <c r="A592" i="19"/>
  <c r="A586" i="19"/>
  <c r="A554" i="19"/>
  <c r="A526" i="19"/>
  <c r="A524" i="19"/>
  <c r="A497" i="19"/>
  <c r="A467" i="19"/>
  <c r="A462" i="19"/>
  <c r="A378" i="19"/>
  <c r="A366" i="19"/>
  <c r="A362" i="19"/>
  <c r="A310" i="19"/>
  <c r="A306" i="19"/>
  <c r="A282" i="19"/>
  <c r="A280" i="19"/>
  <c r="A250" i="19"/>
  <c r="A246" i="19"/>
  <c r="A244" i="19"/>
  <c r="A237" i="19"/>
  <c r="A199" i="19"/>
  <c r="A195" i="19"/>
  <c r="A163" i="19"/>
  <c r="A115" i="19"/>
  <c r="A1171" i="19"/>
  <c r="A1160" i="19"/>
  <c r="A1143" i="19"/>
  <c r="A1141" i="19"/>
  <c r="A1119" i="19"/>
  <c r="A1101" i="19"/>
  <c r="A1092" i="19"/>
  <c r="A1065" i="19"/>
  <c r="A1054" i="19"/>
  <c r="A1052" i="19"/>
  <c r="A1046" i="19"/>
  <c r="A1043" i="19"/>
  <c r="A960" i="19"/>
  <c r="A934" i="19"/>
  <c r="A864" i="19"/>
  <c r="A862" i="19"/>
  <c r="A835" i="19"/>
  <c r="A799" i="19"/>
  <c r="A797" i="19"/>
  <c r="A795" i="19"/>
  <c r="A791" i="19"/>
  <c r="A781" i="19"/>
  <c r="A734" i="19"/>
  <c r="A669" i="19"/>
  <c r="A651" i="19"/>
  <c r="A649" i="19"/>
  <c r="A640" i="19"/>
  <c r="A623" i="19"/>
  <c r="A616" i="19"/>
  <c r="A611" i="19"/>
  <c r="A588" i="19"/>
  <c r="A569" i="19"/>
  <c r="A565" i="19"/>
  <c r="A540" i="19"/>
  <c r="A522" i="19"/>
  <c r="A487" i="19"/>
  <c r="A464" i="19"/>
  <c r="A456" i="19"/>
  <c r="A398" i="19"/>
  <c r="A396" i="19"/>
  <c r="A394" i="19"/>
  <c r="A374" i="19"/>
  <c r="A372" i="19"/>
  <c r="A370" i="19"/>
  <c r="A368" i="19"/>
  <c r="A354" i="19"/>
  <c r="A324" i="19"/>
  <c r="A193" i="19"/>
  <c r="A173" i="19"/>
  <c r="A154" i="19"/>
  <c r="A152" i="19"/>
  <c r="A136" i="19"/>
  <c r="A132" i="19"/>
  <c r="A121" i="19"/>
  <c r="A101" i="19"/>
  <c r="A62" i="19"/>
  <c r="A51" i="19"/>
  <c r="A11" i="19"/>
  <c r="C1203" i="19"/>
  <c r="C1202" i="19"/>
  <c r="C1201" i="19"/>
  <c r="C1148" i="19"/>
  <c r="C1147" i="19"/>
  <c r="C1146" i="19"/>
  <c r="C1025" i="19"/>
  <c r="C1024" i="19"/>
  <c r="C1023" i="19"/>
  <c r="C876" i="19"/>
  <c r="C875" i="19"/>
  <c r="C874" i="19"/>
  <c r="C810" i="19"/>
  <c r="C809" i="19"/>
  <c r="C808" i="19"/>
  <c r="C695" i="19"/>
  <c r="C694" i="19"/>
  <c r="C693" i="19"/>
  <c r="C439" i="19"/>
  <c r="C438" i="19"/>
  <c r="C437" i="19"/>
  <c r="C148" i="19"/>
  <c r="C147" i="19"/>
  <c r="C146" i="19"/>
  <c r="C111" i="19"/>
  <c r="A16" i="19"/>
  <c r="A50" i="19"/>
  <c r="A49" i="19"/>
  <c r="A45" i="19"/>
  <c r="A44" i="19"/>
  <c r="A41" i="19"/>
  <c r="A40" i="19"/>
  <c r="A39" i="19"/>
  <c r="A38" i="19"/>
  <c r="A37" i="19"/>
  <c r="A31" i="19"/>
  <c r="A30" i="19"/>
  <c r="A29" i="19"/>
  <c r="A61" i="19"/>
  <c r="A60" i="19"/>
  <c r="A59" i="19"/>
  <c r="A54" i="19"/>
  <c r="A53" i="19"/>
  <c r="A52" i="19"/>
  <c r="A75" i="19"/>
  <c r="A74" i="19"/>
  <c r="A72" i="19"/>
  <c r="A68" i="19"/>
  <c r="A67" i="19"/>
  <c r="A92" i="19"/>
  <c r="A91" i="19"/>
  <c r="A87" i="19"/>
  <c r="A84" i="19"/>
  <c r="A83" i="19"/>
  <c r="A99" i="19"/>
  <c r="A98" i="19"/>
  <c r="A97" i="19"/>
  <c r="A96" i="19"/>
  <c r="A106" i="19"/>
  <c r="A105" i="19"/>
  <c r="A104" i="19"/>
  <c r="A103" i="19"/>
  <c r="A102" i="19"/>
  <c r="A111" i="19"/>
  <c r="A117" i="19"/>
  <c r="A119" i="19"/>
  <c r="A120" i="19"/>
  <c r="A122" i="19"/>
  <c r="A123" i="19"/>
  <c r="A130" i="19"/>
  <c r="A133" i="19"/>
  <c r="A144" i="19"/>
  <c r="A142" i="19"/>
  <c r="A141" i="19"/>
  <c r="A140" i="19"/>
  <c r="A139" i="19"/>
  <c r="A137" i="19"/>
  <c r="A153" i="19"/>
  <c r="A155" i="19"/>
  <c r="A162" i="19"/>
  <c r="A164" i="19"/>
  <c r="A166" i="19"/>
  <c r="A168" i="19"/>
  <c r="A169" i="19"/>
  <c r="A174" i="19"/>
  <c r="A180" i="19"/>
  <c r="A182" i="19"/>
  <c r="A188" i="19"/>
  <c r="A192" i="19"/>
  <c r="A194" i="19"/>
  <c r="A196" i="19"/>
  <c r="A209" i="19"/>
  <c r="A207" i="19"/>
  <c r="A213" i="19"/>
  <c r="A212" i="19"/>
  <c r="A216" i="19"/>
  <c r="A219" i="19"/>
  <c r="A221" i="19"/>
  <c r="A226" i="19"/>
  <c r="A229" i="19"/>
  <c r="A235" i="19"/>
  <c r="A239" i="19"/>
  <c r="A238" i="19"/>
  <c r="A242" i="19"/>
  <c r="A241" i="19"/>
  <c r="A245" i="19"/>
  <c r="A251" i="19"/>
  <c r="A255" i="19"/>
  <c r="A254" i="19"/>
  <c r="A259" i="19"/>
  <c r="A261" i="19"/>
  <c r="A263" i="19"/>
  <c r="A264" i="19"/>
  <c r="A266" i="19"/>
  <c r="A281" i="19"/>
  <c r="A283" i="19"/>
  <c r="A287" i="19"/>
  <c r="A289" i="19"/>
  <c r="A294" i="19"/>
  <c r="A302" i="19"/>
  <c r="A301" i="19"/>
  <c r="A300" i="19"/>
  <c r="A299" i="19"/>
  <c r="A309" i="19"/>
  <c r="A308" i="19"/>
  <c r="A307" i="19"/>
  <c r="A311" i="19"/>
  <c r="A313" i="19"/>
  <c r="A315" i="19"/>
  <c r="A317" i="19"/>
  <c r="A323" i="19"/>
  <c r="A325" i="19"/>
  <c r="A333" i="19"/>
  <c r="A335" i="19"/>
  <c r="A347" i="19"/>
  <c r="A346" i="19"/>
  <c r="A345" i="19"/>
  <c r="A342" i="19"/>
  <c r="A341" i="19"/>
  <c r="A340" i="19"/>
  <c r="A349" i="19"/>
  <c r="A351" i="19"/>
  <c r="A353" i="19"/>
  <c r="A355" i="19"/>
  <c r="A357" i="19"/>
  <c r="A361" i="19"/>
  <c r="A365" i="19"/>
  <c r="A371" i="19"/>
  <c r="A373" i="19"/>
  <c r="A375" i="19"/>
  <c r="A377" i="19"/>
  <c r="A384" i="19"/>
  <c r="A390" i="19"/>
  <c r="A392" i="19"/>
  <c r="A395" i="19"/>
  <c r="A399" i="19"/>
  <c r="A404" i="19"/>
  <c r="A408" i="19"/>
  <c r="A411" i="19"/>
  <c r="A415" i="19"/>
  <c r="A421" i="19"/>
  <c r="A425" i="19"/>
  <c r="A427" i="19"/>
  <c r="A432" i="19"/>
  <c r="A433" i="19"/>
  <c r="A435" i="19"/>
  <c r="A444" i="19"/>
  <c r="A446" i="19"/>
  <c r="A454" i="19"/>
  <c r="A452" i="19"/>
  <c r="A451" i="19"/>
  <c r="A450" i="19"/>
  <c r="A448" i="19"/>
  <c r="A463" i="19"/>
  <c r="A465" i="19"/>
  <c r="A468" i="19"/>
  <c r="A486" i="19"/>
  <c r="A490" i="19"/>
  <c r="A496" i="19"/>
  <c r="A499" i="19"/>
  <c r="A498" i="19"/>
  <c r="A502" i="19"/>
  <c r="A501" i="19"/>
  <c r="A505" i="19"/>
  <c r="A504" i="19"/>
  <c r="A516" i="19"/>
  <c r="A518" i="19"/>
  <c r="A521" i="19"/>
  <c r="A520" i="19"/>
  <c r="A523" i="19"/>
  <c r="A525" i="19"/>
  <c r="A531" i="19"/>
  <c r="A543" i="19"/>
  <c r="A545" i="19"/>
  <c r="A546" i="19"/>
  <c r="A548" i="19"/>
  <c r="A550" i="19"/>
  <c r="A552" i="19"/>
  <c r="A553" i="19"/>
  <c r="A559" i="19"/>
  <c r="A564" i="19"/>
  <c r="A566" i="19"/>
  <c r="A570" i="19"/>
  <c r="A568" i="19"/>
  <c r="A572" i="19"/>
  <c r="A582" i="19"/>
  <c r="A584" i="19"/>
  <c r="A585" i="19"/>
  <c r="A593" i="19"/>
  <c r="A596" i="19"/>
  <c r="A595" i="19"/>
  <c r="A598" i="19"/>
  <c r="A604" i="19"/>
  <c r="A602" i="19"/>
  <c r="A606" i="19"/>
  <c r="A608" i="19"/>
  <c r="A610" i="19"/>
  <c r="A613" i="19"/>
  <c r="A615" i="19"/>
  <c r="A617" i="19"/>
  <c r="A620" i="19"/>
  <c r="A624" i="19"/>
  <c r="A627" i="19"/>
  <c r="A631" i="19"/>
  <c r="A634" i="19"/>
  <c r="A636" i="19"/>
  <c r="A638" i="19"/>
  <c r="A641" i="19"/>
  <c r="A643" i="19"/>
  <c r="A648" i="19"/>
  <c r="A650" i="19"/>
  <c r="A652" i="19"/>
  <c r="A656" i="19"/>
  <c r="A658" i="19"/>
  <c r="A662" i="19"/>
  <c r="A661" i="19"/>
  <c r="A660" i="19"/>
  <c r="A668" i="19"/>
  <c r="A675" i="19"/>
  <c r="A679" i="19"/>
  <c r="A683" i="19"/>
  <c r="A689" i="19"/>
  <c r="A688" i="19"/>
  <c r="A687" i="19"/>
  <c r="A702" i="19"/>
  <c r="A708" i="19"/>
  <c r="A707" i="19"/>
  <c r="A706" i="19"/>
  <c r="A704" i="19"/>
  <c r="A713" i="19"/>
  <c r="A719" i="19"/>
  <c r="A722" i="19"/>
  <c r="A721" i="19"/>
  <c r="A724" i="19"/>
  <c r="A731" i="19"/>
  <c r="A733" i="19"/>
  <c r="A735" i="19"/>
  <c r="A738" i="19"/>
  <c r="A743" i="19"/>
  <c r="A744" i="19"/>
  <c r="A746" i="19"/>
  <c r="A750" i="19"/>
  <c r="A754" i="19"/>
  <c r="A755" i="19"/>
  <c r="A757" i="19"/>
  <c r="A761" i="19"/>
  <c r="A762" i="19"/>
  <c r="A767" i="19"/>
  <c r="A769" i="19"/>
  <c r="A775" i="19"/>
  <c r="A777" i="19"/>
  <c r="A779" i="19"/>
  <c r="A782" i="19"/>
  <c r="A784" i="19"/>
  <c r="A786" i="19"/>
  <c r="A788" i="19"/>
  <c r="A792" i="19"/>
  <c r="A794" i="19"/>
  <c r="A796" i="19"/>
  <c r="A800" i="19"/>
  <c r="A803" i="19"/>
  <c r="A805" i="19"/>
  <c r="A817" i="19"/>
  <c r="A821" i="19"/>
  <c r="A819" i="19"/>
  <c r="A827" i="19"/>
  <c r="A834" i="19"/>
  <c r="A836" i="19"/>
  <c r="A838" i="19"/>
  <c r="A850" i="19"/>
  <c r="A852" i="19"/>
  <c r="A855" i="19"/>
  <c r="A854" i="19"/>
  <c r="A859" i="19"/>
  <c r="A861" i="19"/>
  <c r="A863" i="19"/>
  <c r="A872" i="19"/>
  <c r="A871" i="19"/>
  <c r="A869" i="19"/>
  <c r="A884" i="19"/>
  <c r="A886" i="19"/>
  <c r="A888" i="19"/>
  <c r="A890" i="19"/>
  <c r="A892" i="19"/>
  <c r="A894" i="19"/>
  <c r="A896" i="19"/>
  <c r="A897" i="19"/>
  <c r="A898" i="19"/>
  <c r="A905" i="19"/>
  <c r="A907" i="19"/>
  <c r="A913" i="19"/>
  <c r="A912" i="19"/>
  <c r="A918" i="19"/>
  <c r="A925" i="19"/>
  <c r="A930" i="19"/>
  <c r="A932" i="19"/>
  <c r="A941" i="19"/>
  <c r="A940" i="19"/>
  <c r="A939" i="19"/>
  <c r="A938" i="19"/>
  <c r="A937" i="19"/>
  <c r="A946" i="19"/>
  <c r="A958" i="19"/>
  <c r="A968" i="19"/>
  <c r="A970" i="19"/>
  <c r="A972" i="19"/>
  <c r="A973" i="19"/>
  <c r="A977" i="19"/>
  <c r="A978" i="19"/>
  <c r="A980" i="19"/>
  <c r="A982" i="19"/>
  <c r="A987" i="19"/>
  <c r="A989" i="19"/>
  <c r="A991" i="19"/>
  <c r="A993" i="19"/>
  <c r="A995" i="19"/>
  <c r="A997" i="19"/>
  <c r="A1003" i="19"/>
  <c r="A1005" i="19"/>
  <c r="A1011" i="19"/>
  <c r="A1015" i="19"/>
  <c r="A1021" i="19"/>
  <c r="A1020" i="19"/>
  <c r="A1144" i="19"/>
  <c r="A1142" i="19"/>
  <c r="A1140" i="19"/>
  <c r="A1138" i="19"/>
  <c r="A1137" i="19"/>
  <c r="A1135" i="19"/>
  <c r="A1129" i="19"/>
  <c r="A1125" i="19"/>
  <c r="A1122" i="19"/>
  <c r="A1118" i="19"/>
  <c r="A1117" i="19"/>
  <c r="A1112" i="19"/>
  <c r="A1110" i="19"/>
  <c r="A1108" i="19"/>
  <c r="A1106" i="19"/>
  <c r="A1104" i="19"/>
  <c r="A1099" i="19"/>
  <c r="A1097" i="19"/>
  <c r="A1095" i="19"/>
  <c r="A1090" i="19"/>
  <c r="A1082" i="19"/>
  <c r="A1080" i="19"/>
  <c r="A1075" i="19"/>
  <c r="A1074" i="19"/>
  <c r="A1073" i="19"/>
  <c r="A1072" i="19"/>
  <c r="A1063" i="19"/>
  <c r="A1062" i="19"/>
  <c r="A1061" i="19"/>
  <c r="A1060" i="19"/>
  <c r="A1053" i="19"/>
  <c r="A1049" i="19"/>
  <c r="A1045" i="19"/>
  <c r="A1044" i="19"/>
  <c r="A1036" i="19"/>
  <c r="A1035" i="19"/>
  <c r="A1034" i="19"/>
  <c r="A1033" i="19"/>
  <c r="A1032" i="19"/>
  <c r="A1199" i="19"/>
  <c r="A1198" i="19"/>
  <c r="A1196" i="19"/>
  <c r="A1195" i="19"/>
  <c r="A1193" i="19"/>
  <c r="A1189" i="19"/>
  <c r="A1188" i="19"/>
  <c r="A1186" i="19"/>
  <c r="A1182" i="19"/>
  <c r="A1181" i="19"/>
  <c r="A1180" i="19"/>
  <c r="A1178" i="19"/>
  <c r="A1177" i="19"/>
  <c r="A1172" i="19"/>
  <c r="A1170" i="19"/>
  <c r="A1169" i="19"/>
  <c r="A1168" i="19"/>
  <c r="A1167" i="19"/>
  <c r="A1166" i="19"/>
  <c r="A1165" i="19"/>
  <c r="A1164" i="19"/>
  <c r="A1163" i="19"/>
  <c r="A1162" i="19"/>
  <c r="A1158" i="19"/>
  <c r="A1157" i="19"/>
  <c r="A1184" i="19"/>
  <c r="A1203" i="19" l="1"/>
  <c r="A1225" i="22"/>
  <c r="A941" i="23"/>
  <c r="A1000" i="19"/>
  <c r="A997" i="23"/>
  <c r="A1027" i="23"/>
  <c r="A1153" i="19"/>
  <c r="A1156" i="19"/>
  <c r="A1153" i="23"/>
  <c r="A1176" i="19"/>
  <c r="A1067" i="23"/>
  <c r="A961" i="19"/>
  <c r="A958" i="23"/>
  <c r="A910" i="19"/>
  <c r="A907" i="23"/>
  <c r="A1093" i="19"/>
  <c r="A1090" i="23"/>
  <c r="A1161" i="19"/>
  <c r="A1158" i="23"/>
  <c r="A825" i="19"/>
  <c r="A822" i="23"/>
  <c r="A1185" i="19"/>
  <c r="A1182" i="23"/>
  <c r="A1102" i="19"/>
  <c r="A1099" i="23"/>
  <c r="A845" i="23"/>
  <c r="A1134" i="19"/>
  <c r="A1131" i="23"/>
  <c r="A1006" i="23"/>
  <c r="A1192" i="19"/>
  <c r="A1189" i="23"/>
  <c r="A841" i="19"/>
  <c r="A474" i="19"/>
  <c r="A232" i="19"/>
  <c r="A542" i="19"/>
  <c r="A234" i="19"/>
  <c r="A291" i="19"/>
  <c r="A844" i="19"/>
  <c r="A745" i="19"/>
  <c r="A883" i="19"/>
  <c r="A1001" i="19"/>
  <c r="A916" i="19"/>
  <c r="A1051" i="19"/>
  <c r="A1127" i="19"/>
  <c r="A1019" i="19"/>
  <c r="A915" i="19"/>
  <c r="A870" i="19"/>
  <c r="A843" i="19"/>
  <c r="A806" i="19"/>
  <c r="A747" i="19"/>
  <c r="A515" i="19"/>
  <c r="A654" i="19"/>
  <c r="A600" i="19"/>
  <c r="A575" i="19"/>
  <c r="A495" i="19"/>
  <c r="A470" i="19"/>
  <c r="A409" i="19"/>
  <c r="A275" i="19"/>
  <c r="A397" i="19"/>
  <c r="A367" i="19"/>
  <c r="A344" i="19"/>
  <c r="A305" i="19"/>
  <c r="A270" i="19"/>
  <c r="A218" i="19"/>
  <c r="A198" i="19"/>
  <c r="A66" i="19"/>
  <c r="A80" i="19"/>
  <c r="A28" i="19"/>
  <c r="A42" i="19"/>
  <c r="A15" i="19"/>
  <c r="A24" i="19"/>
  <c r="A165" i="19"/>
  <c r="A447" i="19"/>
  <c r="A563" i="19"/>
  <c r="A732" i="19"/>
  <c r="A793" i="19"/>
  <c r="A858" i="19"/>
  <c r="A943" i="19"/>
  <c r="A1050" i="19"/>
  <c r="A240" i="19"/>
  <c r="A401" i="19"/>
  <c r="A519" i="19"/>
  <c r="A665" i="19"/>
  <c r="A931" i="19"/>
  <c r="A1012" i="19"/>
  <c r="A809" i="19"/>
  <c r="A605" i="19"/>
  <c r="A874" i="19"/>
  <c r="A1130" i="19"/>
  <c r="A1055" i="19"/>
  <c r="A316" i="19"/>
  <c r="A875" i="19"/>
  <c r="A1037" i="19"/>
  <c r="A1057" i="19"/>
  <c r="A1076" i="19"/>
  <c r="A953" i="19"/>
  <c r="A935" i="19"/>
  <c r="A776" i="19"/>
  <c r="A765" i="19"/>
  <c r="A741" i="19"/>
  <c r="A655" i="19"/>
  <c r="A672" i="19"/>
  <c r="A646" i="19"/>
  <c r="A541" i="19"/>
  <c r="A513" i="19"/>
  <c r="A488" i="19"/>
  <c r="A434" i="19"/>
  <c r="A380" i="19"/>
  <c r="A167" i="19"/>
  <c r="A419" i="19"/>
  <c r="A388" i="19"/>
  <c r="A359" i="19"/>
  <c r="A337" i="19"/>
  <c r="A292" i="19"/>
  <c r="A158" i="19"/>
  <c r="A116" i="19"/>
  <c r="A70" i="19"/>
  <c r="A55" i="19"/>
  <c r="A46" i="19"/>
  <c r="A110" i="19"/>
  <c r="A469" i="19"/>
  <c r="A590" i="19"/>
  <c r="A671" i="19"/>
  <c r="A753" i="19"/>
  <c r="A802" i="19"/>
  <c r="A885" i="19"/>
  <c r="A969" i="19"/>
  <c r="A1069" i="19"/>
  <c r="A65" i="19"/>
  <c r="A211" i="19"/>
  <c r="A253" i="19"/>
  <c r="A326" i="19"/>
  <c r="A471" i="19"/>
  <c r="A532" i="19"/>
  <c r="A619" i="19"/>
  <c r="A680" i="19"/>
  <c r="A965" i="19"/>
  <c r="A146" i="19"/>
  <c r="A876" i="19"/>
  <c r="A94" i="19"/>
  <c r="A530" i="19"/>
  <c r="A1058" i="19"/>
  <c r="A1078" i="19"/>
  <c r="A1013" i="19"/>
  <c r="A957" i="19"/>
  <c r="A711" i="19"/>
  <c r="A653" i="19"/>
  <c r="A479" i="19"/>
  <c r="A670" i="19"/>
  <c r="A591" i="19"/>
  <c r="A539" i="19"/>
  <c r="A511" i="19"/>
  <c r="A431" i="19"/>
  <c r="A383" i="19"/>
  <c r="A186" i="19"/>
  <c r="A159" i="19"/>
  <c r="A143" i="19"/>
  <c r="A114" i="19"/>
  <c r="A71" i="19"/>
  <c r="A56" i="19"/>
  <c r="A47" i="19"/>
  <c r="A118" i="19"/>
  <c r="A286" i="19"/>
  <c r="A376" i="19"/>
  <c r="A473" i="19"/>
  <c r="A597" i="19"/>
  <c r="A690" i="19"/>
  <c r="A764" i="19"/>
  <c r="A887" i="19"/>
  <c r="A984" i="19"/>
  <c r="A82" i="19"/>
  <c r="A215" i="19"/>
  <c r="A256" i="19"/>
  <c r="A350" i="19"/>
  <c r="A477" i="19"/>
  <c r="A534" i="19"/>
  <c r="A621" i="19"/>
  <c r="A684" i="19"/>
  <c r="A851" i="19"/>
  <c r="A1089" i="19"/>
  <c r="A147" i="19"/>
  <c r="A1023" i="19"/>
  <c r="A363" i="19"/>
  <c r="A985" i="19"/>
  <c r="A955" i="19"/>
  <c r="A903" i="19"/>
  <c r="A853" i="19"/>
  <c r="A760" i="19"/>
  <c r="A736" i="19"/>
  <c r="A642" i="19"/>
  <c r="A556" i="19"/>
  <c r="A612" i="19"/>
  <c r="A589" i="19"/>
  <c r="A562" i="19"/>
  <c r="A537" i="19"/>
  <c r="A483" i="19"/>
  <c r="A429" i="19"/>
  <c r="A233" i="19"/>
  <c r="A205" i="19"/>
  <c r="A184" i="19"/>
  <c r="A160" i="19"/>
  <c r="A85" i="19"/>
  <c r="A57" i="19"/>
  <c r="A48" i="19"/>
  <c r="A312" i="19"/>
  <c r="A387" i="19"/>
  <c r="A485" i="19"/>
  <c r="A607" i="19"/>
  <c r="A889" i="19"/>
  <c r="A992" i="19"/>
  <c r="A1077" i="19"/>
  <c r="A93" i="19"/>
  <c r="A220" i="19"/>
  <c r="A265" i="19"/>
  <c r="A352" i="19"/>
  <c r="A547" i="19"/>
  <c r="A633" i="19"/>
  <c r="A686" i="19"/>
  <c r="A856" i="19"/>
  <c r="A971" i="19"/>
  <c r="A148" i="19"/>
  <c r="A1024" i="19"/>
  <c r="A267" i="19"/>
  <c r="A865" i="19"/>
  <c r="A1038" i="19"/>
  <c r="A1039" i="19"/>
  <c r="A1041" i="19"/>
  <c r="A1115" i="19"/>
  <c r="A1010" i="19"/>
  <c r="A954" i="19"/>
  <c r="A928" i="19"/>
  <c r="A900" i="19"/>
  <c r="A847" i="19"/>
  <c r="A857" i="19"/>
  <c r="A758" i="19"/>
  <c r="A790" i="19"/>
  <c r="A759" i="19"/>
  <c r="A705" i="19"/>
  <c r="A630" i="19"/>
  <c r="A551" i="19"/>
  <c r="A691" i="19"/>
  <c r="A666" i="19"/>
  <c r="A587" i="19"/>
  <c r="A561" i="19"/>
  <c r="A535" i="19"/>
  <c r="A507" i="19"/>
  <c r="A484" i="19"/>
  <c r="A449" i="19"/>
  <c r="A426" i="19"/>
  <c r="A360" i="19"/>
  <c r="A381" i="19"/>
  <c r="A330" i="19"/>
  <c r="A298" i="19"/>
  <c r="A285" i="19"/>
  <c r="A257" i="19"/>
  <c r="A231" i="19"/>
  <c r="A206" i="19"/>
  <c r="A156" i="19"/>
  <c r="A107" i="19"/>
  <c r="A86" i="19"/>
  <c r="A73" i="19"/>
  <c r="A58" i="19"/>
  <c r="A35" i="19"/>
  <c r="A127" i="19"/>
  <c r="A314" i="19"/>
  <c r="A389" i="19"/>
  <c r="A609" i="19"/>
  <c r="A701" i="19"/>
  <c r="A772" i="19"/>
  <c r="A891" i="19"/>
  <c r="A994" i="19"/>
  <c r="A1079" i="19"/>
  <c r="A95" i="19"/>
  <c r="A222" i="19"/>
  <c r="A273" i="19"/>
  <c r="A489" i="19"/>
  <c r="A549" i="19"/>
  <c r="A635" i="19"/>
  <c r="A716" i="19"/>
  <c r="A860" i="19"/>
  <c r="A974" i="19"/>
  <c r="A1096" i="19"/>
  <c r="A1056" i="19"/>
  <c r="A1017" i="19"/>
  <c r="A798" i="19"/>
  <c r="A1059" i="19"/>
  <c r="A1042" i="19"/>
  <c r="A952" i="19"/>
  <c r="A926" i="19"/>
  <c r="A628" i="19"/>
  <c r="A639" i="19"/>
  <c r="A533" i="19"/>
  <c r="A480" i="19"/>
  <c r="A424" i="19"/>
  <c r="A379" i="19"/>
  <c r="A331" i="19"/>
  <c r="A228" i="19"/>
  <c r="A36" i="19"/>
  <c r="A129" i="19"/>
  <c r="A322" i="19"/>
  <c r="A391" i="19"/>
  <c r="A512" i="19"/>
  <c r="A703" i="19"/>
  <c r="A818" i="19"/>
  <c r="A893" i="19"/>
  <c r="A996" i="19"/>
  <c r="A1081" i="19"/>
  <c r="A113" i="19"/>
  <c r="A224" i="19"/>
  <c r="A358" i="19"/>
  <c r="A491" i="19"/>
  <c r="A645" i="19"/>
  <c r="A895" i="19"/>
  <c r="A979" i="19"/>
  <c r="A1098" i="19"/>
  <c r="A403" i="19"/>
  <c r="A336" i="19"/>
  <c r="A208" i="19"/>
  <c r="A88" i="19"/>
  <c r="A20" i="19"/>
  <c r="A824" i="19"/>
  <c r="A902" i="19"/>
  <c r="A1018" i="19"/>
  <c r="A227" i="19"/>
  <c r="A647" i="19"/>
  <c r="A981" i="19"/>
  <c r="A1107" i="19"/>
  <c r="A423" i="19"/>
  <c r="A742" i="19"/>
  <c r="A882" i="19"/>
  <c r="A1120" i="19"/>
  <c r="A1008" i="19"/>
  <c r="A1004" i="19"/>
  <c r="A948" i="19"/>
  <c r="A820" i="19"/>
  <c r="A737" i="19"/>
  <c r="A729" i="19"/>
  <c r="A601" i="19"/>
  <c r="A555" i="19"/>
  <c r="A529" i="19"/>
  <c r="A478" i="19"/>
  <c r="A420" i="19"/>
  <c r="A204" i="19"/>
  <c r="A278" i="19"/>
  <c r="A225" i="19"/>
  <c r="A22" i="19"/>
  <c r="A128" i="19"/>
  <c r="A76" i="19"/>
  <c r="A18" i="19"/>
  <c r="A332" i="19"/>
  <c r="A536" i="19"/>
  <c r="A712" i="19"/>
  <c r="A125" i="19"/>
  <c r="A230" i="19"/>
  <c r="A284" i="19"/>
  <c r="A364" i="19"/>
  <c r="A506" i="19"/>
  <c r="A574" i="19"/>
  <c r="A740" i="19"/>
  <c r="A922" i="19"/>
  <c r="A1109" i="19"/>
  <c r="A693" i="19"/>
  <c r="A1088" i="19"/>
  <c r="A950" i="19"/>
  <c r="A1047" i="19"/>
  <c r="A1064" i="19"/>
  <c r="A975" i="19"/>
  <c r="A919" i="19"/>
  <c r="A867" i="19"/>
  <c r="A752" i="19"/>
  <c r="A727" i="19"/>
  <c r="A538" i="19"/>
  <c r="A685" i="19"/>
  <c r="A663" i="19"/>
  <c r="A580" i="19"/>
  <c r="A201" i="19"/>
  <c r="A279" i="19"/>
  <c r="A252" i="19"/>
  <c r="A210" i="19"/>
  <c r="A23" i="19"/>
  <c r="A126" i="19"/>
  <c r="A90" i="19"/>
  <c r="A77" i="19"/>
  <c r="A25" i="19"/>
  <c r="A12" i="19"/>
  <c r="A21" i="19"/>
  <c r="A334" i="19"/>
  <c r="A785" i="19"/>
  <c r="A906" i="19"/>
  <c r="A1040" i="19"/>
  <c r="A288" i="19"/>
  <c r="A508" i="19"/>
  <c r="A579" i="19"/>
  <c r="A1111" i="19"/>
  <c r="A557" i="19"/>
  <c r="A481" i="19"/>
  <c r="A217" i="19"/>
  <c r="A412" i="19"/>
  <c r="A327" i="19"/>
  <c r="A1048" i="19"/>
  <c r="A1066" i="19"/>
  <c r="A1123" i="19"/>
  <c r="A899" i="19"/>
  <c r="A944" i="19"/>
  <c r="A868" i="19"/>
  <c r="A848" i="19"/>
  <c r="A822" i="19"/>
  <c r="A720" i="19"/>
  <c r="A751" i="19"/>
  <c r="A725" i="19"/>
  <c r="A594" i="19"/>
  <c r="A681" i="19"/>
  <c r="A629" i="19"/>
  <c r="A603" i="19"/>
  <c r="A578" i="19"/>
  <c r="A191" i="19"/>
  <c r="A320" i="19"/>
  <c r="A303" i="19"/>
  <c r="A276" i="19"/>
  <c r="A249" i="19"/>
  <c r="A223" i="19"/>
  <c r="A202" i="19"/>
  <c r="A171" i="19"/>
  <c r="A19" i="19"/>
  <c r="A124" i="19"/>
  <c r="A78" i="19"/>
  <c r="A26" i="19"/>
  <c r="A13" i="19"/>
  <c r="A443" i="19"/>
  <c r="A728" i="19"/>
  <c r="A789" i="19"/>
  <c r="A290" i="19"/>
  <c r="A510" i="19"/>
  <c r="A657" i="19"/>
  <c r="A778" i="19"/>
  <c r="A749" i="19"/>
  <c r="A1105" i="19"/>
  <c r="A845" i="19"/>
  <c r="A682" i="19"/>
  <c r="A626" i="19"/>
  <c r="A577" i="19"/>
  <c r="A187" i="19"/>
  <c r="A430" i="19"/>
  <c r="A369" i="19"/>
  <c r="A343" i="19"/>
  <c r="A321" i="19"/>
  <c r="A304" i="19"/>
  <c r="A274" i="19"/>
  <c r="A247" i="19"/>
  <c r="A200" i="19"/>
  <c r="A79" i="19"/>
  <c r="A27" i="19"/>
  <c r="A14" i="19"/>
  <c r="A637" i="19"/>
  <c r="A730" i="19"/>
  <c r="A170" i="19"/>
  <c r="A293" i="19"/>
  <c r="A659" i="19"/>
  <c r="A830" i="19"/>
  <c r="A929" i="19"/>
  <c r="D153" i="18"/>
  <c r="A64" i="19"/>
  <c r="A837" i="19"/>
  <c r="A709" i="19"/>
  <c r="A710" i="19"/>
  <c r="A268" i="19"/>
  <c r="A145" i="19"/>
  <c r="A69" i="19"/>
  <c r="A455" i="19"/>
  <c r="A17" i="19"/>
  <c r="A109" i="19"/>
  <c r="A100" i="19"/>
  <c r="A236" i="19"/>
  <c r="A698" i="19"/>
  <c r="A178" i="19"/>
  <c r="A393" i="19"/>
  <c r="A138" i="19"/>
  <c r="A406" i="19"/>
  <c r="A400" i="19"/>
  <c r="A461" i="19"/>
  <c r="A739" i="19"/>
  <c r="A413" i="19"/>
  <c r="A386" i="19"/>
  <c r="A715" i="19"/>
  <c r="A801" i="19"/>
  <c r="A482" i="19"/>
  <c r="A780" i="19"/>
  <c r="A677" i="19"/>
  <c r="A618" i="19"/>
  <c r="A435" i="23"/>
  <c r="A807" i="19"/>
  <c r="A190" i="19"/>
  <c r="A243" i="19"/>
  <c r="A748" i="19"/>
  <c r="A1021" i="23"/>
  <c r="A771" i="19"/>
  <c r="A763" i="19"/>
  <c r="A151" i="19"/>
  <c r="A172" i="19"/>
  <c r="A459" i="19"/>
  <c r="A644" i="19"/>
  <c r="A632" i="19"/>
  <c r="A664" i="19"/>
  <c r="A842" i="19"/>
  <c r="A872" i="23"/>
  <c r="A1144" i="23"/>
  <c r="A1199" i="23"/>
  <c r="A1173" i="22" l="1"/>
  <c r="A1150" i="23"/>
  <c r="A835" i="22"/>
  <c r="A812" i="23"/>
  <c r="A986" i="22"/>
  <c r="A963" i="23"/>
  <c r="A901" i="22"/>
  <c r="A878" i="23"/>
  <c r="A955" i="22"/>
  <c r="A932" i="23"/>
  <c r="A1005" i="22"/>
  <c r="A982" i="23"/>
  <c r="A1106" i="22"/>
  <c r="A1083" i="23"/>
  <c r="A1135" i="22"/>
  <c r="A1112" i="23"/>
  <c r="A851" i="22"/>
  <c r="A828" i="23"/>
  <c r="A1196" i="22"/>
  <c r="A1173" i="23"/>
  <c r="A861" i="22"/>
  <c r="A838" i="23"/>
  <c r="A873" i="19"/>
  <c r="A895" i="22"/>
  <c r="A458" i="22"/>
  <c r="A1091" i="19"/>
  <c r="A1113" i="22"/>
  <c r="A1145" i="19"/>
  <c r="A1167" i="22"/>
  <c r="A1200" i="19"/>
  <c r="A1222" i="22"/>
  <c r="A1154" i="22"/>
  <c r="A998" i="19"/>
  <c r="A1020" i="22"/>
  <c r="A1154" i="19"/>
  <c r="A1176" i="22"/>
  <c r="A846" i="19"/>
  <c r="A868" i="22"/>
  <c r="A930" i="22"/>
  <c r="A1190" i="19"/>
  <c r="A1212" i="22"/>
  <c r="A1100" i="19"/>
  <c r="A1122" i="22"/>
  <c r="A959" i="19"/>
  <c r="A981" i="22"/>
  <c r="A942" i="19"/>
  <c r="A964" i="22"/>
  <c r="A1090" i="22"/>
  <c r="A1183" i="19"/>
  <c r="A1205" i="22"/>
  <c r="A1159" i="19"/>
  <c r="A1181" i="22"/>
  <c r="A1022" i="19"/>
  <c r="A1044" i="22"/>
  <c r="A823" i="19"/>
  <c r="A845" i="22"/>
  <c r="A1050" i="22"/>
  <c r="A153" i="22"/>
  <c r="A1029" i="22"/>
  <c r="A908" i="19"/>
  <c r="A1174" i="19"/>
  <c r="A829" i="19"/>
  <c r="A964" i="19"/>
  <c r="A1151" i="19"/>
  <c r="A813" i="19"/>
  <c r="A1031" i="19"/>
  <c r="A1071" i="19"/>
  <c r="A1084" i="19"/>
  <c r="A879" i="19"/>
  <c r="A10" i="19"/>
  <c r="A436" i="19"/>
  <c r="A1103" i="19"/>
  <c r="A177" i="19"/>
  <c r="A945" i="19"/>
  <c r="A933" i="19"/>
  <c r="A936" i="19"/>
  <c r="A417" i="19"/>
  <c r="A453" i="19"/>
  <c r="A904" i="19"/>
  <c r="A135" i="19"/>
  <c r="A826" i="19"/>
  <c r="A1025" i="19"/>
  <c r="A783" i="19"/>
  <c r="A774" i="19"/>
  <c r="A816" i="19"/>
  <c r="A1094" i="19"/>
  <c r="A43" i="19"/>
  <c r="A766" i="19"/>
  <c r="A962" i="19"/>
  <c r="A667" i="19"/>
  <c r="A692" i="19"/>
  <c r="A695" i="19"/>
  <c r="A428" i="19"/>
  <c r="A445" i="19"/>
  <c r="A472" i="19"/>
  <c r="A622" i="19"/>
  <c r="A718" i="19"/>
  <c r="A1087" i="19"/>
  <c r="A921" i="19"/>
  <c r="A924" i="19"/>
  <c r="A849" i="19"/>
  <c r="A983" i="19"/>
  <c r="A986" i="19"/>
  <c r="A410" i="19"/>
  <c r="A804" i="19"/>
  <c r="A832" i="19"/>
  <c r="A260" i="19"/>
  <c r="A203" i="19"/>
  <c r="A157" i="19"/>
  <c r="A34" i="19"/>
  <c r="A967" i="19"/>
  <c r="A911" i="19"/>
  <c r="A197" i="19"/>
  <c r="A810" i="19"/>
  <c r="A442" i="19"/>
  <c r="A1028" i="19"/>
  <c r="A1007" i="19"/>
  <c r="A839" i="19"/>
  <c r="A674" i="19"/>
  <c r="A1068" i="19"/>
  <c r="A460" i="19"/>
  <c r="A466" i="19"/>
  <c r="A81" i="19"/>
  <c r="A112" i="19"/>
  <c r="A717" i="19"/>
  <c r="A1" i="12"/>
  <c r="A878" i="19" l="1"/>
  <c r="A900" i="23"/>
  <c r="A1089" i="22"/>
  <c r="A1066" i="23"/>
  <c r="A942" i="22"/>
  <c r="A919" i="23"/>
  <c r="A1028" i="22"/>
  <c r="A1005" i="23"/>
  <c r="A985" i="22"/>
  <c r="A962" i="23"/>
  <c r="A834" i="22"/>
  <c r="A811" i="23"/>
  <c r="A1105" i="22"/>
  <c r="A1082" i="23"/>
  <c r="A1195" i="22"/>
  <c r="A1172" i="23"/>
  <c r="A1153" i="22"/>
  <c r="A1130" i="23"/>
  <c r="A171" i="22"/>
  <c r="A148" i="23"/>
  <c r="A1172" i="22"/>
  <c r="A1149" i="23"/>
  <c r="A1049" i="22"/>
  <c r="A1026" i="23"/>
  <c r="A850" i="22"/>
  <c r="A827" i="23"/>
  <c r="A901" i="19"/>
  <c r="A923" i="22"/>
  <c r="A131" i="19"/>
  <c r="A1133" i="19"/>
  <c r="A1131" i="19"/>
  <c r="A1148" i="23"/>
  <c r="B8" i="5"/>
  <c r="B16" i="5" s="1"/>
  <c r="A9" i="19"/>
  <c r="A1150" i="19"/>
  <c r="A1132" i="19"/>
  <c r="A697" i="19"/>
  <c r="A700" i="19"/>
  <c r="A828" i="19"/>
  <c r="A831" i="19"/>
  <c r="A134" i="19"/>
  <c r="A812" i="19"/>
  <c r="A815" i="19"/>
  <c r="A63" i="19"/>
  <c r="A89" i="19"/>
  <c r="A1027" i="19"/>
  <c r="A1030" i="19"/>
  <c r="A150" i="19"/>
  <c r="A176" i="19"/>
  <c r="A920" i="19"/>
  <c r="A923" i="19"/>
  <c r="A1006" i="19"/>
  <c r="A1009" i="19"/>
  <c r="A881" i="19"/>
  <c r="A441" i="19"/>
  <c r="A458" i="19"/>
  <c r="A963" i="19"/>
  <c r="A966" i="19"/>
  <c r="A385" i="19"/>
  <c r="A402" i="19"/>
  <c r="A1067" i="19"/>
  <c r="A1070" i="19"/>
  <c r="A33" i="19"/>
  <c r="A573" i="19"/>
  <c r="A581" i="19"/>
  <c r="A770" i="19"/>
  <c r="A773" i="19"/>
  <c r="A189" i="19"/>
  <c r="A214" i="19"/>
  <c r="A673" i="19"/>
  <c r="A676" i="19"/>
  <c r="A405" i="19"/>
  <c r="A422" i="19"/>
  <c r="A714" i="19"/>
  <c r="A1173" i="19"/>
  <c r="B147" i="17"/>
  <c r="C147" i="17"/>
  <c r="D147" i="17"/>
  <c r="E147" i="17"/>
  <c r="C113" i="16"/>
  <c r="B113" i="16"/>
  <c r="D113" i="16"/>
  <c r="E113" i="16"/>
  <c r="E77" i="12"/>
  <c r="D77" i="12"/>
  <c r="C77" i="12"/>
  <c r="A899" i="22" l="1"/>
  <c r="A833" i="22"/>
  <c r="A810" i="23"/>
  <c r="A130" i="22"/>
  <c r="A107" i="23"/>
  <c r="A900" i="22"/>
  <c r="A877" i="23"/>
  <c r="A108" i="19"/>
  <c r="A1149" i="19"/>
  <c r="A1171" i="22"/>
  <c r="A175" i="19"/>
  <c r="A32" i="19"/>
  <c r="A880" i="19"/>
  <c r="A514" i="19"/>
  <c r="A527" i="19"/>
  <c r="A811" i="19"/>
  <c r="A814" i="19"/>
  <c r="A1113" i="19"/>
  <c r="A1116" i="19"/>
  <c r="A696" i="19"/>
  <c r="A699" i="19"/>
  <c r="A338" i="19"/>
  <c r="A356" i="19"/>
  <c r="A876" i="23" l="1"/>
  <c r="A877" i="19"/>
  <c r="A1083" i="19"/>
  <c r="A509" i="19"/>
  <c r="A328" i="19"/>
  <c r="A348" i="19"/>
  <c r="A1086" i="19"/>
  <c r="A1048" i="22" l="1"/>
  <c r="A1025" i="23"/>
  <c r="A1026" i="19"/>
  <c r="A1029" i="19"/>
  <c r="A318" i="19"/>
  <c r="A339" i="19"/>
  <c r="A476" i="19"/>
  <c r="A475" i="19"/>
  <c r="A493" i="19"/>
  <c r="A158" i="12"/>
  <c r="A123" i="12"/>
  <c r="A47" i="16"/>
  <c r="B131" i="17"/>
  <c r="A65" i="17"/>
  <c r="A65" i="16"/>
  <c r="A48" i="12"/>
  <c r="B132" i="12"/>
  <c r="A162" i="17"/>
  <c r="A131" i="17"/>
  <c r="A128" i="17"/>
  <c r="A95" i="17"/>
  <c r="A92" i="17"/>
  <c r="C62" i="17"/>
  <c r="C60" i="17"/>
  <c r="C59" i="17"/>
  <c r="A6" i="17"/>
  <c r="A5" i="17"/>
  <c r="A4" i="17"/>
  <c r="A3" i="17"/>
  <c r="A2" i="17"/>
  <c r="A1" i="17"/>
  <c r="A166" i="16"/>
  <c r="A163" i="16"/>
  <c r="A129" i="16"/>
  <c r="A95" i="16"/>
  <c r="A92" i="16"/>
  <c r="C60" i="16"/>
  <c r="C59" i="16"/>
  <c r="A6" i="16"/>
  <c r="A5" i="16"/>
  <c r="A4" i="16"/>
  <c r="A3" i="16"/>
  <c r="A2" i="16"/>
  <c r="A1" i="16"/>
  <c r="A93" i="12"/>
  <c r="A132" i="12"/>
  <c r="A129" i="12"/>
  <c r="A44" i="5"/>
  <c r="A166" i="12"/>
  <c r="A163" i="12"/>
  <c r="A6" i="12"/>
  <c r="A2" i="12"/>
  <c r="A3" i="12"/>
  <c r="A4" i="12"/>
  <c r="A5" i="12"/>
  <c r="A492" i="19" l="1"/>
  <c r="A272" i="19"/>
  <c r="A296" i="19"/>
  <c r="A149" i="19"/>
  <c r="A102" i="12"/>
  <c r="A36" i="17"/>
  <c r="A37" i="12"/>
  <c r="A101" i="17"/>
  <c r="B166" i="12"/>
  <c r="A25" i="17"/>
  <c r="A137" i="12"/>
  <c r="A122" i="17"/>
  <c r="B95" i="17"/>
  <c r="A137" i="16"/>
  <c r="B166" i="16"/>
  <c r="A25" i="16"/>
  <c r="B95" i="16"/>
  <c r="A158" i="16"/>
  <c r="A271" i="19" l="1"/>
  <c r="A295" i="19"/>
  <c r="A440" i="19"/>
  <c r="A457" i="19"/>
  <c r="E104" i="17"/>
  <c r="D109" i="17"/>
  <c r="D72" i="16"/>
  <c r="D72" i="17"/>
  <c r="D104" i="17"/>
  <c r="D143" i="16"/>
  <c r="E68" i="17"/>
  <c r="E68" i="16"/>
  <c r="D107" i="17"/>
  <c r="D147" i="16"/>
  <c r="D68" i="16"/>
  <c r="D68" i="17"/>
  <c r="D144" i="16"/>
  <c r="E140" i="12"/>
  <c r="E140" i="16"/>
  <c r="D71" i="17"/>
  <c r="D71" i="16"/>
  <c r="D111" i="17"/>
  <c r="D73" i="17"/>
  <c r="D73" i="16"/>
  <c r="D140" i="12"/>
  <c r="D140" i="16"/>
  <c r="D145" i="16"/>
  <c r="D108" i="17"/>
  <c r="D75" i="16"/>
  <c r="D75" i="17"/>
  <c r="A86" i="16"/>
  <c r="A86" i="17"/>
  <c r="E105" i="12"/>
  <c r="D110" i="12"/>
  <c r="D105" i="12"/>
  <c r="D143" i="12"/>
  <c r="D108" i="12"/>
  <c r="D147" i="12"/>
  <c r="D144" i="12"/>
  <c r="D112" i="12"/>
  <c r="D145" i="12"/>
  <c r="D109" i="12"/>
  <c r="D106" i="17" l="1"/>
  <c r="B74" i="16"/>
  <c r="B74" i="17"/>
  <c r="C140" i="12"/>
  <c r="C140" i="16"/>
  <c r="C144" i="16"/>
  <c r="E72" i="16"/>
  <c r="E72" i="17"/>
  <c r="E106" i="17"/>
  <c r="E70" i="17"/>
  <c r="E70" i="16"/>
  <c r="E105" i="17"/>
  <c r="B107" i="17"/>
  <c r="C74" i="16"/>
  <c r="C74" i="17"/>
  <c r="B68" i="16"/>
  <c r="B68" i="17"/>
  <c r="B144" i="16"/>
  <c r="E111" i="17"/>
  <c r="C73" i="16"/>
  <c r="C73" i="17"/>
  <c r="B108" i="17"/>
  <c r="C110" i="17"/>
  <c r="B146" i="16"/>
  <c r="E142" i="16"/>
  <c r="C107" i="17"/>
  <c r="C109" i="17"/>
  <c r="B104" i="17"/>
  <c r="C147" i="16"/>
  <c r="E69" i="16"/>
  <c r="E69" i="17"/>
  <c r="B111" i="17"/>
  <c r="D74" i="17"/>
  <c r="D74" i="16"/>
  <c r="B72" i="16"/>
  <c r="B72" i="17"/>
  <c r="B73" i="17"/>
  <c r="B73" i="16"/>
  <c r="E110" i="17"/>
  <c r="C108" i="17"/>
  <c r="E108" i="17"/>
  <c r="D70" i="16"/>
  <c r="D70" i="17"/>
  <c r="C70" i="16"/>
  <c r="C70" i="17"/>
  <c r="C71" i="16"/>
  <c r="C71" i="17"/>
  <c r="B145" i="16"/>
  <c r="C145" i="16"/>
  <c r="B147" i="16"/>
  <c r="E109" i="17"/>
  <c r="E75" i="17"/>
  <c r="E75" i="16"/>
  <c r="E71" i="16"/>
  <c r="E71" i="17"/>
  <c r="E146" i="16"/>
  <c r="C146" i="16"/>
  <c r="B110" i="17"/>
  <c r="C105" i="17"/>
  <c r="E145" i="16"/>
  <c r="E141" i="12"/>
  <c r="E141" i="16"/>
  <c r="E73" i="17"/>
  <c r="E73" i="16"/>
  <c r="B140" i="12"/>
  <c r="B140" i="16"/>
  <c r="D142" i="16"/>
  <c r="D146" i="16"/>
  <c r="C75" i="16"/>
  <c r="C75" i="17"/>
  <c r="D141" i="16"/>
  <c r="D110" i="17"/>
  <c r="C72" i="16"/>
  <c r="C72" i="17"/>
  <c r="E144" i="16"/>
  <c r="C143" i="16"/>
  <c r="B105" i="17"/>
  <c r="B141" i="12"/>
  <c r="B141" i="16"/>
  <c r="E107" i="17"/>
  <c r="B109" i="17"/>
  <c r="C111" i="17"/>
  <c r="B69" i="17"/>
  <c r="B69" i="16"/>
  <c r="C68" i="17"/>
  <c r="C68" i="16"/>
  <c r="D69" i="17"/>
  <c r="D69" i="16"/>
  <c r="C141" i="16"/>
  <c r="D105" i="17"/>
  <c r="E74" i="16"/>
  <c r="E74" i="17"/>
  <c r="B70" i="16"/>
  <c r="B70" i="17"/>
  <c r="B75" i="17"/>
  <c r="B75" i="16"/>
  <c r="C104" i="17"/>
  <c r="B143" i="16"/>
  <c r="E143" i="16"/>
  <c r="C69" i="16"/>
  <c r="C69" i="17"/>
  <c r="E147" i="16"/>
  <c r="C142" i="16"/>
  <c r="B142" i="16"/>
  <c r="C106" i="17"/>
  <c r="B106" i="17"/>
  <c r="B71" i="17"/>
  <c r="B71" i="16"/>
  <c r="E112" i="12"/>
  <c r="D107" i="12"/>
  <c r="B109" i="12"/>
  <c r="C111" i="12"/>
  <c r="B146" i="12"/>
  <c r="E142" i="12"/>
  <c r="C108" i="12"/>
  <c r="B112" i="12"/>
  <c r="D146" i="12"/>
  <c r="B108" i="12"/>
  <c r="D106" i="12"/>
  <c r="E111" i="12"/>
  <c r="C109" i="12"/>
  <c r="E109" i="12"/>
  <c r="B145" i="12"/>
  <c r="C145" i="12"/>
  <c r="B142" i="12"/>
  <c r="B147" i="12"/>
  <c r="C147" i="12"/>
  <c r="D111" i="12"/>
  <c r="E144" i="12"/>
  <c r="C143" i="12"/>
  <c r="B106" i="12"/>
  <c r="E108" i="12"/>
  <c r="C107" i="12"/>
  <c r="B110" i="12"/>
  <c r="C112" i="12"/>
  <c r="B105" i="12"/>
  <c r="C105" i="12"/>
  <c r="B107" i="12"/>
  <c r="B143" i="12"/>
  <c r="E143" i="12"/>
  <c r="E147" i="12"/>
  <c r="C144" i="12"/>
  <c r="C141" i="12"/>
  <c r="D141" i="12"/>
  <c r="C110" i="12"/>
  <c r="C142" i="12"/>
  <c r="E110" i="12"/>
  <c r="E107" i="12"/>
  <c r="E106" i="12"/>
  <c r="B144" i="12"/>
  <c r="E146" i="12"/>
  <c r="C146" i="12"/>
  <c r="B111" i="12"/>
  <c r="C106" i="12"/>
  <c r="E145" i="12"/>
  <c r="D142" i="12"/>
  <c r="B76" i="17" l="1"/>
  <c r="E148" i="16"/>
  <c r="D76" i="16"/>
  <c r="D112" i="17"/>
  <c r="D148" i="16"/>
  <c r="C76" i="16"/>
  <c r="B148" i="16"/>
  <c r="E76" i="17"/>
  <c r="E76" i="16"/>
  <c r="E112" i="17"/>
  <c r="D76" i="17"/>
  <c r="B76" i="16"/>
  <c r="C76" i="17"/>
  <c r="B112" i="17"/>
  <c r="C148" i="16"/>
  <c r="C112" i="17"/>
  <c r="D113" i="12"/>
  <c r="D148" i="12"/>
  <c r="E148" i="12"/>
  <c r="E113" i="12"/>
  <c r="B77" i="12"/>
  <c r="F77" i="12" s="1"/>
  <c r="B148" i="12"/>
  <c r="C148" i="12"/>
  <c r="C113" i="12"/>
  <c r="B113" i="12"/>
  <c r="D13" i="5" l="1"/>
  <c r="D16" i="5" s="1"/>
  <c r="E12" i="5" l="1"/>
  <c r="C16" i="5"/>
  <c r="E13" i="5"/>
  <c r="E11" i="5"/>
  <c r="E14" i="5"/>
  <c r="E15" i="5"/>
  <c r="E10" i="5" l="1"/>
  <c r="E16" i="5" s="1"/>
  <c r="A25" i="5" s="1"/>
  <c r="A5" i="23"/>
  <c r="A8" i="19"/>
  <c r="F16" i="5" l="1"/>
  <c r="A6" i="19"/>
  <c r="A28" i="22"/>
  <c r="A7"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tc={26B94737-DFA3-4145-92E5-8562BC7F04A4}</author>
  </authors>
  <commentList>
    <comment ref="B42" authorId="0" shapeId="0" xr:uid="{26B94737-DFA3-4145-92E5-8562BC7F04A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VAE</t>
      </text>
    </comment>
  </commentList>
</comments>
</file>

<file path=xl/sharedStrings.xml><?xml version="1.0" encoding="utf-8"?>
<sst xmlns="http://schemas.openxmlformats.org/spreadsheetml/2006/main" count="23533" uniqueCount="2506">
  <si>
    <t>Position</t>
  </si>
  <si>
    <t>erneuerbare Schutzanlagen</t>
  </si>
  <si>
    <t>Spezielle SR, SR auf freiem Feld sowie SR in Tiefgaragen-</t>
  </si>
  <si>
    <t>S</t>
  </si>
  <si>
    <t>Polycom / GSM</t>
  </si>
  <si>
    <t>Spital,
Alters-, Pflege- und Heimschutzräume</t>
  </si>
  <si>
    <t>prüfen</t>
  </si>
  <si>
    <t>Leichte Mängel</t>
  </si>
  <si>
    <t>Wesentliche Mängel</t>
  </si>
  <si>
    <t>Kritische Mängel</t>
  </si>
  <si>
    <t>Kontolllbereich</t>
  </si>
  <si>
    <t>2000 Baulicher Teil</t>
  </si>
  <si>
    <t>3000 Belüftung</t>
  </si>
  <si>
    <t>4000 Wasserversorgung</t>
  </si>
  <si>
    <t>5000 Abwasserbeseitigung</t>
  </si>
  <si>
    <t>7000 Uem und Telematik</t>
  </si>
  <si>
    <t>Sicherheits-mängel</t>
  </si>
  <si>
    <t>Total Mängel pro Gewichtung</t>
  </si>
  <si>
    <t>Info</t>
  </si>
  <si>
    <t>Funktion</t>
  </si>
  <si>
    <t>Organisation</t>
  </si>
  <si>
    <t>BABS</t>
  </si>
  <si>
    <t>Kanton</t>
  </si>
  <si>
    <t xml:space="preserve">Adresse </t>
  </si>
  <si>
    <t>JA</t>
  </si>
  <si>
    <t>NEIN</t>
  </si>
  <si>
    <t>Unterschrift:</t>
  </si>
  <si>
    <t>….............</t>
  </si>
  <si>
    <t>…............</t>
  </si>
  <si>
    <t>Gemeinde (Eigentümer/in)</t>
  </si>
  <si>
    <t xml:space="preserve">pak@babs.admin.ch </t>
  </si>
  <si>
    <t>.</t>
  </si>
  <si>
    <r>
      <t>8000 Sanitätsdienstliche</t>
    </r>
    <r>
      <rPr>
        <sz val="10"/>
        <color theme="0"/>
        <rFont val="Arial"/>
        <family val="2"/>
      </rPr>
      <t xml:space="preserve"> .........</t>
    </r>
    <r>
      <rPr>
        <sz val="10"/>
        <color theme="1"/>
        <rFont val="Arial"/>
        <family val="2"/>
      </rPr>
      <t>Einrichtungen</t>
    </r>
  </si>
  <si>
    <r>
      <t>1000 Betriebliche</t>
    </r>
    <r>
      <rPr>
        <sz val="10"/>
        <color theme="0"/>
        <rFont val="Arial"/>
        <family val="2"/>
      </rPr>
      <t>..............       …    .</t>
    </r>
    <r>
      <rPr>
        <sz val="10"/>
        <color theme="1"/>
        <rFont val="Arial"/>
        <family val="2"/>
      </rPr>
      <t>Voraussetzungen</t>
    </r>
  </si>
  <si>
    <t xml:space="preserve">Spezielle Bemerkungen des kantonalen Amtes: </t>
  </si>
  <si>
    <t>Name</t>
  </si>
  <si>
    <t>Entscheid des Kantons hinsichtlich Fristen für die Mängelbehebung:</t>
  </si>
  <si>
    <t>…..</t>
  </si>
  <si>
    <r>
      <t>6000 Elektrische</t>
    </r>
    <r>
      <rPr>
        <sz val="10"/>
        <color theme="0"/>
        <rFont val="Arial"/>
        <family val="2"/>
      </rPr>
      <t xml:space="preserve">…......        ….    </t>
    </r>
    <r>
      <rPr>
        <sz val="10"/>
        <color theme="1"/>
        <rFont val="Arial"/>
        <family val="2"/>
      </rPr>
      <t>Energieversorgung</t>
    </r>
  </si>
  <si>
    <r>
      <t>6000 Elektrische</t>
    </r>
    <r>
      <rPr>
        <sz val="10"/>
        <color theme="0"/>
        <rFont val="Arial"/>
        <family val="2"/>
      </rPr>
      <t xml:space="preserve">…......        …     </t>
    </r>
    <r>
      <rPr>
        <sz val="10"/>
        <color theme="1"/>
        <rFont val="Arial"/>
        <family val="2"/>
      </rPr>
      <t>Energieversorgung</t>
    </r>
  </si>
  <si>
    <t>Nachkontrolle bei Mängeln "JA" oder "NEIN", oder bei Mängelfrei "abgeschlossen".</t>
  </si>
  <si>
    <t>Die Ergenisse der Nachkontrollen sind dem BABS im Zeitraum eines Monats zukommen zu lassen.</t>
  </si>
  <si>
    <t>ZSO Nord-West</t>
  </si>
  <si>
    <t>Hofstetter Daniel</t>
  </si>
  <si>
    <t>Chef Infrastruktur</t>
  </si>
  <si>
    <t>Gemeinde Schüpfheim</t>
  </si>
  <si>
    <t>Kanton Luzern</t>
  </si>
  <si>
    <t>Hodel Emanuel</t>
  </si>
  <si>
    <t>Fuchs Patrik</t>
  </si>
  <si>
    <t>Tanner Thomas</t>
  </si>
  <si>
    <t>Abteilungsleiter Bau &amp; Infrastruktur</t>
  </si>
  <si>
    <t>Gemeinderat</t>
  </si>
  <si>
    <t>Wyss Roger</t>
  </si>
  <si>
    <t>Fachbearbeiter Schutzanlagen &amp; Alarm.</t>
  </si>
  <si>
    <t>Z</t>
  </si>
  <si>
    <t>Vollwärtige</t>
  </si>
  <si>
    <t xml:space="preserve">                  </t>
  </si>
  <si>
    <t>VA 20</t>
  </si>
  <si>
    <t>VA 30</t>
  </si>
  <si>
    <t>VA 40</t>
  </si>
  <si>
    <t>VA 75</t>
  </si>
  <si>
    <t>VA 150</t>
  </si>
  <si>
    <t>VA 300</t>
  </si>
  <si>
    <t>VA 1200</t>
  </si>
  <si>
    <t>VA 1800</t>
  </si>
  <si>
    <t>VA 2400</t>
  </si>
  <si>
    <t>VA 3000</t>
  </si>
  <si>
    <t xml:space="preserve">VA 3600 </t>
  </si>
  <si>
    <t>VA 4200</t>
  </si>
  <si>
    <t>VA 4800</t>
  </si>
  <si>
    <t>Cos φ (cos phi)</t>
  </si>
  <si>
    <t>Conditions opérationnelles</t>
  </si>
  <si>
    <t>Documentation sur les ouvrages de protection</t>
  </si>
  <si>
    <t>Généralités</t>
  </si>
  <si>
    <t>Description du défaut: Le procès-verbal de réception est manquant.</t>
  </si>
  <si>
    <t>Description du défaut: La documentation sur l’ouvrage de protection est manquante.</t>
  </si>
  <si>
    <t xml:space="preserve">Une documentation sur l’ouvrage de protection introuvable ou incomplète constitue un défaut. </t>
  </si>
  <si>
    <t>Pour pouvoir assurer l’entretien et la disponibilité opérationnelle de l’ouvrage de protection, il est indispensable de disposer d’une documentation sur l’ouvrage. Celle-ci contient tous les documents techniques, plans, contrats, calculs, schémas et manuels d’utilisation ainsi que le procès-verbal de réception, la liste des pièces de rechange et du matériel de remplacement, etc.</t>
  </si>
  <si>
    <t>La liste complète des documents figure au chapitre suivant. Les documents manquants doivent être trouvés ou élaborés. Selon les directives des cantons, les documents révisés doivent être préparés en plusieurs exemplaires (p. ex. pour l’ouvrage de protection, la commune, le propriétaire, le canton).</t>
  </si>
  <si>
    <t xml:space="preserve">La documentation sur l’ouvrage de protection doit être classée et munie d’une table des matières. </t>
  </si>
  <si>
    <t>Lorsque la documentation fait défaut, la marche à suivre doit être discutée avec l’autorité cantonale compétente.</t>
  </si>
  <si>
    <t>Plans</t>
  </si>
  <si>
    <t>Pour les domaines suivants, les plans disponibles dans l’ouvrage de protection sont incomplets. Les documents ci-après doivent être intégrés dans la documentation sur l’ouvrage de protection en respectant le nombre d’exemplaires requis.</t>
  </si>
  <si>
    <t>Description du défaut: Le plan d’ameublement est manquant.</t>
  </si>
  <si>
    <t>Plan présentant l’ameublement (p. ex. lits et toilettes sèches séparées par des parois).</t>
  </si>
  <si>
    <t>Description du défaut: Le plan de situation est manquant (échelle 1:500 ou 1:1000).</t>
  </si>
  <si>
    <t>Description du défaut: Le plan en coupe est manquant (échelle: 1:50).</t>
  </si>
  <si>
    <t>Description du défaut: Les plans de coupe et de section sont manquants (échelle: 1:50).</t>
  </si>
  <si>
    <t>Description du défaut: Les plans révisés des installations pour la ventilation/le chauffage; l’eau/les eaux usées, l’électricité sont manquants (plan à l’échelle 1:50 et schémas).</t>
  </si>
  <si>
    <t>À contrôler dans les abris équipés de telles installations et dans les constructions protégées.</t>
  </si>
  <si>
    <t>Le dossier concernant la ventilation et le chauffage comprend:</t>
  </si>
  <si>
    <t>-        plans d’installation révisés (vue en plan, coupes) pour la ventilation,</t>
  </si>
  <si>
    <t>-        plans d’installation révisés (vue en plan, coupes) pour installations de chauffage équipées d’un système de pompage d’eau chaude,</t>
  </si>
  <si>
    <t>-        schéma d’exploitation du système de ventilation (principe de ventilation),</t>
  </si>
  <si>
    <t>-        schéma d’exploitation de l’installation de chauffage (principe de chauffage),</t>
  </si>
  <si>
    <t>-        calcul de la ventilation (répartition de l’air pulsé et système d’évacuation d’air) et</t>
  </si>
  <si>
    <t>-        feuilles de données techniques (appareils de ventilation, ventilateurs d’évacuation d’air, réchauffeurs d’air électrique, instruments de mesure, valves anti-explosion, soupapes de surpression, filtres à gaz, etc.).</t>
  </si>
  <si>
    <t>Le dossier concernant le réseau d’eau comprend:</t>
  </si>
  <si>
    <t>-        plan/s d’installation révisé/s pour l’eau froide et l’eau chaude,</t>
  </si>
  <si>
    <t>-        schéma révisé pour l’approvisionnement en eau et la répartition de l’eau,</t>
  </si>
  <si>
    <t>-        schéma d’exploitation révisé pour l’approvisionnement en eau et la répartition de l’eau,</t>
  </si>
  <si>
    <t xml:space="preserve">-        feuilles de données techniques (installation de surpression, appareil de stérilisation par rayons ultraviolets, etc.), </t>
  </si>
  <si>
    <t>-        plan d’installation révisé pour la canalisation,</t>
  </si>
  <si>
    <t>-        schéma révisé pour l’évacuation des eaux usées (schéma de principe de l’évacuation des eaux usées),</t>
  </si>
  <si>
    <t>-        schéma d’exploitation révisé pour l’évacuation des eaux usées et</t>
  </si>
  <si>
    <t>-        feuilles de données techniques (pompe électrique de la fosse fécale, pompe manuelle de la fosse fécale, etc.).</t>
  </si>
  <si>
    <t>Le dossier concernant l’installation électrique comprend:</t>
  </si>
  <si>
    <t>-        plan de situation 1:1000 (ligne d’amenée de courant fort),</t>
  </si>
  <si>
    <t>-        plan/s d’installation de courant fort révisé/s,</t>
  </si>
  <si>
    <t>-        schéma de principe révisé de l’alimentation électrique,</t>
  </si>
  <si>
    <t>-        plan révisé de mise à terre,</t>
  </si>
  <si>
    <t>-        schéma révisé pour le tableau principal et le tableau secondaire,</t>
  </si>
  <si>
    <t>-        recueil de l’installation électrique dans les ouvrages de protection et</t>
  </si>
  <si>
    <t>-        manuel d’utilisation du groupe électrogène de secours (*à vérifier dans les abris où l’alimentation de secours est prescrite [abris de plus de 800 places protégées] ou installée).</t>
  </si>
  <si>
    <t>La documentation relative au groupe électrogène de secours doit comprendre le manuel d’utilisation et les instructions d’entretien ainsi que les indications suivantes: capacité du réservoir de carburant, niveau de l’eau de refroidissement, tableau des charges, résultat de la marche d’essai de 24 heures.</t>
  </si>
  <si>
    <t>Description du défaut: Abris dans lesquels la transmission (trm) ou la télématique sont prescrites ou installées ainsi que constructions protégées:</t>
  </si>
  <si>
    <t>Les plans des installations de trm/télématique révisés sont manquants (plan à l’échelle 1:50 et schémas).</t>
  </si>
  <si>
    <t>-        plan d’installation révisé pour les équipements de télématique (raccordements/installations),</t>
  </si>
  <si>
    <t>-        schéma de principe révisé pour les équipements de télématique (raccordements/installations),</t>
  </si>
  <si>
    <t>-        schéma de principe révisé pour l’installation radio 2500 MHz,</t>
  </si>
  <si>
    <t>-        schéma de principe révisé pour l’installation radio 200 MHz (ancienne),</t>
  </si>
  <si>
    <t>-        manuel d’utilisation du modem,</t>
  </si>
  <si>
    <t>-        manuel d’utilisation du routeur,</t>
  </si>
  <si>
    <t>-        manuel d’utilisation de l’autocommutateur d’usagers (ACU) et</t>
  </si>
  <si>
    <t>-        manuel d’utilisation du commutateur de réseau.</t>
  </si>
  <si>
    <t>Les raccordements sur place doivent être déterminés par un spécialiste et demandés auprès du fournisseur de réseau. La programmation de l’autocommutateur d’usagers (ACU) doit être effectuée par une entreprise spécialisée autorisée.</t>
  </si>
  <si>
    <t>Description du défaut: Abris dans lesquels la transmission (trm) ou la télématique sont prescrites ou installées ainsi que constructions protégées: le plan de situation révisé (échelle 1:500 ou 1:1000) avec les emplacements des antennes, y compris les raccordements, est manquant.</t>
  </si>
  <si>
    <t>Entretien périodique</t>
  </si>
  <si>
    <t>Description du défaut: L’entretien périodique de l’ouvrage de protection n’a pas été effectué.</t>
  </si>
  <si>
    <t xml:space="preserve">Conformément aux Instructions techniques pour l’entretien des constructions de protection civile de pleine valeur réalisées selon les ITO, les ITAS ou les ITMO (ITE), il convient de procéder chaque année à une entretien périodique selon les modalités suivantes: </t>
  </si>
  <si>
    <t>-        8 contrôles,</t>
  </si>
  <si>
    <t>-        3 PETITS entretiens et</t>
  </si>
  <si>
    <t>-        1 GRAND entretien.</t>
  </si>
  <si>
    <t>Pour assurer la disponibilité opérationnelle de la construction, il est indispensable que tous les préposés à la construction connaissent les installations techniques de leur construction et qu’ils effectuent l’entretien périodique de celle-ci. Des plans d’intervention appropriés doivent être établis et respectés.</t>
  </si>
  <si>
    <t xml:space="preserve">L’entretien périodique des construction protégées doit aussi être effectué chaque année selon le même principe. Cependant, conformément aux Directives concernant le degré de préparation réduit (DPR) des constructions protégées de la protection de la population, il n’est pas nécessaire de procéder à des rondes de contrôle. </t>
  </si>
  <si>
    <t>Conformément aux ITE, l’entretien périodique des abris spéciaux (abris en terrain découvert et dans des garages souterrains, abris d’hôpitaux et d’EMS) doit être effectué chaque année selon les modalités suivantes:</t>
  </si>
  <si>
    <t>ITAS – abris avec alimentation électrique de secours et/ou avec alimentation en eau:</t>
  </si>
  <si>
    <t>-        contrôles selon les besoins,</t>
  </si>
  <si>
    <t>-        1 GRAND entretien</t>
  </si>
  <si>
    <t>ITAS – abris sans alimentation électrique de secours et/ou sans alimentation en eau:</t>
  </si>
  <si>
    <t>-        contrôles selon les besoins</t>
  </si>
  <si>
    <t>-        PETITS entretiens selon les besoins et</t>
  </si>
  <si>
    <t>Personnel technique</t>
  </si>
  <si>
    <t>Description du défaut: Aucune personne responsable de l’entretien de l’ouvrage de protection n’a été désignée.</t>
  </si>
  <si>
    <t>Le propriétaire désigne une personne responsable de l’entretien.</t>
  </si>
  <si>
    <t>Celle-ci doit pouvoir disposer d’une équipe chargée de procéder aux travaux d’entretien conformément aux ITE.</t>
  </si>
  <si>
    <t>Peuvent faire partie de l’équipe chargée de l’entretien:</t>
  </si>
  <si>
    <t>-        préposé à la construction de la protection civile,</t>
  </si>
  <si>
    <t>-        employés de commune,</t>
  </si>
  <si>
    <t>-        service technique des hôpitaux,</t>
  </si>
  <si>
    <t>-        spécialistes,</t>
  </si>
  <si>
    <t>-        entreprises spécialisées et</t>
  </si>
  <si>
    <t>-        concierges.</t>
  </si>
  <si>
    <t>Pour des raisons de sécurité, au moins deux personnes doivent être présentes lors des PETITS et GRANDS entretiens (voir aussi la liste de contrôle 67023 de la Suva «Travailleurs isolés»).</t>
  </si>
  <si>
    <t>Description du défaut: La personne responsable de l’entretien ne connaît pas les positions d’entretien.</t>
  </si>
  <si>
    <t>L’entretien des ouvrages de protection se fonde sur les listes de contrôle de l’entretien (LCE) et les ITE 2000.</t>
  </si>
  <si>
    <t>Description du défaut: La maintenance, l’entretien ou la préparation technique de l’ouvrage de protection ne peuvent pas être garantis avec le personnel technique mis à disposition.</t>
  </si>
  <si>
    <t>Pour assurer la maintenance et l’entretien ainsi que la disponibilité opérationnelle de la construction protégée, une équipe d’entretien doit être mise à disposition. En fonction de la taille et du type de l’ouvrage de protection, celle-ci peut comprendre:</t>
  </si>
  <si>
    <t>-        1 personne responsable de l’entretien de l’ouvrage de protection et</t>
  </si>
  <si>
    <t>-        1 à 3 spécialistes électricité/ventilation/installations sanitaires/mécanique.</t>
  </si>
  <si>
    <t>Le personnel technique doit être recruté, formé et engagé régulièrement.</t>
  </si>
  <si>
    <t xml:space="preserve">Outils et matériel servant à l’entretien </t>
  </si>
  <si>
    <t>Description du défaut: Le personnel technique ne dispose pas des outils nécessaires à l’entretien périodique.</t>
  </si>
  <si>
    <t>Afin de pouvoir effecteur l’entretien périodique, le personnel technique doit pouvoir disposer des outils et du matériel nécessaires, à savoir:</t>
  </si>
  <si>
    <t>-        banc de travail et chariot à outils dans les constructions protégées (livrés par l’OFPP),</t>
  </si>
  <si>
    <t>-        jeu d’outils simple dans les abris (fourni par le propriétaire),</t>
  </si>
  <si>
    <t>-        produits d’entretien et lubrifiants et</t>
  </si>
  <si>
    <t>-        appareils et produits de nettoyage.</t>
  </si>
  <si>
    <t>Les appareils, outils et le matériel manquants doivent être achetés ou mis à la disposition du personnel technique.</t>
  </si>
  <si>
    <t>Documents</t>
  </si>
  <si>
    <t>Documents administratifs</t>
  </si>
  <si>
    <t>Description du défaut: Le cahier des charges pour le personnel responsable de l’entretien est manquant.</t>
  </si>
  <si>
    <t>Il convient d’établir des cahiers des charges en vue de la coordination des tâches ou des différents postes ainsi que de leur différenciation (par exemple selon les ITE 2000, partie 1, appendice C). Ces cahiers des charges règlent les droits et les devoirs liés à l’entretien périodique des personnes responsables de l’entretien et, le cas échéant, du personnel technique mis à disposition.</t>
  </si>
  <si>
    <t>Documents techniques</t>
  </si>
  <si>
    <t>Description du défaut: La liste de contrôle pour l’entretien (LCE) spécifique à l’ouvrage de protection est manquante.</t>
  </si>
  <si>
    <t>Pour l’exécution des travaux d’entretien, il convient d’établir, en collaboration avec l’autorité cantonale compétente, une LCE spécifique à la construction et établie sur la base des ITE, chap. 1.6 et exemple chap. 2.1.</t>
  </si>
  <si>
    <t>Description du défaut: La liste de contrôle «Rétablissement du degré de préparation normal (DPN)» est manquante.</t>
  </si>
  <si>
    <t>La liste de contrôle pour le rétablissement du degré de préparation normal est manquante et doit être établie.</t>
  </si>
  <si>
    <t xml:space="preserve">Le rétablissement du DPN est décrit dans la liste de contrôle «Aménagement du DPR» selon les Directives DPR, 2e partie. Il s’agit globalement de la procédure inverse à celle de l’aménagement du DPR. </t>
  </si>
  <si>
    <t>Description du défaut: Le journal propre à cet ouvrage de protection (carnet de bord) est manquant.</t>
  </si>
  <si>
    <t>Conformément aux ITE, il convient de tenir un journal de la construction de protection et d’y inscrire toutes les visites, occupations, entretiens, pannes, réparations, événements spéciaux, etc. Le journal doit être déposé dans l’entrée principale.</t>
  </si>
  <si>
    <t>Exemple: ITE 2000, page 2-15 pour les constructions protégées de pleine valeur ou ITE 1980, page 1.105 pour les constructions protégées aptes à être rénovées.</t>
  </si>
  <si>
    <t>Description du défaut: La liste des pièces de rechange spécifique à cet ouvrage de protection est manquante.</t>
  </si>
  <si>
    <t>Une liste des pièces de rechange et du matériel de remplacement doit être établie conformément aux ITE, 14e partie. Il convient de déterminer quel matériel de remplacement et quelles pièces de rechange doivent être disponibles dans l’ouvrage de protection et en quelles quantités.</t>
  </si>
  <si>
    <t xml:space="preserve">Une liste correspondante d’éléments (lampes à incandescence, lampes fluorescentes, starters, batteries, courroies de transmission, joints, nattes de filtre, etc.) classés par ordre de priorité (acquisitions courantes et acquisitions requises lors d’une préparation) doit être établie. Pour les acquisitions effectuées lors de la préparation, les sources d’approvisionnement doivent avoir été définies au préalable. </t>
  </si>
  <si>
    <t>Exemple: ITE 2000, page 14-22 ss</t>
  </si>
  <si>
    <t>Description du défaut: La liste de contrôle selon les «Directives DPR, 2e partie» («Aménagement du DPR») est manquante.</t>
  </si>
  <si>
    <t>Le degré de préparation de la construction protégée a été réduit (DPR). Par conséquent, la construction protégée n’est pas immédiatement opérationnelle. Conformément à la liste de contrôle «Aménagement du DPR 2e partie», les documents indiquant quelles mesures ont été prises pour mettre la construction protégée en DPR doivent être disponibles.</t>
  </si>
  <si>
    <t>Description du défaut: Pour les constructions protégées de pleine valeur: les Instructions techniques pour l’entretien 2000 («ITE 2000») sont manquantes.</t>
  </si>
  <si>
    <t>Pour assurer un entretien correct de l’ouvrage de protection, un exemplaire des ITE 2000 doit être disponible dans la construction.</t>
  </si>
  <si>
    <t>Description du défaut: Pour les constructions protégées aptes à être rénovées: les Instructions techniques de l’OFPC pour l’entretien des constructions de protection civile «ITE 1980» sont manquantes.</t>
  </si>
  <si>
    <t>Pour assurer un entretien correct de l’ouvrage de protection, un exemplaire des ITE 1980 doit être disponible dans la construction.</t>
  </si>
  <si>
    <t>Listes de contrôle pour la préparation et les dérangements de constructions protégées et d’abris</t>
  </si>
  <si>
    <t>Description du défaut: La liste de contrôle spécifique à l’ouvrage de protection pour la préparation et la mise en service en cas de conflit armé est manquante.</t>
  </si>
  <si>
    <t>L’autorité cantonale responsable des ouvrages de protection décide si la liste de contrôle pour cet ouvrage de protection doit être établie maintenant ou au plus tard si le Conseil fédéral ordonne le renforcement des mesures de protection de la population (pour les constructions protégées, le MET).</t>
  </si>
  <si>
    <t>Description du défaut: La liste de contrôle spécifique à l’ouvrage de protection pour la préparation et la mise en service en cas de catastrophe ou de situation d’urgence est manquante.</t>
  </si>
  <si>
    <t>La liste de contrôle spécifique à l’ouvrage de protection pour la préparation et la mise en service en cas de catastrophe ou de situation d’urgence indique les travaux à réaliser (exploitation, chauffage et ventilation, alimentation électrique de secours, alimentation en eau et eaux usées, etc.). Elle doit être établie en collaboration avec l’autorité cantonale responsable des ouvrages de protection.</t>
  </si>
  <si>
    <t>Description du défaut: Les listes de contrôle pour les dérangements selon le manuel d’exploitation technique sont manquantes.</t>
  </si>
  <si>
    <t>Liste non exhaustive:</t>
  </si>
  <si>
    <t>-        liste de contrôle Défaillance du ventilateur d’air pulsé,</t>
  </si>
  <si>
    <t>-        liste de contrôle Défaillance du réseau local d’alimentation en eau,</t>
  </si>
  <si>
    <t>-        liste de contrôle Refoulement des eaux déversées dans la canalisation locale,</t>
  </si>
  <si>
    <t>-        liste de contrôle Défaillance de la pompe à matières fécales,</t>
  </si>
  <si>
    <t>-        liste de contrôle Défaillance du réseau local d’alimentation en énergie électrique et</t>
  </si>
  <si>
    <t>-        liste de contrôle Défaillance du groupe électrogène de secours.</t>
  </si>
  <si>
    <t>Les listes de contrôle doivent être établies en collaboration avec l’autorité cantonale responsable des ouvrages de protection.</t>
  </si>
  <si>
    <t>Partie construction</t>
  </si>
  <si>
    <t>Installations et aménagements étrangers aux ouvrages de protection</t>
  </si>
  <si>
    <t>Description du défaut: Il n’existe aucune autorisation des autorités responsables de la protection civile pour les adaptions structurelles ultérieures.</t>
  </si>
  <si>
    <t>Afin de ne pas compromettre la fonction de protection de l’ouvrage de protection, aucune modification structurelle (p. ex. installation de cloisons ou d’un chauffe-eau) ne peut être entreprise sans autorisation. La responsabilité relève de l’OFPP (par la voie de service par l’intermédiaire du canton) pour les constructions protégées et de l’autorité cantonale responsable des ouvrages de protection pour les abris.</t>
  </si>
  <si>
    <t>Description du défaut: Il manque une planification et des instructions affichées en permanence sur place concernant le démontage d’installations et d’éléments étrangers à l’ouvrage de protection et la remise de l’ouvrage de protection dans son état initial de fonction.</t>
  </si>
  <si>
    <t>Il convient de planifier les modalités de la remise de l’ouvrage de protection dans son état initial de fonction (besoins en temps, personnel, matériel).</t>
  </si>
  <si>
    <t>En cas de modifications mineures n’affectant pas la fonction de protection de l’ouvrage de protection et permettant un retour en arrière rapide, il convient de documenter les modifications effectuées et la manière de revenir en arrière. Il n’y a pas d’autres mesures à prendre pour le moment.</t>
  </si>
  <si>
    <t>Description du défaut: Avec la mise en place d’installations utilisées en temps de paix, des équipements techniques de l’ouvrage de protection (fermetures, installations de chauffage, de ventilation, sanitaires et électriques ou leurs composants) ont été retirés.</t>
  </si>
  <si>
    <t xml:space="preserve">L’ouvrage de protection n’est plus utilisable dans sa fonction initialement prévue. Il n’est pas opérationnel! Les équipements techniques démontés (fermetures, installations de chauffage, de ventilation, sanitaires et électriques) doivent être montés sans délai. </t>
  </si>
  <si>
    <t>Si l’enveloppe n’est plus étanche du fait de modifications structurelles, l’ouvrage de protection n’est pas opérationnel! Il faut y remédier sans délai.</t>
  </si>
  <si>
    <t>La marche à suivre doit être discutée avec l’autorité cantonale responsable des ouvrages de protection.</t>
  </si>
  <si>
    <t xml:space="preserve">Description du défaut: Il existe des revêtements de sol, de mur et de plafond présentant un risque d’incendie évident. La norme et les directives de protection incendie de l’AEAI s’appliquent. </t>
  </si>
  <si>
    <t>Ces revêtements posent un risque d’incendie et représentent un danger potentiel pour les personnes. La norme et les prescriptions de protection incendie de l’AEAI doivent être respectées. Il faut pour cela faire appel à un expert de la protection incendie. Si les prescriptions ne peuvent pas être respectées, les revêtements doivent être enlevés.</t>
  </si>
  <si>
    <t>Description du défaut: Des conduites de vapeur, de gaz, de mazout ou d’autres agents dangereux traversent l’ouvrage de protection.</t>
  </si>
  <si>
    <t>Les conduites de vapeur, de gaz, de mazout ou d’autres agents dangereux traversant l’ouvrage de protection sont interdites et doivent être retirées. La marche à suivre doit être discutée avec l’autorité cantonale responsable des ouvrages de protection.</t>
  </si>
  <si>
    <t>Description du défaut: Le dispositif d’isolation thermique installé a posteriori n’est pas démontable.</t>
  </si>
  <si>
    <t>Ce défaut fait qu’en cas d’occupation de l’ouvrage de protection, la chaleur ne peut être évacuée que de manière limitée. L’autorité cantonale responsable des ouvrages de protection doit donc évaluer l’ouvrage en termes d’évacuation de chaleur.</t>
  </si>
  <si>
    <t>Description du défaut: Les installations et éléments étrangers à l’ouvrage de protection ne sont pas démontables ou fixés de manière à résister aux chocs.</t>
  </si>
  <si>
    <t>La protection des personnes n’est plus garantie. Le défaut doit être éliminé. La marche à suivre doit être discutée avec l’autorité cantonale responsable des ouvrages de protection.</t>
  </si>
  <si>
    <t>Les installations et éléments étrangers à l’ouvrage de protection doivent être démontables (c’est-à-dire pouvoir être retirés de l’ouvrage de protection en cas d’occupation) ou, dans le cas des conduites d’eau, conduits de ventilation et d’évacuation d’air, canaux de câbles, équipements et appareils fixes, être fixés conformément aux IT Chocs.</t>
  </si>
  <si>
    <t>Description du défaut: Il manque devant l’entrée de l’enveloppe de la construction un dispositif permettant d’arrêter les conduites tierces.</t>
  </si>
  <si>
    <t>Les conduites (eau froide, eau chaude, eau chaude pompée) qui n’ont pas été installées pour l’ouvrage de protection (étrangères à l’ouvrage de protection) doivent être dotées d’une vanne d’arrêt devant l’entrée de l’ouvrage de protection. L’absence de vanne constitue un défaut. Les vannes doivent être montées par une entreprise spécialisée juste avant le passage à travers l’enveloppe de la construction (ou après en cas d’impossibilité).</t>
  </si>
  <si>
    <t>Plan d’ensemble et désignation des locaux</t>
  </si>
  <si>
    <t xml:space="preserve">Description du défaut: Il manque un plan d’ensemble de l’ouvrage de protection affiché en permanence. </t>
  </si>
  <si>
    <t>Dans les constructions protégées, un plan d’ensemble doit être fixé à la paroi (ITO ch. 2.95.2). Le plan doit être fixé sur un panneau et affiché en permanence.</t>
  </si>
  <si>
    <t>Dans les PC et po att, le plan d’ensemble est accroché à une paroi libre du réfectoire; dans les unités d’hôpital protégées et les centres sanitaires protégés, les plans doivent être affichés dans les locaux de triage/réception/désinfection.</t>
  </si>
  <si>
    <t>Description du défaut: Il manque une désignation des locaux apposée en permanence et qui corresponde au plan d’ensemble.</t>
  </si>
  <si>
    <t>La désignation des locaux doit correspondre à l’identique au plan d’ensemble. Les détails peuvent être consultés dans les ITO (ch. 2.95.1).</t>
  </si>
  <si>
    <t>Extincteurs portatifs (*dans les abris, uniquement si un groupe électrogène de secours a été prescrit ou installé)</t>
  </si>
  <si>
    <t>Description du défaut: Il n’y a aucun extincteur portatif dans l’ouvrage de protection.</t>
  </si>
  <si>
    <t>Il convient de se procurer les extincteurs portatifs nécessaires conformément à la liste des composants homologués de l’OFPP et de les monter de manière à résister aux chocs sur leurs supports homologués. S’ils font défaut, la marche à suivre doit être discutée avec l’autorité cantonale responsable des ouvrages de protection.</t>
  </si>
  <si>
    <t>Description du défaut: Les extincteurs portatifs ne sont pas entretenus et plombés conformément aux instructions en la matière.</t>
  </si>
  <si>
    <t>L’intervalle de maintenance des extincteurs portatifs dépend des indications du fabricant. L’association suisse des appareils d’extinction recommande, sur la base de ses longues années de pratique, de faire contrôler les extincteurs portatifs tous les 3 ans par l’entreprise spécialisée concernée.</t>
  </si>
  <si>
    <t>Description du défaut: Les extincteurs portatifs ne sont pas de type approprié.</t>
  </si>
  <si>
    <t>Les extincteurs portatifs à monter sur des supports homologués de manière à résister aux chocs doivent correspondre au type prescrit. Voir les instructions de l’OFPP sur l’équipement des constructions protégées en extincteurs portatifs ainsi que sur le remplacement et l’entretien de ceux-ci.</t>
  </si>
  <si>
    <t>Description du défaut: Il n’y a pas suffisamment d’extincteurs portatifs fixés de manière à résister aux chocs.</t>
  </si>
  <si>
    <t>Il convient de se procurer les extincteurs portatifs nécessaires (conformément à la liste des composants homologués de l’OFPP) et de les monter de manière à résister aux chocs sur leurs supports homologués. Voir les instructions de l’OFPP sur l’équipement des constructions protégées en extincteurs portatifs ainsi que sur le remplacement et l’entretien de ceux-ci. La marche à suivre doit être discutée avec l’autorité cantonale responsable des ouvrages de protection.</t>
  </si>
  <si>
    <t>Description du défaut: Les extincteurs portatifs ne sont pas installés au bon endroit.</t>
  </si>
  <si>
    <t>Les extincteurs portatifs nécessaires et leurs supports homologués (liste des composants homologués de l’OFPP) doivent être montés de manière à résister aux chocs conformément aux instructions de l’OFPP sur l’équipement des constructions protégées en extincteurs portatifs ainsi que sur le remplacement et l’entretien de ceux-ci. L’annexe des instructions définit le nombre et le type d’extincteurs portatifs requis ainsi que leur emplacement.</t>
  </si>
  <si>
    <t>Enveloppe de la construction, accès, ouvrages extérieurs, environnement</t>
  </si>
  <si>
    <t>Enveloppe de la construction</t>
  </si>
  <si>
    <t>Description du défaut: L’enveloppe de la construction n’est pas étanche ou est endommagée.</t>
  </si>
  <si>
    <t>Une fissure avec infiltration d’eau a par exemple été constatée. La marche à suivre doit être discutée avec l’autorité cantonale responsable des ouvrages de protection.</t>
  </si>
  <si>
    <t>Description du défaut: Elle présente des fissures d’une largeur supérieure à 2 mm sans infiltration d’eau.</t>
  </si>
  <si>
    <t>Pour pouvoir observer si la fissure travaille, on fera appliquer un enduit en plâtre par un spécialiste. Il convient d’établir un procès-verbal avec relevé de l’emplacement des fissures (local ainsi que surface: plafond/mur/sol) et de l’archiver dans la documentation sur l’ouvrage de protection. En présence de fissures, la marche à suivre doit être discutée avec l’autorité cantonale responsable des ouvrages de protection.</t>
  </si>
  <si>
    <t>Description du défaut: Les traversées murales dans l’enveloppe de la construction ne sont pas toutes étanches au gaz et résistantes à la pression et ne sont pas conformes aux directives de l’OFPP.</t>
  </si>
  <si>
    <t>Les ouvertures de moins de 60 mm doivent être obturées dans les règles de l’art à l’aide d’une pâte d’étanchéité homologuée OFPP (BZS).Les ouvertures de plus de 60 mm doivent être obturées par des gaines de câbles et de tubes étanches au gaz et résistantes à la pression ou obturées par des plaques en acier. La marche à suivre doit être discutée avec l’autorité cantonale responsable des ouvrages de protection.</t>
  </si>
  <si>
    <t>Description du défaut: Les dégâts ne sont pas réparés (effritement, armature apparente).</t>
  </si>
  <si>
    <t>Les armatures apparentes doivent être confiées à une entreprise spécialisée et les murs qui s’effritent doivent être réparés.</t>
  </si>
  <si>
    <t>Description du défaut: Les gaines entre le local de ventilation et l’espace de séjour ne sont pas toutes étanches au gaz (dispositif coupe-feu).</t>
  </si>
  <si>
    <t>Elles doivent être remises en état par une entreprise spécialisée.</t>
  </si>
  <si>
    <t>Description du défaut: Il y a des moisissures sur les murs et/ou aux plafonds.</t>
  </si>
  <si>
    <t>Il faut veiller à ce qu’il n’y ait pas d’humidité excessive (supérieure à 65%) aux endroits concernés. En cas de moisissures, il convient en règle générale de faire appel à une entreprise spécialisée.  La marche à suivre doit être discutée avec l’autorité cantonale responsable des ouvrages de protection.</t>
  </si>
  <si>
    <t xml:space="preserve">SS et VE </t>
  </si>
  <si>
    <t>Description du défaut: L’accès aux puits de sortie et aux sauts-de-loup pour les travaux d’entretien n’est pas garanti.</t>
  </si>
  <si>
    <t xml:space="preserve">L’accès doit être dégagé. </t>
  </si>
  <si>
    <t xml:space="preserve">Les sorties de secours (SS) doivent avoir une ouverture minimale de 0,60 x 0,80 m. Les voies d’évacuation (VE) doivent avoir une ouverture minimale de 0,60 x 0,60 m. </t>
  </si>
  <si>
    <t>Le cadre métallique vissé réduit la taille de l’ouverture de 0,10 m de chaque côté. Ce cadre métallique doit être construit de manière à pouvoir être facilement retiré en cas d’occupation de l’abri.</t>
  </si>
  <si>
    <t>L’isolation extérieure réduit l’ouverture de 0,10 m et doit être adaptée pour que celle-ci ait la section requise.</t>
  </si>
  <si>
    <t>Le puits de lumière (hauteur min. 1 m) doit être démonté et remplacé par un élément plus grand, de sorte que l’ouverture atteigne au moins les dimensions requises.</t>
  </si>
  <si>
    <t>Si l’accès garanti n’est pas suffisant, la marche à suivre doit être discutée avec l’autorité cantonale responsable des ouvrages de protection.</t>
  </si>
  <si>
    <t>Description du défaut: Le bord inférieur du linteau de l’ouverture du volet blindé (VB) ne se situe pas à une distance minimale de 35 cm sous le terrain.</t>
  </si>
  <si>
    <t>Le bord inférieur du linteau de l’ouverture du volet blindé dans la paroi de l’ouvrage de protection doit se situer à au moins 35 cm sous le terrain (protection contre les rayonnements et les éclats).</t>
  </si>
  <si>
    <t>Le saut-de-loup de la sortie de secours doit être surélevé et le terrain doit être adapté en conséquence.</t>
  </si>
  <si>
    <t>En cas de défaut en la matière, la marche à suivre doit être discutée avec l’autorité cantonale responsable des ouvrages de protection.</t>
  </si>
  <si>
    <t>Description du défaut: Le bord supérieur des sauts-de-loup n’est pas adapté à la hauteur du terrain environnant.</t>
  </si>
  <si>
    <t>Les sauts-de-loup des voies d’évacuation et les puits de sortie des sorties de secours doivent au moins arriver jusqu’au bord supérieur du terrain. Si tel n’est pas le cas, ils doivent être rehaussés au moins jusqu’à cette hauteur.</t>
  </si>
  <si>
    <t>Description du défaut: Les couvertures de regards (couvercles, grilles) ne sont pas sécurisées.</t>
  </si>
  <si>
    <t>Les grilles caillebotis des sorties de secours et les regards de sortie des voies d’évacuation doivent être sécurisés de manière à ne pas pouvoir être ouverts par des personnes non autorisées (responsabilité). La sécurité doit pouvoir être retirée de l’intérieur.</t>
  </si>
  <si>
    <t>Les sorties de secours doivent être recouvertes de grilles caillebotis facilement amovibles, les regards de sortie des voies d’évacuation d’un couvercle perforé ou d’une grille (ouverture d’aération totale min. 0,60 m2) disponible dans le commerce. Les couvertures doivent satisfaire aux exigences pour le temps de paix (piétons/trafic, protection contre les chutes).</t>
  </si>
  <si>
    <t>Description du défaut: À partir d’une hauteur de ≥ 1,5 à ≤ 4,5 m, il manque des échelles ou des échelons fonctionnels sur le côté le plus étroit du puits.</t>
  </si>
  <si>
    <t>Des échelons ou une échelle sont exigés à partir d’une hauteur de 1,50 m. Ils doivent être posés sur la paroi latérale du puits et ne pas aboutir sur le côté du puits formant un cône.</t>
  </si>
  <si>
    <t>Description du défaut: Le regard de la sortie de secours d’une hauteur de &lt; 4,5 m ne correspond pas aux mesures minimales de 60 x 80 cm.</t>
  </si>
  <si>
    <t>Les sorties de secours (SS) doivent avoir une ouverture minimale de 0,60 x 0,80 m.</t>
  </si>
  <si>
    <t>Description du défaut: Le regard de la sortie de secours d’une hauteur de ≥ 4,5 m ne correspond pas aux mesures minimales de 1,3 x 0,8 m ou ne dispose pas d’une plate-forme de sécurité avec une ouverture de &gt; 60 x 80 cm.</t>
  </si>
  <si>
    <t>Lorsque la hauteur du regard atteint ou dépasse 4,50 m, des paliers intermédiaires doivent être réalisés sur l’un des côtés. À défaut, une échelle à crinoline est prescrite (crinoline recommandée à partir de 3 m).</t>
  </si>
  <si>
    <t>Des dispositifs d’accès appropriés et fixes doivent être installés pour l’ensemble de la zone de l’ouvrage; les prescriptions de la Suva doivent également être prises en compte et respectées.</t>
  </si>
  <si>
    <t>Description du défaut: Le regard ne dispose pas d’un drainage ou celui-ci ne fonctionne pas.</t>
  </si>
  <si>
    <t>Si le regard ne dispose pas d’un drainage ou que celui-ci ne fonctionne pas, il y a un risque d’inondation. Pour éviter ce risque, l’écoulement au sol de la VE/SS doit être pourvu d’une grille afin de garantir le fonctionnement à long terme.</t>
  </si>
  <si>
    <t>Description du défaut: Les regards et les VE sont endommagés.</t>
  </si>
  <si>
    <t>Les puits et les VE doivent être remis en état.</t>
  </si>
  <si>
    <t>Description du défaut: Les SS/VE ne sont pas praticables.</t>
  </si>
  <si>
    <t>Aux fins de maintenance et pour le cas d’une occupation, les SS/VE doivent être rendues praticables.</t>
  </si>
  <si>
    <t>Description du défaut: les VE ne sont pas recouvertes de 30 cm de terrain au minimum.</t>
  </si>
  <si>
    <t>Le remblai au-dessus des voies d’évacuation doit s’élever à 30 cm au moins. Le remblai et le saut-de-loup des voies d’évacuation doivent être rehaussés en conséquence.</t>
  </si>
  <si>
    <t>Protection des accès contre les décombres</t>
  </si>
  <si>
    <t>Description du défaut: Il n’y a pas de sortie de secours (SS/VE) en dehors de la zone de décombres H/2 (obligatoire pour les abris de quatorze places protégées et plus) ou, dans les zones à forte densité de population, il n’y a pas plusieurs SS/VE situées à l’intérieur de la zone de décombres.</t>
  </si>
  <si>
    <t>Il faut veiller à ce que les sorties de secours et les sauts-de-loup des voies d’évacuation soient en dehors de la zone de décombres. Zone hors décombres = distance équivalant à au moins la moitié de la hauteur à la corniche du bâtiment situé au-dessus ou à proximité.</t>
  </si>
  <si>
    <t>Description du défaut: Aucun accès n’est situé hors zone de décombres.</t>
  </si>
  <si>
    <t>Un accès au moins doit être situé hors de la zone de décombres. Zone hors décombres = distance équivalant à au moins la moitié de la hauteur à la corniche du bâtiment situé au-dessus ou à proximité.</t>
  </si>
  <si>
    <t>Prises (LF) et sorties d’air (AL)</t>
  </si>
  <si>
    <t>Description du défaut: L’accessibilité pour l’entretien de la prise d’air n’est pas garantie ou la section de l’ouverture est masquée.</t>
  </si>
  <si>
    <t>L’accès doit être dégagé (ouverture du puits obstruée, végétation, etc.).</t>
  </si>
  <si>
    <t>Description du défaut: L’accessibilité pour l’entretien de la sortie d’air n’est pas garantie ou la section de l’ouverture est masquée.</t>
  </si>
  <si>
    <t>Les grilles caillebotis des prises et sorties d’air doivent être sécurisées de manière à ne pas pouvoir être ouvertes par des personnes non autorisées. Dans le cas contraire, le propriétaire s’expose à des conséquences en termes de responsabilité civile.</t>
  </si>
  <si>
    <t>Description du défaut: Les prises d’air ne sont pas situées hors zone de décombres.</t>
  </si>
  <si>
    <t>Il faut veiller à ce que les prises d’air soient en dehors de la zone de décombres. Zone hors décombres = distance équivalant à au moins la moitié de la hauteur à la corniche du bâtiment situé au-dessus ou à proximité.</t>
  </si>
  <si>
    <t>Description du défaut: Les sorties d’air ne sont pas situées hors zone de décombres.</t>
  </si>
  <si>
    <t>Il faut veiller à ce que les sorties d’air soient en dehors de la zone de décombres. Zone hors décombres = distance équivalant à au moins la moitié de la hauteur à la corniche du bâtiment situé au-dessus ou à proximité.</t>
  </si>
  <si>
    <t>Description du défaut: La distance entre la prise d’air et la sortie d’air ne correspond pas à la distance prévue par rapport à la direction du vent (6 à 10 m en fonction de la direction du vent).</t>
  </si>
  <si>
    <t>Description du défaut: Les prises d’air ne sont pas pourvues d’échelles et/ou d’aides d’accès.</t>
  </si>
  <si>
    <t>Description du défaut: Les sorties d’air ne sont pas pourvues d’échelles et/ou d’aides d’accès.</t>
  </si>
  <si>
    <t>Description du défaut: Les prises et sorties d’air d’une hauteur de &gt; 4,5 m ne disposent pas d’un palier intermédiaire avec une trappe d’accès de &gt; 60 x 80 cm ou d’une échelle à crinoline.</t>
  </si>
  <si>
    <t>Lorsque la hauteur du puits atteint ou dépasse 4,50 m, des paliers intermédiaires doivent être réalisés sur l’un des côtés. À défaut, une échelle à crinoline est prescrite (crinoline recommandée à partir de 3 m).</t>
  </si>
  <si>
    <t>Description du défaut: Le drainage de la prise et de la sortie d’air n’est pas installé ou ne fonctionne pas.</t>
  </si>
  <si>
    <t>Si le drainage de la prise et de la sortie d’air n’est pas installé ou ne fonctionne pas, il y a un risque d’inondation. Pour garantir le drainage sur le long terme et prévenir le risque d’inondation, la bouche d’écoulement au sol doit être pourvue d’une grille.</t>
  </si>
  <si>
    <t>Sécurisation des balustrades</t>
  </si>
  <si>
    <t xml:space="preserve">Description du défaut: Les balustrades près des entrées n’offrent manifestement pas de protection contre les chutes. </t>
  </si>
  <si>
    <t>Les balustrades doivent être conformes aux directives en vigueur. Il convient de faire appel au responsable de la sécurité de la commune.</t>
  </si>
  <si>
    <t>Fermetures</t>
  </si>
  <si>
    <t>Portes blindées (PB), volets blindés (VB), portes pression (PP), portes blindées à deux vantaux (PBO)</t>
  </si>
  <si>
    <t>Description du défaut: Les fermetures de l’ouvrage de protection ne sont pas accessibles.</t>
  </si>
  <si>
    <t>Les obstacles architecturaux doivent être supprimés ou être démontables, de manière à ce que les fermetures puissent être fermées lors des interventions d’entretien et de maintenance ainsi que lors des contrôles périodiques (tests de surpression).</t>
  </si>
  <si>
    <t>Description du défaut: L’ouvrage de protection ne dispose pas de toutes les fermetures requises.</t>
  </si>
  <si>
    <t>Si l’ouvrage de protection ne dispose pas de toutes les fermetures requises, il n’est plus opérationnel! La marche à suivre doit être discutée avec l’autorité cantonale responsable des ouvrages de protection.</t>
  </si>
  <si>
    <t>Description du défaut: Les fermetures ne peuvent pas être ouvertes ni fermées.</t>
  </si>
  <si>
    <t>Il convient de remettre les fermetures en état de manière à ce qu’elles puissent être ouvertes et fermées lors des interventions d’entretien et de maintenance ainsi que lors des contrôles périodiques (tests de surpression). À titre d’exemple, les portes étrangères à la protection civile doivent être disposées de manière à ce que les fermetures puissent être complètement fermées, faute de quoi il faudra les retirer en amont du contrôle.</t>
  </si>
  <si>
    <t>Si les fermetures ne peuvent être ni ouvertes ni fermées, l’ouvrage de protection n’est plus opérationnel! La marche à suivre doit être discutée avec l’autorité cantonale responsable des ouvrages de protection.</t>
  </si>
  <si>
    <t>Description du défaut: Les charnières présentent des fissures et/ou coincent.</t>
  </si>
  <si>
    <t>Ce défaut doit être corrigé par le fabricant.</t>
  </si>
  <si>
    <t>Description du défaut: Les goujons des charnières ne sont pas maintenus à leurs deux extrémités par une goupille ou un point de soudure.</t>
  </si>
  <si>
    <t>Les goujons des charnières doivent être maintenus à leurs deux extrémités par une goupille ou un point de soudure</t>
  </si>
  <si>
    <t>Description du défaut: Les graisseurs des paumelles fixées sur les fermetures sont manquants ou recouverts de peinture.</t>
  </si>
  <si>
    <t>Les graisseurs des paumelles manquants au niveau des PB, VB et PP doivent être posés par une entreprise spécialisée.</t>
  </si>
  <si>
    <t>Description du défaut: Les fermetures présentent des traces de rouille.</t>
  </si>
  <si>
    <t>Les fermetures doivent être traitées par un professionnel.</t>
  </si>
  <si>
    <t>Description du défaut: Certains leviers de verrouillage sont manquants ou ne sont pas montés.</t>
  </si>
  <si>
    <t>Il convient de se procurer les leviers de verrouillage manquants auprès du fabricant. Les leviers qui ne sont pas posés correctement doivent être remontés dans les règles de l’art.</t>
  </si>
  <si>
    <t>Description du défaut: Les leviers de verrouillage des fermetures ne sont pas parfaitement réglés (ne peuvent pas être fermés correctement).</t>
  </si>
  <si>
    <t>Les leviers de verrouillage doivent être réglés de manière à ne pas pouvoir tourner eux-mêmes.</t>
  </si>
  <si>
    <t>Le jeu entre le levier extérieur et le levier intérieur – jeu mesuré à l’extrémité des leviers – ne doit pas être supérieur à 2,5 cm. Les écrous doivent être serrés, le mécanisme doit être graissé et fonctionner sans difficulté.</t>
  </si>
  <si>
    <t>Description du défaut: Certains joints en caoutchouc des fermetures sont manquants ou ne sont pas en place.</t>
  </si>
  <si>
    <t>Il faut mettre les joints en place ou s’en procurer.</t>
  </si>
  <si>
    <t>Description du défaut: Les joints en caoutchouc sont endommagés, écrasés, encrassés, couverts de peinture ou fragilisés et desséchés.</t>
  </si>
  <si>
    <t>Les joints en caoutchouc qui sont fragilisés, durcis, fissurés ou endommagés doivent être remplacés.</t>
  </si>
  <si>
    <t>Description du défaut: Les fermetures ne sont pas étanches.</t>
  </si>
  <si>
    <t xml:space="preserve">Points à contrôler: </t>
  </si>
  <si>
    <t>-        tous les joints en caoutchouc mis en place? (contrôler leur fixation dans la rainure),</t>
  </si>
  <si>
    <t>-        joints en caoutchouc intacts? (pas fissurés, pas ébréchés),</t>
  </si>
  <si>
    <t>-        joints en caoutchouc souples? (non durcis ou fragilisés),</t>
  </si>
  <si>
    <t>-        joints en caoutchouc propres? (pas de peinture) et</t>
  </si>
  <si>
    <t>-        fermer les fermetures et contrôler l’étanchéité (test de lumière).</t>
  </si>
  <si>
    <t xml:space="preserve">En présence d’interstices, on utilisera des fers plats pour garantir l’étanchéité (fermetures déformées). Les fers déjà présents ne sont peut-être pas soudés / collés correctement. Le cas échéant, il faut y remédier. Les mesures de rétablissement de l’étanchéité doivent être confiées à une entreprise spécialisée. </t>
  </si>
  <si>
    <t>Si les fermetures ne peuvent pas être étanchéisées malgré ces mesures, l’ouvrage de protection n’est plus opérationnel! La marche à suivre doit être discutée avec l’autorité cantonale responsable des ouvrages de protection.</t>
  </si>
  <si>
    <t>Description du défaut: Il manque au moins un dispositif d’auto-libération complet et opérationnel.</t>
  </si>
  <si>
    <t xml:space="preserve">Il faut se procurer un dispositif d’auto-libération. Un dispositif d’auto-libération doit être monté sur le côté intérieur de la porte blindée (PB) située le plus à l’intérieur de la construction protégée dans chaque zone d’entrée (éventuellement à proximité immédiate, mais toujours à l’intérieur de l’ouvrage de protection). Il doit y avoir au moins un dispositif d’auto-libération complet par ouvrage de protection. </t>
  </si>
  <si>
    <t xml:space="preserve">Si des pièces sont manquantes, il faut se les procurer. Le dispositif doit être plombé. </t>
  </si>
  <si>
    <t>Le fonctionnement du dispositif d’auto-libération (tube carré, arbre de l’entraînement manuel, écrou et clé) doit être vérifié.</t>
  </si>
  <si>
    <t>Description du défaut: La poignée amovible servant à ouvrir le volet blindé depuis l’extérieur est manquante.</t>
  </si>
  <si>
    <t>Il faut se procurer les poignées manquantes auprès du fabricant et les monter à l’endroit prévu. Si le verrou du VB présente un trou pour loger cette poignée, celle-ci doit être fixée soit directement sur le verrou, soit à proximité immédiate.</t>
  </si>
  <si>
    <t>Description du défaut: Dans la mesure où ce VB (fabrication/type) est doté d’un canal de transmission, le bouchon de fermeture est manquant ou difficile à retirer.</t>
  </si>
  <si>
    <t>Il faut s’en procurer un ou faire en sorte que l’élément présent soit fonctionnel.</t>
  </si>
  <si>
    <t>Description du défaut: Certains verrous de sûreté d’ouvrages de protection construits à partir du 1er janvier 1974 sont manquants.</t>
  </si>
  <si>
    <t>Il faut se procurer les verrous de sûreté manquants.</t>
  </si>
  <si>
    <t>Description du défaut: La fenêtre de cave du VB ne peut pas être démontée.</t>
  </si>
  <si>
    <t>Les éléments pour temps de paix de la fenêtre de cave doivent être facilement démontables. Si ce n’est pas le cas, il faut y remédier.</t>
  </si>
  <si>
    <t>Fermetures supplémentaires («porte rouge») / portes communicantes</t>
  </si>
  <si>
    <t>Description du défaut: Les entrées supplémentaires utilisées en temps de paix ou les passages entre deux ouvrages de protection ne peuvent pas être fermés par une PB ou un VB.</t>
  </si>
  <si>
    <t>Les fermetures supplémentaires (portes ou volets blindés) situées entre les zones protégée et non protégée (zone étanche aux gaz et aux pressions) et utilisées exclusivement à des fins étrangères à la protection civile sont appelées «portes rouges» et doivent être verrouillées en cas d’occupation de l’abri.</t>
  </si>
  <si>
    <t>Si les entrées supplémentaires utilisées en temps de paix ou les passages entre deux ouvrages de protection ne peuvent pas être fermés par une PB ou un VB, l’ouvrage de protection n’est pas opérationnel! La marche à suivre doit être discutée avec l’autorité cantonale responsable des ouvrages de protection.</t>
  </si>
  <si>
    <t>Description du défaut: Les fermetures supplémentaires pour une utilisation en temps de paix entre la zone protégée et la zone non protégée ne portent pas en permanence l’inscription «Porte rouge, fermée en cas d’occupation de la construction».</t>
  </si>
  <si>
    <t>Ces fermetures supplémentaires doivent porter une inscription permanente. Il doit y avoir des deux côtés de la fermeture des écriteaux indiquant «Porte rouge, fermée en cas d’occupation de la construction».</t>
  </si>
  <si>
    <t>Description du défaut: Les portes communicantes entre les ouvrages de protection ne portent pas en permanence l’inscription «Cette porte doit être fermée en cas d’occupation».</t>
  </si>
  <si>
    <t>Les écriteaux «Cette porte doit être fermée en cas d’occupation» doivent être apposés de façon  permanente.</t>
  </si>
  <si>
    <t>Description du défaut: Les fermetures supplémentaires ne sont pas équipées d’un mécanisme de fermeture spécial.</t>
  </si>
  <si>
    <t>Il faut qu’il y ait un mécanisme de fermeture spécial visant à éviter qu’il ne soit possible d’ouvrir ni de l’intérieur ni de l’extérieur. Il convient de se procurer et d’installer un dispositif de fermeture fonctionnel.</t>
  </si>
  <si>
    <t>Complément à la PB avec seuil démontable</t>
  </si>
  <si>
    <t>Description du défaut: Le seuil démontable est manquant.</t>
  </si>
  <si>
    <t>Il convient de se procurer un produit homologué OFPP (BZS).</t>
  </si>
  <si>
    <t>Si le seuil démontable est manquant, l’ouvrage de protection n’est plus opérationnel! La marche à suivre doit être discutée avec l’autorité cantonale responsable des ouvrages de protection.</t>
  </si>
  <si>
    <t>Description du défaut: Le seuil démontable n’est pas stocké à côté de la PB ou fixé à la PB.</t>
  </si>
  <si>
    <t>Après démontage, le seuil doit pouvoir être fixé sur la porte ou à proximité immédiate. Il convient d’installer un support / un mécanisme.</t>
  </si>
  <si>
    <t>Description du défaut: Les outils pour le seuil démontable sont manquants.</t>
  </si>
  <si>
    <t>Il convient de se procurer l’outillage auprès d’une entreprise spécialisée et de le fixer au niveau de la porte.</t>
  </si>
  <si>
    <t>Description du défaut: Le seuil démontable ne peut pas être fixé solidement.</t>
  </si>
  <si>
    <t>Si le seuil démontable ne peut pas être fixé solidement, l’ouvrage de protection n’est plus opérationnel! La marche à suivre doit être discutée avec l’autorité cantonale responsable des ouvrages de protection.</t>
  </si>
  <si>
    <t>Paroi blindée coulissante (PBC)</t>
  </si>
  <si>
    <t>Description du défaut: L’armoire à outils est manquante.</t>
  </si>
  <si>
    <t>Il faut se procurer une armoire à outils pour entreposer le matériel nécessaire à l’exploitation de la paroi blindée coulissante, à savoir:</t>
  </si>
  <si>
    <t>-        tire-câble 3 t avec levier télescopique,</t>
  </si>
  <si>
    <t>-        câble de tire-câble 3 t avec dévidoir,</t>
  </si>
  <si>
    <t>-        2 manilles,</t>
  </si>
  <si>
    <t>-        verrou antichoc (barre de sécurité servant à verrouiller la PBC fermée),</t>
  </si>
  <si>
    <t>-        modes d’emploi (PBC, outillage, év. démontage de la porte utilisée en temps de paix),</t>
  </si>
  <si>
    <t>-        outillage (selon les indications du fabricant) et</t>
  </si>
  <si>
    <t>-        poulie de renvoi (facultatif).</t>
  </si>
  <si>
    <t>Description du défaut: L’armoire à outils n’est pas fermée à clé et/ou la clé est manquante.</t>
  </si>
  <si>
    <t>Il convient de se procurer une clé ou de remplacer la serrure. La clé doit être étiquetée et déposée à un endroit approprié dans l’abri.</t>
  </si>
  <si>
    <t>Description du défaut: Le mode d’emploi est manquant.</t>
  </si>
  <si>
    <t>Il faut se procurer les modes d’emploi manquants (PBC, outillage, évt. démontage de la porte utilisée en temps de paix) et les stocker dans l’armoire métallique prévue à cet effet.</t>
  </si>
  <si>
    <t>Description du défaut: Les outils nécessaires sont incomplets ou manquants.</t>
  </si>
  <si>
    <t>Il faut se procurer les outils manquants (selon les indications du fabricant) et les stocker dans l’armoire métallique prévue à cet effet.</t>
  </si>
  <si>
    <t>Description du défaut: Les outils nécessaires sont en mauvais état.</t>
  </si>
  <si>
    <t>Les outils (selon les indications du fabricant) doivent être remplacés et stockés dans l’armoire métallique prévue à cet effet.</t>
  </si>
  <si>
    <t>Description du défaut: Le levier télescopique du tire-câble 3 t est manquant.</t>
  </si>
  <si>
    <t>Il faut se procurer le levier télescopique du tire-câble 3 t et le stocker dans l’armoire métallique prévue à cet effet.</t>
  </si>
  <si>
    <t>Description du défaut: Le câble du tire-câble 3 t est manquant (y c. dévidoir).</t>
  </si>
  <si>
    <t>Il faut se procurer le câble du tire-câble 3 t (y c. dévidoir) et le stocker dans l’armoire métallique prévue à cet effet.</t>
  </si>
  <si>
    <t>Description du défaut: Le tire-câble ne répond manifestement pas aux prescriptions de sécurité du fabricant.</t>
  </si>
  <si>
    <t>Si le tire-câble ne répond manifestement pas aux prescriptions de sécurité du fabricant, il doit être contrôlé par ce dernier. L’intervalle de contrôle dépend des indications du fabricant (en règle générale, 8 à 10 ans). Lors du contrôle par le fabricant, une marque de contrôle est apposée sur le boîtier. En outre, le tire-câble et le câble sont munis d’un plomb. Tant que le plomb est intact, il n’est pas nécessaire de procéder à un contrôle périodique. Lors du retrait du plomb, la date de mise en service doit être inscrite sur le boîtier du tire-câble. L’intervalle de contrôle s’applique à partir de cette date. Si aucune date n’est inscrite sur le boîtier, c’est la date figurant sur la marque de contrôle qui fait foi.</t>
  </si>
  <si>
    <t>Description du défaut: Le tire-câble ne fonctionne pas.</t>
  </si>
  <si>
    <t>Il doit être vérifié et réparé/remplacé par le fabricant.</t>
  </si>
  <si>
    <t xml:space="preserve">Description du défaut: Il n’y a pas suffisamment de manilles. </t>
  </si>
  <si>
    <t>Deux manilles doivent être stockées dans l’armoire métallique prévue à cet effet. Il faut se procurer les manilles manquantes.</t>
  </si>
  <si>
    <t>Description du défaut: Le verrou antichoc (barre de sécurité servant à verrouiller la PBC fermée) est manquant.</t>
  </si>
  <si>
    <t>Il faut se procurer le verrou antichoc manquant et le stocker dans l’armoire métallique prévue à cet effet.</t>
  </si>
  <si>
    <t>Description du défaut: Les films protecteurs et passages en tôle ou leurs vis de fixation sont en mauvais état.</t>
  </si>
  <si>
    <t>En cas de défaut en la matière, la paroi blindée coulissante doit faire l’objet d’un contrôle général et de mesures de maintenance selon les ITE et les prescriptions du fabricant. Il convient d’examiner les films protecteurs et les passages en tôle ainsi que leurs vis de fixation.</t>
  </si>
  <si>
    <t>Description du défaut: Les joints en caoutchouc et métalliques ne sont pas entretenus.</t>
  </si>
  <si>
    <t>En cas de défaut en la matière, la paroi blindée coulissante doit faire l’objet d’un contrôle général et de mesures de maintenance selon les ITE et les prescriptions du fabricant. Il convient d’examiner les joints.</t>
  </si>
  <si>
    <t>Description du défaut: Les rails conducteurs ne sont pas exempts de rouille.</t>
  </si>
  <si>
    <t>En cas de défaut en la matière, la paroi blindée coulissante doit faire l’objet d’un contrôle général et de mesures de maintenance selon les ITE et les prescriptions du fabricant. Un traitement antirouille des rails conducteurs est à envisager.</t>
  </si>
  <si>
    <t>Description du défaut: La PBC n’est pas exempte de rouille.</t>
  </si>
  <si>
    <t>En cas de défaut en la matière, la paroi blindée coulissante doit faire l’objet d’un contrôle général et de mesures de maintenance selon les ITE et les prescriptions du fabricant. Un traitement antirouille de la paroi blindée coulissante est à envisager.</t>
  </si>
  <si>
    <t>Description du défaut: La rigole de la PBC n’est pas propre.</t>
  </si>
  <si>
    <t>En cas de défaut en la matière, la paroi blindée coulissante doit faire l’objet d’un contrôle général et de mesures de maintenance selon les ITE et les prescriptions du fabricant. Il convient d’examiner l’état de propreté général.</t>
  </si>
  <si>
    <t>Description du défaut: L’écoulement de l’eau de la rigole est manquant ou ne fonctionne pas.</t>
  </si>
  <si>
    <t>En cas de défaut en la matière, la paroi blindée coulissante doit faire l’objet d’un contrôle général et de mesures de maintenance selon les ITE et les prescriptions du fabricant. L’écoulement de l’eau doit être garanti.</t>
  </si>
  <si>
    <t>Description du défaut: L’entretien de la PBC n’a pas été effectué régulièrement.</t>
  </si>
  <si>
    <t>La maintenance doit être assurée régulièrement conformément aux ITE.</t>
  </si>
  <si>
    <t>Description du défaut: La PBC ne peut pas être entièrement fermée ou n’est pas étanche.</t>
  </si>
  <si>
    <t>La paroi blindée coulissante doit être remise en état par une entreprise spécialisée.</t>
  </si>
  <si>
    <t>Si la PBC ne peut pas être entièrement fermée ou n’est pas étanche, l’ouvrage de protection n’est plus opérationnel! La marche à suivre doit être discutée avec l’autorité cantonale responsable des ouvrages de protection.</t>
  </si>
  <si>
    <t>Équipement</t>
  </si>
  <si>
    <t>Lits</t>
  </si>
  <si>
    <t xml:space="preserve">Description du défaut: Les abris construits à partir du 1er janvier 1987 ainsi que les constructions protégées ne disposent pas de tous les lits nécessaires. </t>
  </si>
  <si>
    <t>Il convient de se procurer les lits manquants (homologation OFPP (BZS). Pour ce qui est des abris, les lits doivent être installés ou du moins étiquetés et entreposés. Pour ce qui est des constructions protégées, les lits doivent en règle générale être installés (selon les indications du fabricant).</t>
  </si>
  <si>
    <t>Description du défaut: Il manque des lits pour patients (y compris monte-lits nécessaires). (Abris d’hôpitaux et d’EMS: exigé seulement pour les structures construites avant 2012)</t>
  </si>
  <si>
    <t>Il convient de se procurer les lits pour patients (y compris monte-lits nécessaires) manquants (homologation OFPP (BZS). Pour ce qui est des abris, les lits doivent être installés ou du moins étiquetés et entreposés. Pour ce qui est des constructions protégées, les lits doivent en règle générale être installés (selon les indications du fabricant).</t>
  </si>
  <si>
    <t>Description du défaut: Il manque les instructions de montage et/ou des vis/des outils de montage des parois de séparation des lits.</t>
  </si>
  <si>
    <t>Il convient de se procurer les composants manquants auprès d’un fabricant.</t>
  </si>
  <si>
    <t>Équipement de toilettes à sec</t>
  </si>
  <si>
    <t>Il convient de se procurer le nombre requis d’équipements de toilettes à sec.</t>
  </si>
  <si>
    <t>Deux cabines de toilettes doivent être installées/montées pour 31 à 100 places protégées, trois pour 101 à 200 places protégées. Les cabines de toilettes doivent être montées et peuvent être utilisées comme local de stockage pour les équipements d’abri.</t>
  </si>
  <si>
    <t>Description du défaut: Il n’y a pas suffisamment de lavabos ou d’urinoirs rigoles mobiles ou fixes.</t>
  </si>
  <si>
    <t>Il convient de se procurer les équipements manquants.</t>
  </si>
  <si>
    <t>Préparation de l’ouvrage de protection</t>
  </si>
  <si>
    <t>Description du défaut: Sans recours à des moyens auxiliaires spéciaux, l’abri et la construction protégée ne peuvent pas être libérés et préparés pour leur occupation respectivement dans les cinq jours et immédiatement.</t>
  </si>
  <si>
    <t>Les instructions de démontage, moyens auxiliaires et outils nécessaires à la préparation doivent être entreposés dans l’ouvrage de protection ou à proximité de celui-ci.</t>
  </si>
  <si>
    <t>Description du défaut: L’ouvrage de protection ne peut pas être mis en service à tout moment en cas de catastrophe ou de situation d’urgence (abris: valable uniquement pour les abris publics prévus comme hébergements d’urgence).</t>
  </si>
  <si>
    <t>Système de détection de gaz (local des engins po att)</t>
  </si>
  <si>
    <t>Système de détection de gaz manquant</t>
  </si>
  <si>
    <t>Description du défaut: Il manque un panneau d’avertissement indiquant qu’aucun liquide inflammable ne doit être stocké.</t>
  </si>
  <si>
    <t>Aucun liquide inflammable ne peut être stocké dans ce local. Un panneau d’avertissement «Aucun liquide inflammable ne doit être entreposé dans ce local» doit donc être placé bien en évidence devant l’entrée.</t>
  </si>
  <si>
    <t>Description du défaut: Des liquides inflammables ou des appareils avec un réservoir de combustible rempli sont entreposés dans la construction.</t>
  </si>
  <si>
    <t>Si des liquides inflammables (carburants et matières consommables, machines et appareils avec le réservoir rempli, autres liquides inflammables) sont entreposés dans le local des engins, la première mesure immédiate à prendre est de les déplacer. En outre, les appareils électriques (déshumidificateurs, radiateurs, etc.) et les raccordements (prises) ne doivent pas être placés à moins d’un mètre du sol. En présence d’un appareil de ventilation VA 150, les conduites flexibles doivent être raccordées et plombées de manière à garantir   un apport d’air permanent. Il n’est pas nécessaire d’équiper le local des engins d’un filtre à gaz.</t>
  </si>
  <si>
    <t>Si, pour des questions de capacité opérationnelle de la protection civile, il s’avère à l’avenir nécessaire d’entreposer des liquides inflammables ou des appareils avec un réservoir de combustible rempli, la marche à suivre devra être discutée avec l’autorité cantonale responsable des ouvrages de protection.</t>
  </si>
  <si>
    <t>Un projet en vue du montage d’un appareil de détection de gaz doit être soumis à l’OFPP par la voie de service. Les bases correspondantes de l’OFPP doivent être respectées.</t>
  </si>
  <si>
    <t>Système de détection de gaz disponible</t>
  </si>
  <si>
    <t>Description du défaut: Il manque une plaquette d’avertissement adaptée au type de ventilation et indiquant les mesures à prendre en cas d’alarme.</t>
  </si>
  <si>
    <t xml:space="preserve">Une plaquette d’avertissement doit être fixée bien en évidence à l’entrée du local des engins. Elle doit contenir des indications précises sur le comportement à adopter en cas de déclenchement de l’alarme. Les mesures prescrites doivent être bien lisibles et contenir des informations telles que le nom et le numéro de téléphone des personnes responsables. </t>
  </si>
  <si>
    <t>Description du défaut: La plaquette d’avertissement indiquant les mesures à prendre n’est pas mise à jour en ce qui concerne les personnes et les organisations responsables.</t>
  </si>
  <si>
    <t>Les informations telles que le nom et le numéro de téléphone des personnes responsables doivent être mises à jour immédiatement.</t>
  </si>
  <si>
    <t>Description du défaut: Les personnes et les organisations responsables averties en cas d’alarme ne connaissent pas les mesures à prendre.</t>
  </si>
  <si>
    <t>La présence d’un appareil de détection de gaz doit être rappelée à intervalles réguliers aux personnes et organisations responsables (p. ex. aux sapeurs-pompiers). Des listes de contrôle doivent être disponibles et indiquer la marche à suivre en cas de déclenchement de l’alarme.</t>
  </si>
  <si>
    <t>Description du défaut: Aucun contrat de maintenance n’a été conclu pour l’appareil de détection du gaz.</t>
  </si>
  <si>
    <t>Un contrat de maintenance doit être conclu avec le fournisseur.</t>
  </si>
  <si>
    <t>Description du défaut: Il manque un carnet de contrôle/une feuille de contrôle.</t>
  </si>
  <si>
    <t>Il doit y avoir un carnet/une feuille de contrôle pour la consignation des contrôles, dérangements, réparations, irrégularités, adjonctions ou événements particuliers.</t>
  </si>
  <si>
    <t>Description du défaut: Le carnet de contrôle/la feuille de contrôle n’est pas entièrement mis à jour.</t>
  </si>
  <si>
    <t>Tous les contrôles, dérangements, réparations, irrégularités ou adjonctions, événements particuliers, etc., doivent être consignés dans le carnet ou sur la feuille de contrôle.</t>
  </si>
  <si>
    <t>Description du défaut: Les entretiens périodiques de l’installation de détection de gaz n’ont pas été effectués conformément au contrat d’entretien.</t>
  </si>
  <si>
    <t>L’entretien doit être effectué sans délai.</t>
  </si>
  <si>
    <t>Installations électriques liées au système de détection de gaz</t>
  </si>
  <si>
    <t>Description du défaut: Certains composants des installations à courant fort (interrupteurs, prises, etc.) ainsi que les appareils électriques (déshumidificateurs, radiateurs, chargeurs, etc.) ne sont manifestement pas placés à plus d’un mètre du sol (consignes concernant la protection contre les explosions de la Suva).</t>
  </si>
  <si>
    <t>Les installations électriques doivent être modifiées de façon à ce que leur bord inférieur (interrupteurs, prises, déshumidificateurs, radiateurs, etc.) soit à plus d’un mètre du sol. Le cas échéant, la protection EMP ne doit pas être entravée.</t>
  </si>
  <si>
    <t>Description du défaut: Il n’est pas garanti que l’appareil de ventilation 150 (VA 150) empêche une marche à l’air de roulement.</t>
  </si>
  <si>
    <t>Afin d’éviter, le cas échéant, qu’un réchauffeur d’air électrique puisse mettre le feu à des vapeurs inflammables et afin que celles-ci puissent ainsi être évacuées au moyen de l’appareil de ventilation, le VA 150 ne doit pas pouvoir être utilisé en marche à air de roulement.</t>
  </si>
  <si>
    <t>Les conduites flexibles doivent être raccordées de manière fixe (raccord rapide ou tuyau) et plombées en sorte de garantir un apport d’air permanent. Il n’est pas nécessaire d’équiper le local des engins d’un filtre à gaz.</t>
  </si>
  <si>
    <t>Description du défaut: Il n’est pas garanti que le VA 150 ne puisse être démarré qu’au niveau du tableau secondaire.</t>
  </si>
  <si>
    <t>Afin que personne ne doive pénétrer dans le local des engins en cas de déclenchement de l’appareil de détection de gaz, l’appareil de ventilation servant à évacuer les vapeurs inflammables doit pouvoir être mis en marche depuis l’extérieur. À cet effet, l’installation électrique doit être modifiée par un professionnel. L’interrupteur du VA doit être ponté.</t>
  </si>
  <si>
    <t xml:space="preserve">Climatisation </t>
  </si>
  <si>
    <t>Humidité de l’air</t>
  </si>
  <si>
    <t>Les ITO 1977, 3.22.1, prescrivent de maintenir l’humidité relative de l’air en dessous de 65% afin de prévenir certains dégâts. Il convient donc d’installer des hygromètres ou des appareils de mesure électroniques (enregistreurs de données) et de dresser des tableaux de mesure de la température et de l’humidité sur toute l’année (analogues à ceux qui figurent dans les ITE 2000, page 3-10).</t>
  </si>
  <si>
    <t>Description du défaut: Le nombre d’hygromètres installés est insuffisant.</t>
  </si>
  <si>
    <t>L’humidité relative de l’air ne peut pas être mesurée de façon satisfaisante. Il faut se procurer des hygromètres, y c. tableaux (par exemple stations de mesure). Un fournisseur éventuel peut être par exemple un fabricant de déshumidificateurs.</t>
  </si>
  <si>
    <t>Description du défaut: Les tableaux servant à reporter les résultats des mesures de l’humidité de l’air ne sont pas mis à jour tout au long de l’année.</t>
  </si>
  <si>
    <t>Il n’est pas possible d’évaluer les conditions climatiques (température et humidité) tout au long de l’année dans la construction. Celles-ci doivent par exemple être relevées dans le cadre du contrôle mensuel et régulièrement actualisées.</t>
  </si>
  <si>
    <t>Description du défaut: Le taux d’humidité relative de l’air ne peut pas être maintenu en permanence en dessous de 65%.</t>
  </si>
  <si>
    <t>Des mesures correctives doivent être prises (service d’entretien des installations de ventilation, marche à l’air de roulement, diminution de la quantité d’air frais, utilisation de déshumidificateurs, chauffage, etc.), de sorte que l’humidité relative dans la construction ne dépasse pas la valeur maximale prescrite de 65% (ITO 1977, 3.22.1; ITE 2000, 3.9).</t>
  </si>
  <si>
    <t>Il convient également de vérifier qu’il n’y a pas d’eau stagnante dans la prise d’air (PA) ou dans la sortie de secours (SS).</t>
  </si>
  <si>
    <t>Si l’humidité relative de l’air ne peut pas être maintenue en dessous de 65% en aérant correctement et en fermant les volets blindés, il convient de se procurer des déshumidificateurs en nombre suffisant.</t>
  </si>
  <si>
    <t>Description du défaut: Les hygromètres ne sont pas entretenus et réglés régulièrement.</t>
  </si>
  <si>
    <t>Les hygromètres doivent être régénérés et réglés au moins deux fois par an. Cette opération doit être inscrite dans la liste de contrôle pour l’entretien (LCE).</t>
  </si>
  <si>
    <t>Description du défaut: Pour garantir un service d’entretien correct et efficace, il n’existe aucun document indiquant comment régler les paramètres de la ventilation et les positions des portes.</t>
  </si>
  <si>
    <t>Le service d’entretien correspond à la durée pendant laquelle la construction protégée n’est pas exploitée. En règle générale, ces périodes sont majoritaires sur l’année. C'est pourquoi il est important que les réglages des principaux composants (interrupteur, clapets, portes, horloge de commande de la ventilation, déshumidificateurs, etc.) soient définis et consignés avec précision. En quittant la construction, les utilisateurs doivent pouvoir voir facilement comment régler les divers composants.</t>
  </si>
  <si>
    <t>Il convient d’établir une liste de contrôle et de la fixer bien en évidence sur le TS 1 du local de ventilation (exemple: ITE page 2-8).</t>
  </si>
  <si>
    <t>Il faut que soient apposées sur les portes des plaques portant le texte «Porte en service d’entretien OUVERTE» (vert), «Porte en service d’entretien FERMEE» (jaune), «Porte en service d’entretien VERROUILLEE» (rouge). Voir ITE page 3-14.</t>
  </si>
  <si>
    <t>Description du défaut: Il n’y a pas de déshumidificateur d’air en état de fonctionnement.</t>
  </si>
  <si>
    <t>Le nombre de déshumidificateurs dans les constructions protégées est réglé dans les instructions de l’Office fédéral de la protection de la population du 15 décembre 2014 sur le paiement des frais supplémentaires reconnus pour la modernisation des déshumidificateurs électriques des constructions protégées. L’OFPP finance le nombre minimal de déshumidificateurs exigé dans les constructions protégées. Si, malgré ces mesures, l’humidité relative de l’air ne peut pas être maintenue en dessous de 65%, des déshumidificateurs supplémentaires doivent être demandés conformément à ces instructions. La marche à suivre doit être discutée avec l’autorité cantonale responsable des ouvrages de protection.</t>
  </si>
  <si>
    <t xml:space="preserve">Conduites d’air / clapets étanches aux gaz / disques d’obturation / raccords flexibles de tuyaux ou de gaines </t>
  </si>
  <si>
    <t>Description du défaut: Les conduites d’air frais, d’air filtré, d’air pulsé, d’air de roulement et les conduites d’évacuation d’air ne sont pas complètes ou intactes.</t>
  </si>
  <si>
    <t>Les conduites d’air concernées doivent être complétées ou réparées par une entreprise spécialisée.</t>
  </si>
  <si>
    <t>Description du défaut: Certaines conduites d’air frais, d’air filtré, d’air pulsé, d’air de roulement et certaines conduites d’évacuation d’air ne sont pas fixées de manière à résister aux chocs.</t>
  </si>
  <si>
    <t>Les conduites d’air concernées doivent être fixées selon les IT Chocs par une entreprise spécialisée.</t>
  </si>
  <si>
    <t xml:space="preserve">Description du défaut: Les positions de base des clapets de réglage pour les conduites d’arrivée et d’évacuation d’air ne sont pas marquées. </t>
  </si>
  <si>
    <t xml:space="preserve">Les positions des clapets (OUVERT/FERMÉ) pour les conduites d’arrivée et d’évacuation d’air doivent être marquées. Il est recommandé de marquer les positions de base à l’aide d’un feutre indélébile ou d’un autre moyen approprié. </t>
  </si>
  <si>
    <t>Description du défaut: Les clapets/disques d’obturation étanches aux gaz sont manquants ou ne sont pas en état de fonctionner.</t>
  </si>
  <si>
    <t>Les clapets étanches aux gaz/disques d’obturation doivent être complétés ou entretenus (ITE: vérifier le fonctionnement, procéder à un nettoyage, ôter les résidus de peinture, etc.).</t>
  </si>
  <si>
    <t>En cas de défaut, la marche à suivre doit être discutée avec l’autorité cantonale responsable des ouvrages de protection.</t>
  </si>
  <si>
    <t>Description du défaut: Les clapets/disques d’obturation étanches au gaz ne disposent pas d’un certificat d’homologation OFPP (BZS) valable.</t>
  </si>
  <si>
    <t xml:space="preserve">Les clapets/disques d’obturation étanches au gaz qui ne sont plus homologués doivent être remplacés. La marche à suivre doit être discutée avec l’autorité cantonale responsable des ouvrages de protection. </t>
  </si>
  <si>
    <t>Description du défaut: Les raccords flexibles des tuyaux ou des gaines présentent des fissures ou sont fragiles.</t>
  </si>
  <si>
    <t xml:space="preserve">Les raccords flexibles doivent être entretenus (silicone ou suif) ou remplacés. </t>
  </si>
  <si>
    <t>Préfiltres (paniers et nattes)</t>
  </si>
  <si>
    <t>Description du défaut: Les préfiltres (paniers filtrants ronds, support de filtre plat) sont manquants.</t>
  </si>
  <si>
    <t>Il convient de s’en procurer, avec des nattes filtrantes appropriées (avec homologation OFPP [BZS] valable) et un jeu de nattes de rechange.</t>
  </si>
  <si>
    <t>Description du défaut: Les préfiltres ne disposent pas d’une homologation OFPP (BZS) valable.</t>
  </si>
  <si>
    <t>Les préfiltres qui ne sont plus homologués doivent être remplacés. La marche à suivre doit être discutée avec l’autorité cantonale responsable des ouvrages de protection.</t>
  </si>
  <si>
    <t xml:space="preserve">Description du défaut: Les nattes des préfiltres (filtres ronds ou plats) sont manquantes ou encrassées. </t>
  </si>
  <si>
    <t>Les nattes de préfiltres encrassées doivent être nettoyées (par tapotement ou avec un aspirateur) ou remplacées. Lors du nettoyage, il est conseillé de porter une protection bucco-nasale à cause des dégagements de poussière.</t>
  </si>
  <si>
    <t>Recommandation: Les préfiltres ronds doivent être retirés, emballés dans des sacs plastique et stockés. Les préfiltres doivent être remplacés par des sacs filtrants pour l’entretien (voir ITE 5-22-24).</t>
  </si>
  <si>
    <t>Description du défaut: Les nattes de rechange pour les préfiltres ronds ou plats sont manquantes.</t>
  </si>
  <si>
    <t>Il faut se procurer des nattes de rechange en nombre suffisant.</t>
  </si>
  <si>
    <t>Description du défaut: Les sacs filtrants prévus pour le service d’entretien sont encrassés.</t>
  </si>
  <si>
    <t>Les sacs filtrants prévus pour le service d’entretien qui sont encrassés doivent être nettoyés ou remplacés.</t>
  </si>
  <si>
    <t>Appareils de mesure (débit d’air et surpression)</t>
  </si>
  <si>
    <t>Description du défaut: Le débitmètre d’air pour la marche sans filtre et/ou la marche avec filtre est manquant.</t>
  </si>
  <si>
    <t>Il convient de charger une entreprise spécialisée d’installer un tel instrument et d’effectuer les mesures de débit d’air nécessaires.</t>
  </si>
  <si>
    <t>Description du défaut: Le débitmètre d’air ne fonctionne pas.</t>
  </si>
  <si>
    <t>Le débitmètre d’air doit être remplacé par un produit d’une entreprise spécialisée.</t>
  </si>
  <si>
    <t>Description du défaut: Le débitmètre d’air n’a pas de marque bleue et de marque rouge pour la marche sans filtre et la marche avec filtre.</t>
  </si>
  <si>
    <t>Il convient de charger une entreprise spécialisée d’effectuer les mesures de débit d’air nécessaires et d’apposer les marques adéquates.</t>
  </si>
  <si>
    <t>Description du défaut: Le débitmètre pour la marche à l’air de roulement est manquant.</t>
  </si>
  <si>
    <t>Il convient de charger une entreprise spécialisée d’installer un tel instrument de mesure.</t>
  </si>
  <si>
    <t>Description du défaut: Le manomètre de surpression est manquant.</t>
  </si>
  <si>
    <t>Il convient de charger une entreprise spécialisée d’installer un tel instrument et d’effectuer les mesures nécessaires.</t>
  </si>
  <si>
    <t>Description du défaut: Les conduites du manomètre de surpression pour la pression extérieure (dirigée vers l’extérieur) et la pression intérieure (dirigée vers le réfectoire) ne sont pas montées correctement.</t>
  </si>
  <si>
    <t>La conduite du manomètre pour la pression extérieure doit être amenée soit dans la prise d’air (à une distance suffisante de l’aspiration d’air de la ventilation/du groupe électrogène de secours), soit à l’extérieur. Si le manomètre continue d’indiquer une surpression ambiante erronée ou de n’indiquer aucune surpression, il convient de vérifier s’il existe un autre point de raccordement au dos de l’appareil et s’il doit être étanchéifié.</t>
  </si>
  <si>
    <t>Description du défaut: Lorsque la ventilation est arrêtée, tous les appareils de mesure ne sont pas sur la position zéro.</t>
  </si>
  <si>
    <t xml:space="preserve">Si la ventilation ne fonctionne pas ou que les portes de la construction sont ouvertes, les instruments de mesure doivent indiquer la position « O » (les régler si nécessaire). Fermer les vannes d’arrêt lorsqu’elles ne sont pas utilisées. Il convient d’accorder plus d’attention à l’entretien des appareils de mesure. </t>
  </si>
  <si>
    <t>Description du défaut: Les instruments de mesure ne sont pas montés à l’horizontale ou il manque du liquide de mesure.</t>
  </si>
  <si>
    <t>Les instruments de mesure doivent être montés à l’horizontale. Il peut être nécessaire de rajouter du liquide dans le manomètre. Il est recommandé d’inclure les positions suivantes dans la LCE:</t>
  </si>
  <si>
    <t>- du liquide de mesure est-il disponible (pour les manomètres à tube incliné)?</t>
  </si>
  <si>
    <t>- les instruments de mesure sont-ils montés à l’horizontale?</t>
  </si>
  <si>
    <t>- les instruments de mesure sont-ils réglés sur zéro («0»)?</t>
  </si>
  <si>
    <t>Ventilateurs d’évacuation d’air</t>
  </si>
  <si>
    <t>Description du défaut: Les ventilateurs d’évacuation d’air ne fonctionnent pas.</t>
  </si>
  <si>
    <t>Ce défaut doit être corrigé par une entreprise spécialisée.</t>
  </si>
  <si>
    <t>Description du défaut: Les ventilateurs d’évacuation d’air ne sont pas verrouillés électriquement aux appareils de ventilation prévus pour ce type d’ouvrage de protection (fonctionnement uniquement en même temps que VA).</t>
  </si>
  <si>
    <t>Les moteurs des ventilateurs d’évacuation d’air ne sont pas verrouillés électriquement aux appareils de ventilation (ITO 3.4-11). Le ventilateur d’évacuation d’air est commandé manuellement (interrupteur TS 1). Il doit être verrouillé via l’appareil de ventilation, de manière à ce qu’il s’arrête en même temps que celui-ci. Si cette mesure n’est pas prise, on crée une dépression dans l’ouvrage de protection. L’installation correcte de ce verrouillage doit être effectuée par un électricien.</t>
  </si>
  <si>
    <t>Description du défaut: Le ventilateur d’évacuation d’air ne tourne pas dans le bon sens.</t>
  </si>
  <si>
    <t>Le sens de rotation doit être modifié par un électricien.</t>
  </si>
  <si>
    <t>Description du défaut: Les courroies de transmission de rechange sont manquantes.</t>
  </si>
  <si>
    <t>Il convient de s’en procurer et de les étiqueter comme il se doit. Pour chaque courroie de transmission, il convient de disposer d’une courroie de rechange étiquetée.</t>
  </si>
  <si>
    <t>VA central (VA 1200-9000)</t>
  </si>
  <si>
    <t>Description du défaut: Le VA ne dispose pas d’une homologation OFPP (BZS) valable.</t>
  </si>
  <si>
    <t>Les VA qui ne sont plus homologués doivent être remplacés. La marche à suivre doit être discutée avec l’autorité cantonale responsable des ouvrages de protection.</t>
  </si>
  <si>
    <t>Description du défaut: Le VA ne fonctionne pas.</t>
  </si>
  <si>
    <t>Il doit être réparé par une entreprise spécialisée (détenteur de l’homologation) ou remplacé si la réparation n’est plus possible.</t>
  </si>
  <si>
    <t>Si le VA ne fonctionne pas, l’ouvrage de protection n’est plus opérationnel! La marche à suivre doit être discutée avec l’autorité cantonale responsable des ouvrages de protection.</t>
  </si>
  <si>
    <t>Description du défaut: Le VA ne dispose pas d’un entraînement manuel.</t>
  </si>
  <si>
    <t>Le défaut (p. ex. une fixation ou une manivelle manquante) doit être corrigé en collaboration avec une entreprise spécialisée.</t>
  </si>
  <si>
    <t>Description du défaut: Le moteur ne tourne pas dans le bon sens.</t>
  </si>
  <si>
    <t>Le défaut doit être corrigé par un électricien.</t>
  </si>
  <si>
    <t>Description du défaut: Les courroies de transmission pour tous les modes d’exploitation sont manquantes.</t>
  </si>
  <si>
    <t>Il convient de s’en procurer.</t>
  </si>
  <si>
    <t>Si les courroies de transmission pour tous les modes d’exploitation sont manquantes, l’ouvrage de protection n’est plus opérationnel! La marche à suivre doit être discutée avec l’autorité cantonale responsable des ouvrages de protection.</t>
  </si>
  <si>
    <t xml:space="preserve">Description du défaut: Les courroies de transmission de rechange pour tous les modes d’exploitation sont manquantes. </t>
  </si>
  <si>
    <t>Description du défaut: La natte du filtre d’air de roulement est manquante ou encrassée.</t>
  </si>
  <si>
    <t>La natte du filtre d’air de roulement doit être nettoyée ou remplacée.</t>
  </si>
  <si>
    <t>Description du défaut: La natte de rechange du filtre d’air de roulement est manquante.</t>
  </si>
  <si>
    <t>Il convient de s’en procurer une.</t>
  </si>
  <si>
    <t>Description du défaut: Les SSP ne s’ouvrent pas (en mode surpression).</t>
  </si>
  <si>
    <t>D’entente avec l’autorité cantonale responsable des ouvrages de protection, la ventilation de l’ouvrage de protection doit être contrôlée par une entreprise spécialisée et, si nécessaire, remise en état.</t>
  </si>
  <si>
    <t>Description du défaut: Une surpression minimale de 50 Pa n’est pas atteinte en marche avec filtre et en mode ventilation de secours.</t>
  </si>
  <si>
    <t>La ventilation de l’ouvrage de protection doit être contrôlée par une entreprise spécialisée et, si nécessaire, remise en état.</t>
  </si>
  <si>
    <t>Si une surpression minimale de 50 Pa n’est pas atteinte en marche avec filtre et en mode ventilation de secours, l’ouvrage de protection n’est plus opérationnel! La marche à suivre doit être discutée avec l’autorité cantonale responsable des ouvrages de protection.</t>
  </si>
  <si>
    <t>Description du défaut: La surpression maximale autorisée en marche sans filtre, soit 250 Pa, est dépassée.</t>
  </si>
  <si>
    <t>Description du défaut: Le contrôle de la ventilation de secours ne peut pas être effectué.</t>
  </si>
  <si>
    <t>Si le contrôle de la ventilation de secours ne peut pas être effectué, l’ouvrage de protection n’est plus opérationnel! La marche à suivre doit être discutée avec l’autorité cantonale responsable des ouvrages de protection.</t>
  </si>
  <si>
    <t>Description du défaut: S’il y a un registre de chauffage à eau, le système de protection antigel est manquant.</t>
  </si>
  <si>
    <t>Afin que l’eau ne gèle pas dans l’échangeur de chaleur lorsque la température extérieure est basse, le ventilateur doit être verrouillé par un système de protection antigel.</t>
  </si>
  <si>
    <t xml:space="preserve">Il convient de faire installer une protection antigel selon les ITO 1977, fig. 3.4-10, par une entreprise spécialisée. </t>
  </si>
  <si>
    <t>Un projet de rénovation doit être élaboré en collaboration avec l’autorité cantonale responsable des ouvrages de protection et soumis par la voie de service à l’OFPP pour approbation.</t>
  </si>
  <si>
    <t>Description du défaut: La commande du système de protection antigel ne fonctionne pas.</t>
  </si>
  <si>
    <t>Afin que l’eau ne gèle pas dans l’échangeur de chaleur lorsque la température extérieure est basse, le ventilateur doit être verrouillé par un système de protection antigel. Il convient de faire réparer l’installation de protection antigel par une entreprise spécialisée.</t>
  </si>
  <si>
    <t>Description du défaut: Le chauffage de secours (deuxième registre de chauffage électrique) ne fonctionne pas.</t>
  </si>
  <si>
    <t>Il convient de le faire réparer par une entreprise spécialisée.</t>
  </si>
  <si>
    <t>Description du défaut: Le chauffage de secours au moyen de la récupération de la chaleur du moteur diesel du groupe électrogène de secours ne fonctionne pas.</t>
  </si>
  <si>
    <t>Description du défaut: Le chauffage en temps de paix sur la base d’un système de pompage d’eau chaude du chauffage normal ne fonctionne pas.</t>
  </si>
  <si>
    <t>En cas de défaut, la marche à suivre doit être discutée avec l’autorité cantonale responsable des ouvrages de protection</t>
  </si>
  <si>
    <t>Description du défaut: Juste avant l’entrée de l’ouvrage de protection, il manque une possibilité d’interrompre l’alimentation en eau chaude pompée.</t>
  </si>
  <si>
    <t>Une possibilité d’interrompre l’alimentation doit être installée par une entreprise spécialisée.</t>
  </si>
  <si>
    <t>Description du défaut: Il existe une installation de réfrigération (appareil de refroidissement) qui n’est pas prévue pour le groupe électrogène de secours.</t>
  </si>
  <si>
    <t>Les installations de réfrigération de tous les ouvrages de protection doivent être démontées si elles ne sont pas utilisées pour les groupes électrogènes de secours (machines à froid, tours de refroidissement et commandes électriques correspondantes). Si le système de distribution d’eau froide existant avec des appareils à induction n’est pas utilisé comme système de chauffage, il peut également être mis hors service et démonté. En cas de défaut, la marche à suivre doit être discutée avec l’autorité cantonale responsable des ouvrages de protection.</t>
  </si>
  <si>
    <t>Filtres à gaz (GF)</t>
  </si>
  <si>
    <t>Description du défaut: Certains filtres à gaz (GF) sont manquants dans l’ouvrage de protection.</t>
  </si>
  <si>
    <t>Il convient de se procurer les GF (homologués par l’OFPP) et de les installer. Le ou les GF (jusqu’à GF300) doivent être recouverts d’une housse de protection.</t>
  </si>
  <si>
    <t>Si tous les GF ne sont pas présents dans l’ouvrage de protection, celui-ci n’est plus opérationnel! La marche à suivre doit être discutée avec l’autorité cantonale responsable des ouvrages de protection.</t>
  </si>
  <si>
    <t>Description du défaut: Les GF ne disposent pas d’une homologation OFPP (BZS) valable.</t>
  </si>
  <si>
    <t>Les GF doivent être remplacés. Les GF qui ne sont plus homologués sont signalés dans un tableau de l’annexe 3 des «ITMO 1997 Constructions».</t>
  </si>
  <si>
    <t>Description du défaut: Les plombs du GF sont endommagés ou manquants.</t>
  </si>
  <si>
    <t>Si les plombs sont endommagés ou ont été enlevés, il y a lieu de supposer que les GF ont été ouverts. D’entente avec l’autorité cantonale responsable des ouvrages de protection, il faut charger le fournisseur du filtre à gaz/l’entreprise spécialisée (titulaire de l’homologation) d’effectuer un contrôle et de remplacer ces filtres si leur poids a augmenté au point de dépasser les valeurs prescrites.</t>
  </si>
  <si>
    <t xml:space="preserve">Si les plombs du GF sont endommagés ou manquants, l’ouvrage de protection n’est plus opérationnel! </t>
  </si>
  <si>
    <t>Description du défaut: Les GF sont fortement rouillés ou entièrement corrodés.</t>
  </si>
  <si>
    <t xml:space="preserve">Les zones rouillées doivent être traitées. La marche à suivre en cas de dégâts dus à la corrosion ou d’autres dégâts graves doit être discutée avec l’autorité cantonale responsable des ouvrages de protection. </t>
  </si>
  <si>
    <t>Si les GF sont fortement rouillés ou entièrement corrodés, l’ouvrage de protection n’est plus opérationnel!</t>
  </si>
  <si>
    <t>Description du défaut: Les GF ne sont pas vissés au sol.</t>
  </si>
  <si>
    <t>Description du défaut: La direction de l’air du GF ne correspond pas à la direction de l’air du système.</t>
  </si>
  <si>
    <t>Le GF doit être tourné. Ce défaut doit être corrigé par une entreprise spécialisée.</t>
  </si>
  <si>
    <t>Description du défaut: Les pièces de tuyau en accordéon placées au niveau des raccords entre le GF (uniquement pour le «GF 600») et le système de distribution manquent d’entretien (présentent des fissures, sont fragiles).</t>
  </si>
  <si>
    <t>Les pièces de tuyau en accordéon doivent être entretenues (silicone ou suif) ou remplacées.</t>
  </si>
  <si>
    <t>Description du défaut: Des GF de réserve sont disponibles dans l’ouvrage de protection.</t>
  </si>
  <si>
    <t>Les GF de réserve existants doivent être éliminés dans les règles de l’art ou utilisés pour un autre ouvrage de protection s’ils disposent d’une homologation OFPP (BZS) valable. La marche à suivre doit être discutée avec l’autorité cantonale responsable des ouvrages de protection.</t>
  </si>
  <si>
    <t>Petits appareils de ventilation (VA 40/75/150/300)</t>
  </si>
  <si>
    <t>Description du défaut: L’accès au VA n’est pas garanti, de sorte que le contrôle ne peut pas être effectué.</t>
  </si>
  <si>
    <t>L’accès au VA doit être garanti en tout temps pour le contrôle. L’utilisation de la manivelle doit être garantie.</t>
  </si>
  <si>
    <t>Description du défaut: Certains VA sont manquants dans l’ouvrage de protection.</t>
  </si>
  <si>
    <t>Il faut se procurer les VA manquants et les installer. Si certains VA ne sont pas présents dans l’ouvrage de protection, celui-ci n’est plus opérationnel! La marche à suivre doit être discutée avec l’autorité cantonale responsable des ouvrages de protection.</t>
  </si>
  <si>
    <t>Les VA qui ne sont plus homologués sont signalés dans un tableau de l’annexe 3 des «ITMO 1997 Constructions».</t>
  </si>
  <si>
    <t>Les VA doivent être remplacés. La marche à suivre doit être discutée avec l’autorité cantonale responsable des ouvrages de protection.</t>
  </si>
  <si>
    <t>Description du défaut: Il manque une marque bleue (air frais) et une marque rouge (air filtré) sur le débitmètre d’air.</t>
  </si>
  <si>
    <t>Une entreprise spécialisée doit être chargée des mesures de débit d’air nécessaires et du marquage du débitmètre d’air.</t>
  </si>
  <si>
    <t>Description du défaut: Le clapet d’étranglement ne s’actionne pas facilement ou présente du jeu.</t>
  </si>
  <si>
    <t>Description du défaut: La manivelle pour le fonctionnement de secours est manquante.</t>
  </si>
  <si>
    <t>Il convient de s’en procurer une auprès du fournisseur du VA.</t>
  </si>
  <si>
    <t>Description du défaut: Pour les VA avec commande à distance et démarrage automatique et sans collerette de protection fixe («arbre de l’entraînement manuel encastré»), il manque le capuchon de protection de l’arbre d’entraînement.</t>
  </si>
  <si>
    <t>Il convient de s’en procurer un et de l’installer.</t>
  </si>
  <si>
    <t>Description du défaut: Les tuyaux flexibles en accordéon sont endommagés et/ou manquent d’entretien (présentent des fissures, sont fragiles).</t>
  </si>
  <si>
    <t>Les tuyaux flexibles en accordéon doivent être entretenus (silicone ou suif) ou remplacés.</t>
  </si>
  <si>
    <t>Description du défaut: Les tuyaux en accordéon ne sont pas montés correctement.</t>
  </si>
  <si>
    <t>La marche avec filtre n’est donc pas garantie. Il convient de charger une entreprise spécialisée de modifier les raccordements.</t>
  </si>
  <si>
    <t>Description du défaut: Le raccord des tuyaux flexibles sur les tuyaux en accordéon est endommagé ou manquant.</t>
  </si>
  <si>
    <t>Le raccord doit être remis en état ou remplacé (auprès du fournisseur du VA).</t>
  </si>
  <si>
    <t>Description du défaut: Le réservoir d’eau de condensation est endommagé ou manquant.</t>
  </si>
  <si>
    <t xml:space="preserve">Il doit être remplacé/acheté et installé et positionné correctement selon les instructions de montage (suspendu verticalement). </t>
  </si>
  <si>
    <t>Description du défaut: Le réservoir d’eau de condensation n’est pas sec ou pas nettoyé.</t>
  </si>
  <si>
    <t>Il convient de le vider, de le nettoyer soigneusement ou de le remplacer.</t>
  </si>
  <si>
    <t>Description du défaut: Il manque la grille de protection (grillage à souris) près de la conduite d’aspiration pour la prise d’air.</t>
  </si>
  <si>
    <t>Il convient de s’en procurer une et de la monter.</t>
  </si>
  <si>
    <t>Description du défaut: La grille de protection (grillage à souris) près de la conduite d’aspiration pour la prise d’air est encrassée, rouillée ou ne peut pas être retirée.</t>
  </si>
  <si>
    <t>La grille de protection doit être retirée, nettoyée et remise en place.</t>
  </si>
  <si>
    <t>Description du défaut: La prise d’air de l’appareil de ventilation ne contient pas de VAE.</t>
  </si>
  <si>
    <t xml:space="preserve">Il convient de s’en procurer une (avec homologation OFPP [BZS] et pression de test correspondant à l’ouvrage de protection). </t>
  </si>
  <si>
    <t>Si la prise d’air du VA ne comporte pas de VAE, l’ouvrage de protection n’est plus opérationnel! La marche à suivre doit être discutée avec l’autorité cantonale responsable des ouvrages de protection.</t>
  </si>
  <si>
    <t>Description du défaut: Le préfiltre est encrassé ou manquant.</t>
  </si>
  <si>
    <t>Il faut le nettoyer/le remplacer ou en installer un.</t>
  </si>
  <si>
    <t>Description du défaut: Certaines conduites (d’aspiration et de répartition) sont endommagées ou manquantes.</t>
  </si>
  <si>
    <t>Les conduites endommagées doivent être réparées ou remplacées. Si des conduites sont manquantes, il faut s’en procurer et les installer.</t>
  </si>
  <si>
    <t>Description du défaut: Un VA ne fonctionne pas.</t>
  </si>
  <si>
    <t>Il doit être réparé par une entreprise spécialisée (détenteur du certificat d’homologation) ou remplacé si la réparation n’est plus possible.</t>
  </si>
  <si>
    <t>Si un VA ne fonctionne pas, l’ouvrage de protection n’est plus opérationnel! La marche à suivre doit être discutée avec l’autorité cantonale responsable des ouvrages de protection.</t>
  </si>
  <si>
    <t>Description du défaut: Le sens de rotation de l’appareil ne correspond pas au marquage.</t>
  </si>
  <si>
    <t>Description du défaut: Le moteur est bruyant.</t>
  </si>
  <si>
    <t>L’appareil doit être contrôlé par le fabricant/l’entreprise spécialisée (détenteur du certificat d’homologation).</t>
  </si>
  <si>
    <t xml:space="preserve">Description du défaut: Le contrôle du fonctionnement de secours ne peut pas être effectué. </t>
  </si>
  <si>
    <t>Si le contrôle du fonctionnement de secours ne peut pas être effectué, l’ouvrage de protection n’est plus opérationnel! La marche à suivre doit être discutée avec l’autorité cantonale responsable des ouvrages de protection.</t>
  </si>
  <si>
    <t>Description du défaut: Une surpression minimale de 50 Pa n’est pas atteinte lors du fonctionnement de secours et en marche avec filtre.</t>
  </si>
  <si>
    <t>En cas de défaut, la ventilation de l’ouvrage de protection doit être contrôlée par une entreprise spécialisée et, si nécessaire, remise en état.</t>
  </si>
  <si>
    <t>Si la surpression minimale de 50 Pa n’est pas atteinte en marche avec filtre et en mode ventilation de secours, l’ouvrage de protection n’est plus opérationnel! La marche à suivre doit être discutée avec l’autorité cantonale responsable des ouvrages de protection.</t>
  </si>
  <si>
    <t>Description du défaut: L’éclairage de secours sur le VA ne fonctionne pas ou est manquant.</t>
  </si>
  <si>
    <t>Le défaut doit être corrigé par le fournisseur ou une entreprise spécialisée.</t>
  </si>
  <si>
    <t>Description du défaut: Le VA n’est pas raccordé électriquement au moyen d’un câble, d’une fiche et d’une prise ou au moyen d’un raccordement direct par câble (en cas de protection contre les impulsions électromagnétiques [protection EMP]).</t>
  </si>
  <si>
    <t>La fiche existante doit être démontée par un électricien et le VA doit être raccordé directement au tableau EMP.</t>
  </si>
  <si>
    <t>Description du défaut: Le réchauffeur d’air électrique ne fonctionne pas.</t>
  </si>
  <si>
    <t xml:space="preserve">Le défaut doit être réparé par un spécialiste ou le réchauffeur doit être remplacé par le fabricant (détenteur de l’homologation). </t>
  </si>
  <si>
    <t>Description du défaut: Le réchauffeur d’air électrique n’est pas verrouillé à l’appareil de ventilation (abris d’hôpitaux et d’EMS construits après 2012).</t>
  </si>
  <si>
    <t>Le réchauffeur d’air électrique ne doit être mis en service qu’en même temps que le VA. C’est pourquoi le VA et le réchauffeur d’air électrique doivent être directement raccordés au courant. Le réchauffeur d’air électrique doit être verrouillé avec l’appareil de ventilation VA.</t>
  </si>
  <si>
    <t>Ventilation</t>
  </si>
  <si>
    <t>Documents d’exploitation</t>
  </si>
  <si>
    <t>Schéma d’exploitation</t>
  </si>
  <si>
    <t xml:space="preserve">Description du défaut: Le schéma d’exploitation «Ventilation» (schéma de principe avec mode d’emploi) n’est pas affiché en permanence à un endroit approprié. </t>
  </si>
  <si>
    <t>Il convient d’établir un schéma de principe et de le fixer bien en évidence sur le VA.</t>
  </si>
  <si>
    <t>Description du défaut: Dans les abris où un appareil de ventilation central est installé ou prescrit, ainsi que dans les constructions protégées, le schéma d’exploitation «Ventilation» existant ne correspond pas à l’installation actuelle.</t>
  </si>
  <si>
    <t>Le schéma d’exploitation existant doit être complété, corrigé ou redessiné.</t>
  </si>
  <si>
    <t>Description du défaut: Les modes d’exploitation suivants ne peuvent pas être réglés correctement selon le schéma/les instructions:</t>
  </si>
  <si>
    <t>-        service d’entretien,</t>
  </si>
  <si>
    <t>-        fonctionnement à l’air de roulement,</t>
  </si>
  <si>
    <t>-        marche sans filtre,</t>
  </si>
  <si>
    <t>-        marche avec filtre et</t>
  </si>
  <si>
    <t>-        ventilation de secours.</t>
  </si>
  <si>
    <t>À contrôler dans les abris où un VA central est prescrit (abris à partir de 800 places protégées) ou a été installé.</t>
  </si>
  <si>
    <t>Le schéma d’exploitation «Ventilation» doit indiquer comment régler les différents modes d’exploitation. La marche à suivre doit être discutée avec l’autorité cantonale responsable des ouvrages de protection.</t>
  </si>
  <si>
    <t xml:space="preserve">Étiquette des composants pour les VA centraux </t>
  </si>
  <si>
    <t>Description du défaut: Les numérotations et les positions des ITE et du schéma d’exploitation ne correspondent pas aux désignations utilisées.</t>
  </si>
  <si>
    <t>Ces inscriptions doivent être corrigées ou complétées.</t>
  </si>
  <si>
    <t>Description du défaut: Les inscriptions ne sont pas apposées en permanence et de manière à éviter toute confusion.</t>
  </si>
  <si>
    <t>Les inscriptions doivent être apposées en permanence à l’endroit prévu (par exemple autocollant, plaquette en aluminium avec chaîne, etc.) et pouvoir être clairement attribuées au composant correspondant. Grâce à elles, les installations doivent pouvoir être utilisées à l'aide du schéma d'exploitation même par un personnel non spécialisé ayant reçu les instructions nécessaires.</t>
  </si>
  <si>
    <t>Sas</t>
  </si>
  <si>
    <t>Étiquettes et temps de rinçage</t>
  </si>
  <si>
    <t>Description du défaut: Dans les sas, le temps de rinçage ne figure pas sur un écriteau apposé en permanence.</t>
  </si>
  <si>
    <t>Si le temps de rinçage du sas (temps nécessaire pour quatre renouvellements d’air) n’est pas clairement mentionné dans la documentation de l’ouvrage de protection, il convient de charger une entreprise spécialisée d’effectuer les calculs adéquats (à l’aide de la mesure du débit d’air évacué). Le temps de rinçage du sas pour quatre renouvellements d’air lors de la marche avec filtre (sans air de roulement) doit être affiché dans le sas sur un écriteau bien visible et résistant à l’usure. La marche à suivre doit être discutée avec l’autorité cantonale responsable des ouvrages de protection.</t>
  </si>
  <si>
    <t>Description du défaut: Le temps de rinçage est supérieur à quinze minutes.</t>
  </si>
  <si>
    <t>Il convient de prendre des mesures conformes aux instructions techniques pour la modernisation des constructions et des abris spéciaux (ITMO 1997 Constructions) afin de réduire le temps de rinçage des sas. Pour ce faire, il est nécessaire de faire appel à des entreprises spécialisées et de discuter de la marche à suivre avec l’autorité cantonale responsable des ouvrages de protection.</t>
  </si>
  <si>
    <t>Sas distinct donnant sur le local des machines</t>
  </si>
  <si>
    <t>Description du défaut: Dans le sas donnant sur le local des machines, le temps de rinçage ne figure pas sur un écriteau apposé en permanence.</t>
  </si>
  <si>
    <t>Description du défaut: Il manque un tuyau démontable dans le conduit d’évacuation d’air.</t>
  </si>
  <si>
    <t>Il convient de remédier à cette lacune et de discuter de la marche à suivre avec l’autorité cantonale responsable des ouvrages de protection.</t>
  </si>
  <si>
    <t xml:space="preserve">Description du défaut: Il manque un mode d’emploi, y compris les outils nécessaires, pour le tuyau démontable du conduit d’évacuation d’air. </t>
  </si>
  <si>
    <t>Le mode d’emploi et les outils nécessaires doivent être placés de manière permanente dans le sas pour la transformation.</t>
  </si>
  <si>
    <t>Composants de ventilation</t>
  </si>
  <si>
    <t>Soupapes (soupapes de surpression SSP / valves anti-explosion VAE / SSP/VAE combinées)</t>
  </si>
  <si>
    <t>Description du défaut: L’accès aux soupapes pour effectuer un contrôle n’est pas garanti.</t>
  </si>
  <si>
    <t>Le contrôle des soupapes n’a donc pas pu être effectué. L’accès doit être assuré par le personnel technique.</t>
  </si>
  <si>
    <t>Description du défaut: Certaines soupapes sont manquantes ou ne sont pas montées.</t>
  </si>
  <si>
    <t>Les soupapes manquantes doivent être montées par une entreprise spécialisée.</t>
  </si>
  <si>
    <t>Si toutes les soupapes ne sont pas présentes et montées, l’ouvrage de protection n’est plus opérationnel! La marche à suivre doit être discutée avec l’autorité cantonale responsable des ouvrages de protection.</t>
  </si>
  <si>
    <t>Description du défaut: Les soupapes ne sont pas pourvues d’une inscription BZS (autocollant/plaquette) ou ne disposent pas d’une homologation OFPP (BZS)valable.</t>
  </si>
  <si>
    <t>Les soupapes qui ne sont plus homologuées sont signalées dans un tableau de l’annexe 3 des «ITMO 1997 Constructions».</t>
  </si>
  <si>
    <t>Les soupapes doivent être remplacées. La marche à suivre doit être discutée avec l’autorité cantonale responsable des ouvrages de protection.</t>
  </si>
  <si>
    <t>Description du défaut: Certaines soupapes sont encrassées ou ne sont pas entretenues correctement.</t>
  </si>
  <si>
    <t>Il convient de contrôler les ouvertures des soupapes et d’effectuer un entretien (ITE: vérifier le fonctionnement, procéder à un nettoyage, ôter les résidus de peinture, etc.).</t>
  </si>
  <si>
    <t>Description du défaut: Les grilles de protection près des soupapes sont rouillées ou manquantes.</t>
  </si>
  <si>
    <t>Il convient de remplacer ces grilles de protection ou d’en acheter afin de les monter.</t>
  </si>
  <si>
    <t>Description du défaut: Les plaques pare-éclats des soupapes débouchant directement à l’extérieur sont manquantes.</t>
  </si>
  <si>
    <t>Il convient de se procurer des plaques pare-éclats (homologuées par l’OFPP [BZS]) et de les monter.</t>
  </si>
  <si>
    <t>Description du défaut: Certaines VAE, VAE/PF, SSP, SSP/VAE ne fonctionnent pas correctement (ne s’ouvrent pas en cas de surpression).</t>
  </si>
  <si>
    <t>Alimentation en eau</t>
  </si>
  <si>
    <t>Schéma d’exploitation (*pour les abris d’hôpitaux et d’EMS construits avant 2012)</t>
  </si>
  <si>
    <t>Description du défaut: Le schéma d’exploitation «Alimentation en eau» (schéma de principe avec mode d’emploi) n’est pas affiché en permanence à un endroit approprié.</t>
  </si>
  <si>
    <t>Il convient d’établir un schéma de principe et de le fixer bien en évidence et de façon permanente au niveau de la batterie de distribution.</t>
  </si>
  <si>
    <t>Description du défaut: Le schéma d’exploitation «Alimentation en eau» ne correspond pas à l’installation actuelle.</t>
  </si>
  <si>
    <t>Le schéma d’exploitation doit correspondre aux installations actuelles. En conséquence, il doit être complété, corrigé ou redessiné.</t>
  </si>
  <si>
    <t xml:space="preserve">Description du défaut: Les modes de fonctionnement suivants ne peuvent pas être configurés correctement en fonction du schéma d’exploitation relatif à l’alimentation en eau: </t>
  </si>
  <si>
    <t>-        exploitation du réseau en temps de paix,</t>
  </si>
  <si>
    <t>-        exploitation du réseau en cas de situation grave (remplissage du réservoir d’eau via le réseau),</t>
  </si>
  <si>
    <t>-        exploitation du réservoir et</t>
  </si>
  <si>
    <t>-        alimentation de secours.</t>
  </si>
  <si>
    <t>La marche à suivre en vue de l’élimination de ce défaut doit être discutée avec l’autorité cantonale responsable des ouvrages de protection.</t>
  </si>
  <si>
    <t>Désignation des composants</t>
  </si>
  <si>
    <t>Description du défaut: Les désignations utilisées ne correspondent pas aux numérotations et aux positions des ITE et du schéma d’exploitation.</t>
  </si>
  <si>
    <t>Description du défaut: Les inscriptions ne sont pas apposées en permanence et de manière à exclure toute confusion.</t>
  </si>
  <si>
    <t>Les inscriptions doivent être apposées en permanence à l’endroit prévu (p. ex. autocollant, plaquette en aluminium avec chaîne, etc.) et pouvoir être clairement attribuées au composant correspondant. Grâce aux inscriptions, les installations doivent pouvoir être utilisées à l’aide du schéma d’exploitation même par un personnel non spécialisé ayant reçu les instructions nécessaires.</t>
  </si>
  <si>
    <t>Contrôle du fonctionnement de l’alimentation en eau</t>
  </si>
  <si>
    <t>Conduites, soupapes et organes d’arrêt</t>
  </si>
  <si>
    <t>Description du défaut: Il manque une possibilité d’interrompre l’alimentation en eau (eau froide et eau chaude) juste avant l’entrée de l’ouvrage de protection.</t>
  </si>
  <si>
    <t>L’élimination de ce défaut doit être confiée à une entreprise spécialisée.</t>
  </si>
  <si>
    <t>Description du défaut: Les organes d’arrêt de la conduite d’amenée d’eau et des conduites de distribution ne fonctionnent pas.</t>
  </si>
  <si>
    <t>L’ensemble des organes d’arrêt de la conduite d’amenée d’eau et des conduites de distribution doivent faire l’objet d’un entretien général ou être remplacés.</t>
  </si>
  <si>
    <t>Description du défaut: Les installations sanitaires ne sont pas fixées de manière à résister aux chocs.</t>
  </si>
  <si>
    <t>Les installations sanitaires doivent être sécurisées conformément aux ITMO 1997. Au niveau des conduites, il faut poser une fixation antichoc tous les 3,5 m.</t>
  </si>
  <si>
    <t>L’élimination de ce défaut a généralement lieu dans le cadre d’un projet de construction dans le bâtiment concerné, à l’occasion d’un projet de rénovation de l’ouvrage de protection ou si le Conseil fédéral ordonne le renforcement des mesures de protection de la population.</t>
  </si>
  <si>
    <t>Description du défaut: Certaines installations sanitaires nécessaires pour cet ouvrage de protection sont manquantes.</t>
  </si>
  <si>
    <t xml:space="preserve">En présence de ce défaut, l’ouvrage de protection ne peut plus être utilisé conformément à l’autorisation donnée à l’origine et n’est donc plus intact. </t>
  </si>
  <si>
    <t>Description du défaut: Les conduites d’eau ne peuvent pas être vidées et rincées.</t>
  </si>
  <si>
    <t>L’eau qui sort des conduites doit satisfaire aux exigences en vigueur concernant l’eau potable, faute de quoi il doit être indiqué qu’elle est «non potable». Le non-respect de ces exigences peut être constitutif d’un danger susceptible d’avoir des conséquences en termes de responsabilité civile pour le propriétaire. Celui-ci doit en être informé.</t>
  </si>
  <si>
    <t>Description du défaut: La robinetterie et les appareils ne sont pas étanches.</t>
  </si>
  <si>
    <t>Des résidus de calcaire et des dépôts se forment. La robinetterie et les appareils concernés doivent faire l’objet d’un entretien par un spécialiste.</t>
  </si>
  <si>
    <t>Description du défaut: Les appareils sont endommagés ou défectueux.</t>
  </si>
  <si>
    <t xml:space="preserve">Il convient de les remettre en état ou de les remplacer. </t>
  </si>
  <si>
    <t>Description du défaut: Les appareils sont sales, présentent des résidus de calcaire et des dépôts.</t>
  </si>
  <si>
    <t>Les appareils doivent faire l’objet d’un entretien général. Les résidus de calcaire et les dépôts doivent être éliminés à l’aide de produits de nettoyage adaptés.</t>
  </si>
  <si>
    <t>Description du défaut: Les éviers, les vidoirs et les lavabos-rigoles installés ne sont pas adéquats.</t>
  </si>
  <si>
    <t>Les éviers, les vidoirs et les lavabos-rigoles doivent être conformes aux prescriptions de l’OFPP (ITO 1977, ITMO 1997) et être adaptés en conséquence.</t>
  </si>
  <si>
    <t>L’élimination de ce défaut a généralement lieu dans le cadre d’un projet de construction dans le bâtiment concerné, à l’occasion d’un projet de rénovation de l’abri ou si le Conseil fédéral ordonne le renforcement des mesures de protection de la population.</t>
  </si>
  <si>
    <t>Description du défaut: La soupape de sécurité dans la conduite d’alimentation du chauffe-eau ne fonctionne pas.</t>
  </si>
  <si>
    <t>Il convient de faire appel à un spécialiste pour contrôler le fonctionnement de la soupape de sécurité, la réparer ou la remplacer. La non-élimination de ce défaut peut être constitutive d’un danger susceptible d’avoir des conséquences en termes de responsabilité civile pour le propriétaire. Celui-ci doit en être informé.</t>
  </si>
  <si>
    <t>Alimentation en eau de secours (*pour les abris d’hôpitaux et d’EMS construits avant 2012)</t>
  </si>
  <si>
    <t>Description du défaut: La pompe manuelle de l’alimentation en eau de secours ne fonctionne pas.</t>
  </si>
  <si>
    <t>Elle doit être remise en état ou remplacée par un spécialiste.</t>
  </si>
  <si>
    <t>Description du défaut: Il n’existe pas de conduite spéciale pour le prélèvement de l’eau de secours.</t>
  </si>
  <si>
    <t>Il est possible que des dépôts soient aspirés depuis le réservoir d’eau. Une conduite de prélèvement séparée pour l’alimentation en eau de secours doit être installée à une hauteur supérieure de 15 centimètres à celle du fond du réservoir d’eau. Il faut installer un robinet de vidange au point le plus bas possible après la vanne d’arrêt en direction de la pompe manuelle.</t>
  </si>
  <si>
    <t>Description du défaut: La conduite d’eau servant à l’alimentation de secours reliant le réservoir d’eau à la pompe manuelle ne peut pas être vidée entièrement.</t>
  </si>
  <si>
    <t>En service d’entretien, cette conduite doit être vide et sèche (présence d’eau résiduelle, risque de corrosion et de développement de bactéries). Il faut installer un robinet de vidange après la vanne d’arrêt en direction de la pompe manuelle. D’autres robinets de vidange doivent être installés au niveau des conduites en «U». L’absence de telles mesures peut être constitutive d’un danger susceptible d’avoir des conséquences en termes de responsabilité civile pour le propriétaire. Celui-ci doit en être informé.</t>
  </si>
  <si>
    <t>En cas de défaut, la marche à suivre doit donc être discutée avec l’autorité cantonale responsable des ouvrages de protection.</t>
  </si>
  <si>
    <t>Installation de surpression</t>
  </si>
  <si>
    <t>Description du défaut: Il existe une installation de surpression qui n’est plus prévue pour cet ouvrage de protection.</t>
  </si>
  <si>
    <t>Les installations de surpression qui ne fonctionnent plus ainsi que les commandes électriques correspondantes doivent être démontées.</t>
  </si>
  <si>
    <t>Une pompe manuelle servant à l’alimentation en eau de secours doit être maintenue ou installée à proximité du réservoir d’eau ou dans la cuisine.</t>
  </si>
  <si>
    <t>Description du défaut: L’installation de surpression ne fonctionne pas.</t>
  </si>
  <si>
    <t>Un assainissement immédiat ne s’impose pas. L’installation de surpression doit être mise hors service par un professionnel et porter la mention «hors service».</t>
  </si>
  <si>
    <t>Description du défaut: La conduite d’entretien reliant la batterie de distribution (distribution du réseau) à l’installation de surpression n’est pas séparée mécaniquement.</t>
  </si>
  <si>
    <t>Les deux systèmes doivent être séparés par des vannes d’arrêt conformément aux ITO 1977. Pour des raisons de sécurité, si le réservoir est rempli en service d’entretien, ce défaut doit être corrigé le plus vite possible par une entreprise spécialisée. Dans le cas contraire, le propriétaire s’expose à des conséquences en termes de responsabilité civile. Il doit en être informé.</t>
  </si>
  <si>
    <t>Description du défaut: La conduite de prélèvement d’eau reliant le réservoir d’eau à l’installation de surpression ne peut pas être vidée entièrement.</t>
  </si>
  <si>
    <t>Les robinets de vidange nécessaires doivent être installés. Dans le cas contraire, le propriétaire s’expose à des conséquences en termes de responsabilité civile. Il doit en être informé.</t>
  </si>
  <si>
    <t>Description du défaut: Le coude de renversement pour les modes de fonctionnement exploitation du réseau/exploitation du réservoir est manquant.</t>
  </si>
  <si>
    <t>Ce système permet de définir mécaniquement si l’alimentation doit se faire par l’eau du réseau ou par le réservoir via l’installation de surpression.</t>
  </si>
  <si>
    <t>Ce défaut doit être corrigé dans les plus brefs délais, afin que l’eau du réseau ne puisse pas être mélangée à l’eau du réservoir.</t>
  </si>
  <si>
    <t>Installation de stérilisation par rayons ultraviolets</t>
  </si>
  <si>
    <t>Description du défaut: Il existe une installation de stérilisation par UV qui n’est pas prescrite pour ce type d’ouvrage de protection.</t>
  </si>
  <si>
    <t>L’installation de stérilisation par UV et les commandes électriques correspondantes doivent être arrêtées et démontées.</t>
  </si>
  <si>
    <t>Description du défaut: L’installation de stérilisation n’a pas été mise hors service.</t>
  </si>
  <si>
    <t>L’installation doit être mise hors service (enlever le fusible, apposer un écriteau «hors service»).</t>
  </si>
  <si>
    <t>Description du défaut: L’installation de stérilisation par UV ne peut pas être vidée entièrement</t>
  </si>
  <si>
    <t>En service d’entretien, l’installation doit être vide et sèche (présence d’eau résiduelle, risque de corrosion et de développement de bactéries). Il faut installer les robinets de vidange nécessaires. Dans le cas contraire, le propriétaire s’expose à des conséquences en termes de responsabilité civile. Il doit en être informé.</t>
  </si>
  <si>
    <t>Réservoir d’eau (*pour les abris d’hôpitaux et d’EMS construits avant 2012)</t>
  </si>
  <si>
    <t>Contrôle de la partie extérieure du réservoir d’eau</t>
  </si>
  <si>
    <t>Description du défaut: Il manque un indicateur de niveau d’eau pour le niveau de remplissage du réservoir d’eau.</t>
  </si>
  <si>
    <t>Un indicateur de niveau d’eau doit être installé.</t>
  </si>
  <si>
    <t>Description du défaut: Il manque une échelle de mesure sur l’indicateur de niveau d’eau.</t>
  </si>
  <si>
    <t>Il faut installer une échelle de mesure (14 jours) indiquant les litres/le niveau de remplissage.</t>
  </si>
  <si>
    <t>Description du défaut: La conduite d’alimentation de secours menant au réservoir d’eau ne peut pas être entièrement vidée.</t>
  </si>
  <si>
    <t>En service d’entretien, la conduite doit être vide et sèche (présence d’eau résiduelle, risque de corrosion et de développement de bactéries). Il faut faire installer les robinets de vidange nécessaires par une entreprise spécialisée. Dans le cas contraire, le propriétaire s’expose à des conséquences en termes de responsabilité civile. Il doit en être informé.</t>
  </si>
  <si>
    <t>Description du défaut: La conduite de remplissage de secours menant au réservoir d’eau ne passe pas par une vanne d’arrêt et un tuyau souple démontable avec des raccords Storz (55) (outil inclus).</t>
  </si>
  <si>
    <t>En cas de remplissage du réservoir d’eau via la conduite de secours, il est impossible de vider cette dernière au préalable. Une vanne d’arrêt et un tuyau souple démontable avec des raccords Storz (55) (ITE page 9-20; ITE-Pos 91.11) doivent être installés sur la conduite de remplissage de secours, juste en amont de son arrivée dans le réservoir d’eau.</t>
  </si>
  <si>
    <t>Contrôle de la partie interne du réservoir d’eau</t>
  </si>
  <si>
    <t>Description du défaut: Dans le cadre du contrôle périodique, l’intérieur du réservoir d’eau n’a pas pu être contrôlé.</t>
  </si>
  <si>
    <t>Le réservoir d’eau doit être vidé.</t>
  </si>
  <si>
    <t>Description du défaut: L’anneau du trou d’homme et le couvercle présentent des traces de rouille.</t>
  </si>
  <si>
    <t>Il faut éliminer la rouille ou remplacer l’anneau et le couvercle.</t>
  </si>
  <si>
    <t>Description du défaut: La robinetterie des installations sanitaires présente des traces de rouille.</t>
  </si>
  <si>
    <t>Il faut éliminer la rouille ou remplacer la robinetterie.</t>
  </si>
  <si>
    <t>Description du défaut: Le réservoir d’eau est équipé d’une feuille plastique.</t>
  </si>
  <si>
    <t>Pour des raisons d’hygiène, il convient de retirer les feuilles plastiques. Si ce n’est pas fait, le propriétaire s’expose à des conséquences en termes de responsabilité civile. Il doit en être informé. La marche à suivre doit être discutée avec l’autorité cantonale responsable des ouvrages de protection.</t>
  </si>
  <si>
    <t>Description du défaut: Le fond et les parois du réservoir d’eau présentent des taches de rouille ou s’effritent, laissant apparaître des fers d’armature.</t>
  </si>
  <si>
    <t>Les dommages doivent être éliminés par une entreprise spécialisée.</t>
  </si>
  <si>
    <t>Description du défaut: Le réservoir d’eau ne peut pas être vidé entièrement (pente insuffisante).</t>
  </si>
  <si>
    <t>Des mesures adaptées à la situation rencontrée sur place doivent être décidées. En cas de défaut, la marche à suivre doit être discutée avec l’autorité cantonale responsable des ouvrages de protection.</t>
  </si>
  <si>
    <t>Description du défaut: La conduite de prélèvement n’est pas installée à la bonne hauteur.</t>
  </si>
  <si>
    <t>La hauteur de la conduite doit être réajustée de manière à ce que le centre du tube soit 15 cm au-dessus du bord supérieur du fond du réservoir. La bouche d’aspiration doit être munie d’une crépine.</t>
  </si>
  <si>
    <t>Description du défaut: Le trop-plein n’est pas placé à la bonne hauteur.</t>
  </si>
  <si>
    <t xml:space="preserve">Il faut ajuster la hauteur au volume prévu/au niveau du réservoir. </t>
  </si>
  <si>
    <t>Description du défaut: Le trop-plein est équipé d’un siphon.</t>
  </si>
  <si>
    <t>Il y a un risque de contamination bactériologique de l’eau potable. Le siphon doit être enlevé et remplacé par un trop-plein direct. Si le réservoir est rempli en service d’entretien, ce défaut doit être corrigé le plus vite possible.</t>
  </si>
  <si>
    <t>Description du défaut: Il manque une échelle d’accès pour les réservoirs d’eau situés plus bas.</t>
  </si>
  <si>
    <t>Il faut se procurer une échelle accrochable au trou d’homme. Elle doit être appuyée contre la paroi à l’extérieur du réservoir.</t>
  </si>
  <si>
    <t>Étanchéité (réservoir rempli selon le plan cantonal pour les catastrophes et les situations d’urgence)</t>
  </si>
  <si>
    <t>Description du défaut: Il manque un test d’étanchéité documenté.</t>
  </si>
  <si>
    <t>Il faut réaliser le test et le documenter.</t>
  </si>
  <si>
    <t>Description du défaut: Le réservoir d’eau n’est pas étanche.</t>
  </si>
  <si>
    <t>Il faut si possible localiser les fuites et immédiatement vider le réservoir. En fonction de la situation sur place, les mesures nécessaires doivent être définies et mises en œuvre par des entreprises spécialisées.</t>
  </si>
  <si>
    <t xml:space="preserve">En cas de défaut, la marche à suivre doit être discutée avec l’autorité cantonale responsable des ouvrages de protection. </t>
  </si>
  <si>
    <t>Évacuation des eaux usées</t>
  </si>
  <si>
    <t>Documents d’exploitation (*pour les abris d’hôpitaux et d’EMS construits avant 2012)</t>
  </si>
  <si>
    <t>Description du défaut: Le schéma d’exploitation «Évacuation des eaux usées» (schéma de principe avec mode d’emploi) n’est pas affiché en permanence à un endroit approprié.</t>
  </si>
  <si>
    <t>Il convient d’établir un schéma d’exploitation et de le fixer bien en évidence et de façon permanente au niveau de la pompe de la fosse fécale.</t>
  </si>
  <si>
    <t>Description du défaut: Le schéma d’exploitation «Évacuation des eaux usées» ne correspond pas à l’installation actuelle.</t>
  </si>
  <si>
    <t>Le schéma d’exploitation doit correspondre aux installations actuelles et être complété, corrigé ou redessiné en conséquence.</t>
  </si>
  <si>
    <t>Description du défaut: Les modes de fonctionnement suivants ne peuvent pas être configurés correctement sur la base du schéma d’exploitation:</t>
  </si>
  <si>
    <t>-        fonctionnement normale,</t>
  </si>
  <si>
    <t>-        fonctionnement en cas de défectuosité de la canalisation locale et</t>
  </si>
  <si>
    <t>-        fonctionnement en cas de défaillance de la pompe des eaux usées (si la canalisation est située plus haut).</t>
  </si>
  <si>
    <t>Les inscriptions doivent être apposées en permanence à l’endroit prévu (p. ex. autocollant, plaquette en aluminium avec chaîne, etc.) et pouvoir être clairement attribuées au composant correspondant. Grâce à elles, les installations doivent pouvoir être utilisées à l’aide du schéma d’exploitation même par un personnel non spécialisé ayant reçu les instructions nécessaires.</t>
  </si>
  <si>
    <t>Contrôle du fonctionnement des écoulements</t>
  </si>
  <si>
    <t>Vannes et couvercles pour puits</t>
  </si>
  <si>
    <t>Description du défaut: Certaines installations d’évacuation des eaux usées nécessaires pour cet ouvrage de protection sont manquantes.</t>
  </si>
  <si>
    <t xml:space="preserve">La construction ne correspond plus à l’utilisation initialement autorisée. </t>
  </si>
  <si>
    <t>Description du défaut: Les vannes de canalisation ne fonctionnent pas.</t>
  </si>
  <si>
    <t>Elles doivent faire l’objet d’un service d’entretien général ou être remplacées.</t>
  </si>
  <si>
    <t>Description du défaut: Les couvercles pour puits ne sont pas entretenus.</t>
  </si>
  <si>
    <t>Ils doivent faire l’objet d’un service d’entretien général. Les joints en caoutchouc qui sont fragilisés, durcis, fissurés ou endommagés doivent être remplacés. Il faut se procurer des joints pour remplacer ceux qui sont manquants et les mettre en place.</t>
  </si>
  <si>
    <t>Description du défaut: Les outils ou clés utilisés pour les différentes bouches d’écoulement, couvercles pour puits, vannes d’arrêt, grilles caillebotis sont manquants.</t>
  </si>
  <si>
    <t>Il faut se procurer les clés et outils spéciaux et les entreposer dans la construction (local d’entretien technique, local ventilation).</t>
  </si>
  <si>
    <t>Écoulements au sol</t>
  </si>
  <si>
    <t>Description du défaut: Certaines conduites d’évacuation des eaux reliant la zone non protégée à l’intérieur de la construction ne sont pas munies d’un écoulement au sol avec verrouillage mécanique ou de vannes d’arrêt.</t>
  </si>
  <si>
    <t>Ces conduites d’évacuation des eaux doivent pouvoir être verrouillées au moment de la préparation de la construction (p. ex. plaques d’acier). Le plan des canalisations et le schéma d’exploitation relatif aux eaux usées doivent être actualisés. La marche à suivre en vue de l’élimination de ce défaut doit être discutée avec l’autorité cantonale responsable des ouvrages de protection.</t>
  </si>
  <si>
    <t>Description du défaut: Les bouches d’écoulement au sol sont sales, présentent des traces de rouille ou ne fonctionnent pas correctement.</t>
  </si>
  <si>
    <t>Les grilles rouillées ou corrodées doivent être nettoyées et, au besoin, dérouillées par sablage et traitées avec une peinture à base de goudron (ITE-Pos 126). Il y a lieu de remplacer les joints défectueux et de se procurer ceux qui manquent.</t>
  </si>
  <si>
    <t>Description du défaut: Le local des machines possède un écoulement au sol. À contrôler dans les abris pour lesquels un groupe électrogène de secours est prescrit (abris à partir de 800 places protégées) ou a été installé.</t>
  </si>
  <si>
    <t>Selon les instructions techniques actuellement en vigueur, il ne doit pas y avoir d’écoulements au sol dans le local des machines en raison du possible écoulement de lubrifiants et de carburants. L’écoulement au sol doit être fermé durablement (p. ex. avec du béton), ou il faut empêcher que des lubrifiants ou des carburants ne parviennent dans le système d’évacuation des eaux usées. La marche à suivre en vue de l’élimination de ce défaut doit être discutée avec l’autorité cantonale responsable des ouvrages de protection.</t>
  </si>
  <si>
    <t>Évacuation des eaux usées (*pour les abris d’hôpitaux et d’EMS construits avant 2012)</t>
  </si>
  <si>
    <t>Description du défaut: Il n’est pas possible de passer au mode de fonctionnement de secours avec la pompe manuelle sans entrer dans la fosse fécale.</t>
  </si>
  <si>
    <t>Cette situation peut être constitutive d’un danger. Le propriétaire s’expose à des conséquences en termes de responsabilité civile et doit en être informé. La marche à suivre doit être discutée avec l’autorité cantonale responsable des ouvrages de protection.</t>
  </si>
  <si>
    <t>Description du défaut: Les eaux usées ne peuvent pas être évacuées au moyen de la pompe manuelle et du raccord Storz externe (75 ou 110 mm) en utilisant le tuyau de raccordement et les tuyaux flexibles prévus.</t>
  </si>
  <si>
    <t>Il convient de se procurer les accessoires nécessaires (tuyau flexible, arc de tuyau, etc.), de les désigner de façon adéquate et de les déposer dans l’ouvrage de protection afin que les eaux usées de la fosse fécale puissent être évacuées à l’extérieur. Le fonctionnement du dispositif doit être contrôlé à l’occasion de la prochaine maintenance.</t>
  </si>
  <si>
    <t>Description du défaut: Le manche de la pompe manuelle de la fosse fécale est manquant.</t>
  </si>
  <si>
    <t>Il faut s’en procurer un auprès du fabricant et le fixer solidement au mur qui jouxte la pompe manuelle de la fosse fécale.</t>
  </si>
  <si>
    <t>Description du défaut: Sur la pompe à matières fécales manuelle conservée avec batteurs à billes, le cône n'est pas fixé en position relevée. Les billes et les couvercles avec joints ne sont pas démontés et déposés près de la pompe manuelle dans un sac portant une inscription spéciale.</t>
  </si>
  <si>
    <t>Le cône doit être bloqué en position relevée à l’aide d’un accessoire.</t>
  </si>
  <si>
    <t>Afin que les composants ne se bloquent et ne rouillent pas, les billes et les couvercles avec joints doivent être démontés et déposés dans un sac près de la pompe manuelle.</t>
  </si>
  <si>
    <t>Description du défaut: La pompe manuelle de la fosse fécale ne fonctionne pas.</t>
  </si>
  <si>
    <t>Il convient de la remettre en état ou de la remplacer et de la conserver.</t>
  </si>
  <si>
    <t>Description du défaut: Les puits et les canalisations ne sont pas propres.</t>
  </si>
  <si>
    <t>Il convient de faire nettoyer les puits et les canalisations par une entreprise spécialisée tous les 5 à 10 ans au minimum. Il faut procéder à un nettoyage.</t>
  </si>
  <si>
    <t>Description du défaut: La pompe électrique de la fosse fécale de la canalisation extérieure haute ne fonctionne pas.</t>
  </si>
  <si>
    <t>Elle doit être remise en état par un professionnel ou remplacée. La marche à suivre doit être discutée avec l’autorité cantonale responsable des ouvrages de protection.</t>
  </si>
  <si>
    <t>Description du défaut: La fosse fécale de la canalisation extérieure basse n’est pas propre et sèche.</t>
  </si>
  <si>
    <t>En service d’entretien, la fosse fécale doit être propre et sèche. Il faut la vider avec une pompe et examiner comment l’eau y pénètre. La marche à suivre consécutive doit être discutée avec l’autorité cantonale responsable des ouvrages de protection.</t>
  </si>
  <si>
    <t>Description du défaut: Les moyens auxiliaires destinés au démontage de la pompe électrique de la fosse fécale sont manquants.</t>
  </si>
  <si>
    <t>Il convient de monter un support au plafond. Une poulie simple ou un instrument similaire devrait en outre être disponible.</t>
  </si>
  <si>
    <t>Description du défaut: En cas d’alarme «Fosse fécale trop pleine», l’exécution des mesures organisationnelles et techniques nécessaires n’est pas assurée.</t>
  </si>
  <si>
    <t xml:space="preserve">Des mesures doivent être prises: </t>
  </si>
  <si>
    <t>-        positionner une sirène d’alarme en évidence à l’extérieur de l’ouvrage de protection; installer éventuellement</t>
  </si>
  <si>
    <t>une lampe flash ou un feu tournant à l’intérieur de l’ouvrage de protection et fixer un écriteau «Que faire?» et</t>
  </si>
  <si>
    <t>-        autres mesures appropriées (facultatif: alarme à distance).</t>
  </si>
  <si>
    <t>Attention! Dans le cas des ouvrages de protection équipés d’une protection contre les impulsions électromagnétiques (EMP), l’installation doit être effectuée conformément aux instructions de montage du fabricant de la pompe fécale (homologation OFPP [BZS] impérative).</t>
  </si>
  <si>
    <t>Le non-respect de cette mesure peut être constitutif d’un danger. Le propriétaire s’expose à des conséquences en termes de responsabilité civile et doit en être informé. La marche à suivre doit être discutée avec l’autorité cantonale responsable des ouvrages de protection.</t>
  </si>
  <si>
    <t xml:space="preserve">Alimentation en énergie électrique </t>
  </si>
  <si>
    <t xml:space="preserve">Installations électriques générales </t>
  </si>
  <si>
    <t>Description du défaut: Certaines installations électriques nécessaires à cet ouvrage de protection sont manquantes ou des modifications ont été effectuées sans autorisation.</t>
  </si>
  <si>
    <t>La marche à suivre pour l’élimination de ce défaut doit être discutée avec l’autorité cantonale responsable des ouvrages de protection.</t>
  </si>
  <si>
    <t>L’élimination de ce défaut doit être confiée à une entreprise spécialisée. Celui-ci peut être constitutif d’un danger susceptible d’avoir des conséquences en termes de responsabilité civile pour le propriétaire. Celui-ci doit en être informé.</t>
  </si>
  <si>
    <t>Description du défaut: La disposition prévue des lits entrave l’utilisation des interrupteurs.</t>
  </si>
  <si>
    <t>Les interrupteurs doivent être placés de manière à pouvoir être utilisés. La marche à suivre doit être discutée avec l’autorité cantonale responsable des ouvrages de protection.</t>
  </si>
  <si>
    <t>Description du défaut: Les lampes sont placées directement au-dessus des lits.</t>
  </si>
  <si>
    <t xml:space="preserve">Elles doivent être placées dans la zone de passage. La marche à suivre doit être discutée avec l’autorité cantonale responsable des ouvrages de protection. </t>
  </si>
  <si>
    <t>Description du défaut: Les lampes ne disposent pas d’une homologation OFPP (BZS) et ne sont pas montées de manière à résister aux chocs (dans les ouvrages de protection construits en règle générale après 1995).</t>
  </si>
  <si>
    <t>Elles doivent être remplacées par un type de lampe autorisé et être montées conformément aux indications du fabricant et aux prescriptions de l’OFPP.</t>
  </si>
  <si>
    <t>Description du défaut: L’éclairage ne fonctionne pas complètement.</t>
  </si>
  <si>
    <t>Il doit être remis en état ou remplacé.</t>
  </si>
  <si>
    <t>Description du défaut: Il existe des installations supplémentaires approuvées, non mises à jour dans la documentation de l’ouvrage de protection.</t>
  </si>
  <si>
    <t>Les plans et les schémas doivent être mis à jour en conséquence.</t>
  </si>
  <si>
    <t>Description du défaut: En cas d’utilisation de détecteurs de mouvement, l’installation n’est pas pourvue d’un interrupteur tournant pour ponter (manuel–0–automatique) les détecteurs.</t>
  </si>
  <si>
    <t>En cas d’occupation, l’éclairage de l’abri doit pouvoir passer d’un fonctionnement par détecteur de mouvement à un fonctionnement manuel permanent.</t>
  </si>
  <si>
    <t>Un interrupteur tournant (manuel–0–automatique) doit être monté à l’entrée de l’abri à env. 1,80 m de hauteur. Si cela n’est pas possible, un interrupteur tournant doit être installé sur la porte du tableau électrique.</t>
  </si>
  <si>
    <t>Description du défaut: Dans les locaux de pré-nettoyage, les sas et toutes les salles d’eau, les installations d’éclairage et les prises de courant ne sont pas protégées de tous côtés contre les projections d’eau («IP54»).</t>
  </si>
  <si>
    <t>L’élimination de ce défaut doit être confiée à une entreprise spécialisée. En l’absence d’une telle mesure, la situation peut être constitutive d’un danger susceptible d’avoir des conséquences en termes de responsabilité civile pour le propriétaire. Celui-ci doit en être informé. En cas de défaut en la matière, la marche à suivre doit être discutée avec l’autorité cantonale responsable des ouvrages de protection.</t>
  </si>
  <si>
    <t xml:space="preserve">Horloge de commande pour l’entretien </t>
  </si>
  <si>
    <t>Description du défaut: Il manque une horloge de commande électromécanique pour garantir le bon déroulement du service d’entretien.</t>
  </si>
  <si>
    <t>Afin d’assurer un service d’entretien correct selon les ITE, la ventilation doit être mise en marche environ 30-60 min. par jour au moyen d’une horloge de commande (ITE, page 3-8). Il faut faire installer une horloge de commande adéquate (horloge de commande électromécanique avec réserve de marche). Les temps de commutation doivent être visibles immédiatement et simplement; ils seront ensuite inscrits dans la liste de contrôle pour l’entretien.</t>
  </si>
  <si>
    <t>Description du défaut: L’horloge de commande n’est pas simple à utiliser ou est inappropriée.</t>
  </si>
  <si>
    <t>Il convient de remplacer cette horloge de commande électronique par une horloge de commande électromécanique simple avec réserve de marche. Les temps de commutation doivent être visibles immédiatement et simplement; ils seront ensuite inscrits dans le tableau d’exploitation «service d’entretien» dans le TS 1.</t>
  </si>
  <si>
    <t>Description du défaut: Le réglage de l’horloge de commande ne correspond pas au service d’entretien défini.</t>
  </si>
  <si>
    <t>Les temps de commutation doivent être réglés selon les ITE page 3-8 et reportés dans le tableau d’exploitation pour le service d’entretien (voir exemple dans les ITE 2000, page 2-8). Le contrôle de l’horloge de commande lors du petit et du grand entretien doit être inscrit dans la LCE.</t>
  </si>
  <si>
    <t>Coffret externe à bornes</t>
  </si>
  <si>
    <t>Description du défaut: Le coffret externe à bornes est manquant.</t>
  </si>
  <si>
    <t>Il doit être installé par une entreprise spécialisée s’il existe une protection EMP. La marche à suivre doit être discutée avec l’autorité cantonale responsable des ouvrages de protection.</t>
  </si>
  <si>
    <t>Description du défaut: Le coffret externe à bornes n’est pas plombé ou la protection contre les contacts accidentels est manquante.</t>
  </si>
  <si>
    <t xml:space="preserve">Le coffret externe à bornes doit être plombé ou la protection contre les contacts accidentels doit être complétée. </t>
  </si>
  <si>
    <t>L’élimination de ce défaut doit être confiée à une entreprise spécialisée. En l’absence d’une telle mesure, la situation peut être constitutive d’un danger susceptible d’avoir des conséquences en termes de responsabilité civile pour le propriétaire. Celui-ci doit en être informé. En cas de défaut, la marche à suivre doit être discutée avec l’autorité cantonale responsable des ouvrages de protection.</t>
  </si>
  <si>
    <t>Description du défaut: Il manque l’autocollant d’avertissement «À n’utiliser qu’en situation d’urgence».</t>
  </si>
  <si>
    <t>Il convient de se procurer l’autocollant d’avertissement par l’intermédiaire de l’autorité cantonale responsable des ouvrages de protection.</t>
  </si>
  <si>
    <t>Un tel défaut peut être constitutif d’un danger susceptible d’avoir des conséquences en termes de responsabilité civile pour le propriétaire. Celui-ci doit en être informé.</t>
  </si>
  <si>
    <t>Description du défaut: Le schéma électrique est manquant.</t>
  </si>
  <si>
    <t>Il convient de se procurer ou d’établir un schéma électrique et de le fixer à l’intérieur du coffret à bornes.</t>
  </si>
  <si>
    <t xml:space="preserve">Installations EMP </t>
  </si>
  <si>
    <t>Description du défaut: L’ouvrage de protection dispose d’une protection EMP qui a manifestement été modifiée dans le cadre de travaux d’installation effectués selon les critères appliqués dans la pratique courante.</t>
  </si>
  <si>
    <t>Description du défaut: Les raccords EMP ne sont pas bien vissés.</t>
  </si>
  <si>
    <t>La protection EMP n’est plus assurée.</t>
  </si>
  <si>
    <t>Afin d’assurer une protection parfaite contre l’EMP, il convient de contrôler tous les raccords filetés et de les resserrer si nécessaire.</t>
  </si>
  <si>
    <t>Description du défaut: Des installations ultérieures n’ont pas été effectuées sur la base d’un projet examiné et approuvé par l’OFPP.</t>
  </si>
  <si>
    <t>La protection EMP n’est plus garantie. Un projet correspondant doit être élaboré et soumis à l’OFPP par la voie de service pour approbation. L’installation réalisée ultérieurement doit être corrigée conformément aux prescriptions en vigueur pour ces installations. La marche à suivre doit être discutée avec l’autorité cantonale responsable des ouvrages de protection.</t>
  </si>
  <si>
    <t>Description du défaut: Les pièces métalliques fixes de plus de 1 m2 ne sont pas raccordées à la liaison équipotentielle.</t>
  </si>
  <si>
    <t>Les couvercles métalliques fixes de plus de 1 m2 (surface) doivent être raccordés à la liaison équipotentielle selon la directive DePC. Ce défaut doit être corrigé par une entreprise spécialisée.</t>
  </si>
  <si>
    <t>Description du défaut: Les composants ne sont manifestement pas raccordés correctement à la protection EMP.</t>
  </si>
  <si>
    <t>La protection EMP n’est donc plus assurée. Les composants doivent être correctement raccordés conformément aux prescriptions en vigueur pour ces installations. La marche à suivre doit être discutée avec l’autorité cantonale responsable des ouvrages de protection.</t>
  </si>
  <si>
    <t xml:space="preserve">Schéma général du courant fort </t>
  </si>
  <si>
    <t>Description du défaut: Le schéma général du courant fort n’est pas monté en permanence à portée de vue du tableau principal (TP).</t>
  </si>
  <si>
    <t>Il doit être établi et fixé bien en évidence et de façon permanente près du tableau principal.</t>
  </si>
  <si>
    <t>Description du défaut: Les modes de fonctionnement suivants ne sont pas visibles sur le schéma général du courant fort:</t>
  </si>
  <si>
    <t>-        fonctionnement normal (à partir du réseau local),</t>
  </si>
  <si>
    <t>-        groupe électrogène de secours,</t>
  </si>
  <si>
    <t>-        alimentation de secours et</t>
  </si>
  <si>
    <t>-        production d’énergie.</t>
  </si>
  <si>
    <t>Le schéma général du courant fort doit indiquer comment régler les différents modes de fonctionnement de l’alimentation en énergie électrique selon la liste. La marche à suivre pour éliminer ce défaut doit être discutée avec l’autorité cantonale responsable des ouvrages de protection.</t>
  </si>
  <si>
    <t xml:space="preserve">Documents </t>
  </si>
  <si>
    <t>Description du défaut: Les schémas avec les modes de fonctionnement dans les tableaux de distribution (TP et TS [tableau secondaire]) sont manquants.</t>
  </si>
  <si>
    <t>Il convient de se procurer ces schémas (év. auprès du propriétaire/de la commune, de l’OPC ou du canton) ou de les faire établir par un planificateur spécialisé puis de les placer dans le compartiment prévu à cet effet dans le tableau de distribution et dans la documentation de l’ouvrage de protection.</t>
  </si>
  <si>
    <t>Description du défaut: Les schémas dans les tableaux de distribution ne sont pas tenus à jour.</t>
  </si>
  <si>
    <t>Ces documents doivent être mis à jour par un planificateur spécialisé. La documentation de l’ouvrage de protection doit être complétée en conséquence.</t>
  </si>
  <si>
    <t>Description du défaut: Le «Registre d’ouvrage» de l’ouvrage de protection placé normalement dans le TP est manquant.</t>
  </si>
  <si>
    <t>Conformément à la directive ESTI n° 508 «Installations électriques dans les ouvrages de protection de la protection civile, du service sanitaire ainsi que dans les abris spéciaux pour les infrastructures particulières» (DePC), le «Registre d’ouvrage» doit être disponible et mis à jour dans les ouvrages de protection. Se procurer ce document auprès de l’ESTI ou de l’Office fédéral de la protection de la population (OFPP).</t>
  </si>
  <si>
    <t>Description du défaut: Les données de base et les contrôles ne sont pas mis à jour dans le «Registre d’ouvrage».</t>
  </si>
  <si>
    <t>Tous les contrôles, les modifications ou les compléments apportés aux installations électriques, les réparations importantes ainsi que les irrégularités doivent être inscrits dans ce document, qui doit être tenu à jour.</t>
  </si>
  <si>
    <t>Description du défaut: L’endroit de stockage des fusibles de rechange n’est pas indiqué dans le tableau de distribution.</t>
  </si>
  <si>
    <t>Si les fusibles de rechange ne sont pas stockés dans le tableau de distribution, l’emplacement doit être signalé par un panneau.</t>
  </si>
  <si>
    <t>Description du défaut: L’endroit où se trouve le fusible de la ligne d’alimentation principale n’est pas indiqué dans le tableau de distribution.</t>
  </si>
  <si>
    <t>L’emplacement du fusible de la ligne d’alimentation principale doit être indiqué dans le tableau de distribution en vue de l’exploitation de l’ouvrage.</t>
  </si>
  <si>
    <t>Description du défaut: Il manque un rapport d’une entreprise d’électricité accréditée sur le contrôle périodique de l’installation (au moins tous les dix ans).</t>
  </si>
  <si>
    <t>Les installations électriques dans les ouvrages de protection doivent être réalisées conformément à la directive ESTI n° 508 (DePC), chapitre 2.6.</t>
  </si>
  <si>
    <t xml:space="preserve">Désignation des composants </t>
  </si>
  <si>
    <t xml:space="preserve">Les inscriptions sur les appareils doivent correspondre aux positions des ITE et au schéma synoptique du courant fort. Elles doivent être corrigées ou complétées. </t>
  </si>
  <si>
    <t>Description du défaut: Les inscriptions ne sont pas apposées en permanence et de manière à ce que toute confusion soit exclue.</t>
  </si>
  <si>
    <t xml:space="preserve">Alimentation électrique de secours (*À contrôler dans les abris pour lesquels une alimentation électrique de secours est prescrite [abris à partir de 800 places protégées] ou a été installée) </t>
  </si>
  <si>
    <t xml:space="preserve">Documents d’exploitation et matériel </t>
  </si>
  <si>
    <t>Description du défaut: Il manque une documentation complète sur le groupe électrogène de secours.</t>
  </si>
  <si>
    <t>La documentation finale doit être établie selon les IA 2024, chap. 6.6 Documentation.</t>
  </si>
  <si>
    <t>Description du défaut: Il manque un carnet de contrôle parfaitement tenu.</t>
  </si>
  <si>
    <t>Les résultats des contrôles périodiques de fonctionnement du groupe électrogène de secours doivent figurer dans un cahier ad hoc, constamment tenu à jour. Un exemple figure dans les ITE, page 2-9.</t>
  </si>
  <si>
    <t>Description du défaut: Le mode d’emploi n’est pas monté en permanence à portée de vue du groupe électrogène de secours.</t>
  </si>
  <si>
    <t>Pour que le groupe électrogène de secours puisse être mis en service par le personnel technique, le mode d’emploi doit être placé à portée de vue de celui-ci.</t>
  </si>
  <si>
    <t>Description du défaut: Les marches d’essai selon la LCE ne sont pas effectuées et documentées régulièrement.</t>
  </si>
  <si>
    <t>Les marches d’essai doivent être exécutées régulièrement (au moins tous les trois mois) pendant au moins deux heures avec une puissance minimale de 80% de la puissance nominale (ITE chap. 7.4).</t>
  </si>
  <si>
    <t>Les marches d’essai doivent être effectuées au moins une fois par an pour le DPR 1 et tous les 5 ans pour le DPR 2 avec une charge d’au moins 80% de la puissance nominale pendant au moins 6 heures (Directives DPR, pages 1-8).</t>
  </si>
  <si>
    <t>Description du défaut: La marche en continu de 24 heures n’est pas effectuée tous les dix ans.</t>
  </si>
  <si>
    <t>Selon les ITE 2000, page 7-17, il faut effectuer une marche en continu du groupe électrogène de secours pendant 24h tous les dix ans. Il convient de remédier à ce défaut dès que les conditions sont réunies. Consulter à cet effet l’«Aide-mémoire technique» (AMT 04-6) Marche en continu du groupe électrogène de secours pendant 24 h tous les dix ans.</t>
  </si>
  <si>
    <t>Description du défaut: Il y a moins de trois protections auditives disponibles.</t>
  </si>
  <si>
    <t>Aux fins de protection de l’ouïe, au moins trois protections auditives doivent être disponibles dans le local des machines.</t>
  </si>
  <si>
    <t>Description du défaut: Les pièces de rechange requises selon le fabricant (p. ex. joints, courroies de transmission, filtres et tuyaux) sont manquantes.</t>
  </si>
  <si>
    <t>Il convient de clarifier avec le fournisseur du groupe électrogène de secours ou une entreprise spécialisée quelles sont les pièces de rechange qui doivent être achetées et disponibles dans l’ouvrage de protection.</t>
  </si>
  <si>
    <t>Description du défaut: La citerne à mazout n’est manifestement pas contrôlée et entretenue conformément aux prescriptions cantonales.</t>
  </si>
  <si>
    <t>Conformément aux prescriptions cantonales relatives aux citernes à mazout, le propriétaire doit déterminer si un contrôle et un entretien de la citerne à mazout sont indiqués (révision de la citerne).</t>
  </si>
  <si>
    <t xml:space="preserve">Groupe électrogène de secours </t>
  </si>
  <si>
    <t>Description du défaut: Il y a un groupe électrogène de secours défectueux non prescrit pour ce type d’ouvrage de protection.</t>
  </si>
  <si>
    <t>Le groupe électrogène de secours défectueux ainsi que les commandes électriques qui en font partie doivent être démontés dans le cadre d’un projet ad hoc. La marche à suivre pour éliminer ce défaut doit être discutée avec l’autorité cantonale responsable des ouvrages de protection.</t>
  </si>
  <si>
    <t>Description du défaut: Le groupe électrogène de secours ne fonctionne pas.</t>
  </si>
  <si>
    <t>D’entente avec l’autorité cantonale responsable des ouvrages de protection, le groupe électrogène de secours doit être contrôlé par une entreprise spécialisée et, si nécessaire, remis en état.</t>
  </si>
  <si>
    <t>Description du défaut: Des fuites d’huile de moteur sont visibles.</t>
  </si>
  <si>
    <t>Le propriétaire est tenu de faire réparer les fuites d’huile de moteur par une entreprise spécialisée.</t>
  </si>
  <si>
    <t>Description du défaut: Des pertes sont visibles au niveau de l’alimentation en carburant et de la citerne à mazout.</t>
  </si>
  <si>
    <t>Le propriétaire est tenu de faire réparer les fuites au niveau de l’alimentation en mazout et de la citerne à mazout par une entreprise spécialisée.</t>
  </si>
  <si>
    <t>Description du défaut: Selon la documentation, les marches d’essai du groupe électrogène ne peuvent pas être effectuées à au moins 80% de la puissance nominale.</t>
  </si>
  <si>
    <t>Des installations complémentaires (par exemple radiateurs électriques) doivent permettre d’effectuer les contrôles périodiques de fonctionnement à au moins 80% de la puissance nominale. La modification des installations existantes éventuellement nécessaire à cet effet requiert l’élaboration d’un projet ad hoc en collaboration avec l’autorité cantonale responsable des ouvrages de protection.</t>
  </si>
  <si>
    <t>Description du défaut: Il manque un marquage pour la valeur maximale de l’intensité de courant autorisée (puissance nominale) du groupe électrogène de secours sur les ampèremètres du TP et sur la boîte de raccordement de l’alimentation de secours.</t>
  </si>
  <si>
    <t>Le tableau principal doit porter soit une plaquette indiquant la valeur maximale (en ampères) correspondant au fonctionnement à pleine charge (100%) du groupe électrogène, soit une marque indiquant sur chaque ampèremètre le seuil qui ne doit pas être dépassé.</t>
  </si>
  <si>
    <t>Description du défaut: La valeur de charge maximale autorisée pour le groupe électrogène de secours ne peut pas être relevée avec précision sur les appareils d’affichage.</t>
  </si>
  <si>
    <t>Les appareils doivent être remplacés sur la base des limites de puissance de l’ouvrage de protection.</t>
  </si>
  <si>
    <t xml:space="preserve">Éclairage de secours </t>
  </si>
  <si>
    <t>Description du défaut: Il n’y a pas suffisamment de lampes portatives de secours correspondant à ce type d’ouvrage de protection.</t>
  </si>
  <si>
    <t>Il convient de se procurer le nombre nécessaire de lampes portatives de secours appropriées conformément aux directives de l’OFPP en vigueur.</t>
  </si>
  <si>
    <t>Description du défaut: Les lampes portatives de secours ne fonctionnent pas.</t>
  </si>
  <si>
    <t>Toutes les lampes portatives de secours dans la construction protégée doivent être remplacées (elles doivent être disponibles pour assurer la sécurité des personnes, dans les voies d'évacuation notamment).</t>
  </si>
  <si>
    <t>Le cas échéant, la marche à suivre doit être discutée avec l’autorité cantonale responsable des ouvrages de protection.</t>
  </si>
  <si>
    <t xml:space="preserve">Cuisine </t>
  </si>
  <si>
    <t xml:space="preserve">Équipement de cuisine </t>
  </si>
  <si>
    <t>Description du défaut: Certains appareils de cuisson prévus pour cet ouvrage de protection sont manquants.</t>
  </si>
  <si>
    <t>Pour les cas d’occupation, les appareils de cuisson suivants, homologués par l’OFPP, sont prévus sur la base des exigences minimales selon les ITMO 1997, annexe 3:</t>
  </si>
  <si>
    <t>-        marmite à vapeur 80l (en cas d’occupation ≤140 personnes 1 pièce, &gt;140 personnes 2 pièces) und</t>
  </si>
  <si>
    <t>-        réchaud à 2 plaques (1 pièce).</t>
  </si>
  <si>
    <t>Description du défaut: Une ou plusieurs marmites à vapeur installées ou prévues pour ce type d’ouvrage de protection ne fonctionnent pas.</t>
  </si>
  <si>
    <t>Elles doivent être remplacées par des produits homologués par l’OFPP. La marche à suivre doit être discutée avec l’autorité cantonale responsable des ouvrages de protection.</t>
  </si>
  <si>
    <t>Description du défaut: Le réchaud ne fonctionne pas (pour les abris d’hôpitaux et d’EMS construits avant 2012).</t>
  </si>
  <si>
    <t>Le propriétaire est tenu de faire réparer ce défaut par une entreprise spécialisée. Afin d’éviter tout dommage, les réchauds doivent être mis en service périodiquement.</t>
  </si>
  <si>
    <t>Description du défaut: Le chauffe-eau de la cuisine ne fonctionne pas.</t>
  </si>
  <si>
    <t>Le propriétaire est tenu de faire réparer ce défaut par une entreprise spécialisée. La marche à suivre doit être discutée avec l’autorité cantonale responsable des ouvrages de protection.</t>
  </si>
  <si>
    <t>Description du défaut: Certains appareils de l’ouvrage de protection ne sont pas montés de manière à résister aux chocs.</t>
  </si>
  <si>
    <t xml:space="preserve">Ceux-ci doivent être remplacés par des appareils homologués ou être adaptés, par des mesures appropriées, aux exigences en matière de chocs et d’EMP pour les appareils non homologués. Les exigences suivantes doivent être remplies: </t>
  </si>
  <si>
    <t>-        - fixation antichoc und</t>
  </si>
  <si>
    <t>-        - raccordement direct par câble EMP ou point de séparation EMP avec boîte de raccordement.</t>
  </si>
  <si>
    <t>Transmission et télématique</t>
  </si>
  <si>
    <t>Transmission interne</t>
  </si>
  <si>
    <t xml:space="preserve">Téléphonie BL (système à batterie locale) </t>
  </si>
  <si>
    <t>(À contrôler dans les abris où la téléphonie BL est prescrite [abris de 400 places protégées et plus] ou a été installée.)</t>
  </si>
  <si>
    <t>Description du défaut: Certains parasurtensions des installations radio et téléphoniques n’ont pas été remplacés par des parasurtensions de type UCT 245 I.</t>
  </si>
  <si>
    <t>Les anciens parasurtensions doivent être remplacés par de nouveaux parasurtensions UCT 245 I.</t>
  </si>
  <si>
    <t>En règle générale, les emplacements concernés sont les suivants:</t>
  </si>
  <si>
    <t>-        coffrets de fusibles,</t>
  </si>
  <si>
    <t>-        boîtes de raccordement extérieur BL, p. ex. BR 31/32,</t>
  </si>
  <si>
    <t>-        boîtes de raccordement BR 1 dans les constructions protégées sans central téléphonique (constructions avec installations trm),</t>
  </si>
  <si>
    <t>-        répartiteurs d’antennes,</t>
  </si>
  <si>
    <t>-        prises radio et</t>
  </si>
  <si>
    <t>-        parasurtensions de réserve.</t>
  </si>
  <si>
    <t>Description du défaut: Le schéma de principe actuel de la téléphonie BL dans le centre télématique/le bureau de l’abri n’est pas fixé à la paroi.</t>
  </si>
  <si>
    <t xml:space="preserve">Il convient d’établir un schéma de principe et de le fixer bien en évidence et dans un format résistant à l’usure à la paroi du centre télématique. </t>
  </si>
  <si>
    <t>Le schéma de principe de la téléphonie BL doit montrer comment les connexions par câble sont installées.</t>
  </si>
  <si>
    <t>Description du défaut: Le schéma d’exploitation actuel de la téléphonie BL (liaison point à point) n’est pas apposé au mur du centre télématique/du bureau de l’abri.</t>
  </si>
  <si>
    <t xml:space="preserve">Il convient d’établir un schéma d’exploitation et de le fixer bien en évidence et dans un format résistant à l’usure au mur du centre télématique. </t>
  </si>
  <si>
    <t>Le schéma d’exploitation de la téléphonie LB doit montrer comment les différentes lignes sont connectées.</t>
  </si>
  <si>
    <t>Description du défaut: Le schéma des liaisons de la téléphonie de sas n’est pas apposé au mur du centre télématique/du bureau de l’abri.</t>
  </si>
  <si>
    <t xml:space="preserve">Il convient d’établir un schéma des liaisons et de le fixer bien en évidence et dans un format résistant à l’usure au mur du centre télématique. </t>
  </si>
  <si>
    <t>Le schéma des liaisons de la téléphonie de sas doit montrer comment les liaisons sont établies.</t>
  </si>
  <si>
    <t>Du fait de l’abandon du central téléphonique BL, les liaisons et l’exploitation doivent désormais être présentées dans un schéma séparé.</t>
  </si>
  <si>
    <t>Description du défaut: Des modifications (dessoudage, recâblage) ont été apportées au TP de l’installation téléphonique.</t>
  </si>
  <si>
    <t>L’installation n’est donc que partiellement opérationnelle. L’état initial, qui doit correspondre aux documents techniques, doit être rétabli par un spécialiste.</t>
  </si>
  <si>
    <t>Description du défaut: Les téléphones de sas sont manquants.</t>
  </si>
  <si>
    <t>Ceux-ci doivent être fournis et montés par un spécialiste conformément à la circulaire de l’OFPC du 10 janvier 1994: Attribution des téléphones de sas ST-88.</t>
  </si>
  <si>
    <t>Description du défaut: Les téléphones de sas ne sont pas correctement montés et étiquetés.</t>
  </si>
  <si>
    <t>Conformément au manuel technique des stations murales WS-88/1 et WS-88/2 ou aux instructions de montage ad hoc, le téléphone de sas ST-88 doit être installé de la façon suivante:</t>
  </si>
  <si>
    <t>-        station murale WS 88/1 dans le sas,</t>
  </si>
  <si>
    <t>-        station murale WS 88/2 en principe sous l’avant-toit (devant le rideau ou la porte blindée, en aucun cas dans la zone propre du local de prénettoyage/de rangement) et</t>
  </si>
  <si>
    <t>-        appareil de table au centre télématique/dans le bureau de l’abri.</t>
  </si>
  <si>
    <t>Si la construction protégée compte plus d’accès que de téléphones de sas ST-88 attribués, ceux-ci seront utilisés en fonction de l’importance des accès. Voir circulaire de l’OFPC du 10 janvier 1994: Attribution des téléphones de sas ST-88.</t>
  </si>
  <si>
    <t>Les liaisons requises doivent être connectées au tableau de raccordement, désignées et reportées dans le schéma d’exploitation du téléphone.</t>
  </si>
  <si>
    <t>Marquages:</t>
  </si>
  <si>
    <t>-        prise de sas (affectation des connexions ou numéros des raccordements filaires selon le schéma de principe / d’exploitation),</t>
  </si>
  <si>
    <t>-        prise pour le téléphone de sas dans le centre télématique et</t>
  </si>
  <si>
    <t>-        liaisons au tableau de raccordement BL.</t>
  </si>
  <si>
    <t>Description du défaut: La téléphonie de sas ne fonctionne pas.</t>
  </si>
  <si>
    <t>Elle doit être rétablie par un spécialiste.</t>
  </si>
  <si>
    <t>Radio 200 MHz</t>
  </si>
  <si>
    <t xml:space="preserve">Documents, matériel, liaison (À contrôler pour les abris dans lesquels la radio 200 MHz est prescrite [abris à partir de 400 places protégées] ou a été installée.) </t>
  </si>
  <si>
    <t>Description du défaut: Le schéma d’exploitation actuel n’est pas apposé au mur du centre télématique/du bureau de l’abri ou de la place radio.</t>
  </si>
  <si>
    <t>Il convient d’établir un schéma d’exploitation et de le fixer bien en évidence et dans un format résistant à l’usure au mur du centre télématique/du bureau de l’abri ou de la place radio.</t>
  </si>
  <si>
    <t>Description du défaut: Il n’y a pas de support d’antenne dans l’entrée, sur la rampe, près de la sortie de secours ou sur le toit.</t>
  </si>
  <si>
    <t>Il faut installer un support pour l’antenne extérieure SEA 80 S, par exemple aux emplacements suivants:</t>
  </si>
  <si>
    <t>-        dans l’entrée,</t>
  </si>
  <si>
    <t>-        sur la rampe,</t>
  </si>
  <si>
    <t>-        près de la sortie de secours (prise et sortie d’air) et</t>
  </si>
  <si>
    <t>-        sur le toit.</t>
  </si>
  <si>
    <t>Description du défaut: L’antenne extérieure « SEA-80 S » avec le câble de connexion dans la salle de télématique est manquante.</t>
  </si>
  <si>
    <t>Il faut se procurer une antenne de ce type avec le câble de connexion correspondant.</t>
  </si>
  <si>
    <t>Description du défaut: Les câbles de raccordement pour la liaison radio à la « place radio 200 MHz » sont manquants.</t>
  </si>
  <si>
    <t>Il faut se procurer les câbles et les marquer de façon appropriée.</t>
  </si>
  <si>
    <t>Description du défaut: L’ouvrage de protection ne dispose pas d’une liaison radio.</t>
  </si>
  <si>
    <t>Ce problème de réception doit être réglé par un spécialiste.</t>
  </si>
  <si>
    <t>Radio 2500 MHz / Polycom / Télématique</t>
  </si>
  <si>
    <t>Description du défaut: Il n’existe pas de listes de contrôle simples pour la mise en service des installations de transmission et télématiques.</t>
  </si>
  <si>
    <t>Pour assurer la disponibilité opérationnelle des installations de transmission et télématiques, une liste de contrôle simple relative à leur mise en service doit être disponible.</t>
  </si>
  <si>
    <t>Description du défaut: La mise en service des installations de transmission et télématiques ne fait pas l’objet d’un entraînement régulier.</t>
  </si>
  <si>
    <t>La mise en service des installations de transmission et télématiques doit être travaillée lors de la prochaine convocation de l’aide à la conduite (télématique) de la protection civile et leur fonctionnalité doit être vérifiée au moyen de contrôles de connexion.</t>
  </si>
  <si>
    <t>Description du défaut: Il n’est pas garanti que l’utilisation des locaux télématiques soit réservée aux personnes autorisées.</t>
  </si>
  <si>
    <t>Un plan de verrouillage des fermetures doit garantir qu’aucune personne non autorisée ne puisse pénétrer dans le centre de transmission et de télématique.</t>
  </si>
  <si>
    <t>Radio 2500 MHz</t>
  </si>
  <si>
    <t>Description du défaut: Le schéma d’exploitation actuel radio 2500 MHz n’est pas apposé au mur de la place radio.</t>
  </si>
  <si>
    <t>Il convient d’établir un schéma d’exploitation et de le fixer bien en évidence et dans un format résistant à l’usure au mur de la place radio.</t>
  </si>
  <si>
    <t>Description du défaut: L’antenne extérieure SEA-400 S avec les câbles de connexion dans la salle de télématique est manquante.</t>
  </si>
  <si>
    <t>L’antenne extérieure fixe SEA-400 S et les câbles de connexion correspondants doivent absolument être disponibles dans la salle de télématique.</t>
  </si>
  <si>
    <t>Description du défaut: L’antenne extérieure SEA-400 T (avec sacoche en toile) avec les câbles de connexion dans la salle de télématique est manquante.</t>
  </si>
  <si>
    <t>L’antenne extérieure mobile SEA-400 S et les câbles de connexion correspondants doivent absolument être disponibles dans la salle de télématique.</t>
  </si>
  <si>
    <t>Description du défaut: Les câbles de raccordement pour la liaison radio à la place radio 2500 MHz sont manquants.</t>
  </si>
  <si>
    <t>Description du défaut: Il n’existe pas de documentation sur la couverture radio.</t>
  </si>
  <si>
    <t>Il faut se la procurer auprès du spécialiste de la planification ou de la réalisation de Polycom/GSM.</t>
  </si>
  <si>
    <t>Description du défaut: Le schéma de principe actuel Polycom n’est pas apposé au mur près du répéteur ou est manquant.</t>
  </si>
  <si>
    <t>Il convient d’établir un schéma de principe et de le fixer bien en évidence et dans un format résistant à l’usure au mur près du répéteur.</t>
  </si>
  <si>
    <t>Description du défaut: Le schéma de principe GSM actuel n’est pas apposé au mur près du répéteur ou est manquant.</t>
  </si>
  <si>
    <t>Description du défaut: L’ouvrage de protection ne dispose pas de réception Polycom.</t>
  </si>
  <si>
    <t>Description du défaut: Il n’est pas possible d’établir une connexion en «mode direct».</t>
  </si>
  <si>
    <t>Il faut faire examiner et rétablir la connexion en «mode direct» par un spécialiste.</t>
  </si>
  <si>
    <t>Description du défaut: Il n’est pas possible d’établir une liaison avec la centrale d’engagement cantonale.</t>
  </si>
  <si>
    <t>Il faut faire examiner et rétablir la liaison par un spécialiste.</t>
  </si>
  <si>
    <t>Armoire réseau mobile (rack)</t>
  </si>
  <si>
    <t>Description du défaut: Il n’existe pas de documentation sur le réseau et la connexion.</t>
  </si>
  <si>
    <t>Elle doit être obtenue auprès du spécialiste de la planification ou de la réalisation du câblage universel de communication (CUC).</t>
  </si>
  <si>
    <t>Description du défaut: L’armoire réseau est manquante.</t>
  </si>
  <si>
    <t>L’armoire réseau doit être fournie par un spécialiste conformément aux installations télématiques prévues à l’origine.</t>
  </si>
  <si>
    <t>En l’absence d’armoire réseau, l’ouvrage de protection n’est plus opérationnel! La marche à suivre doit être discutée avec l’autorité cantonale responsable des ouvrages de protection.</t>
  </si>
  <si>
    <t>Description du défaut: L’armoire réseau n’est pas placée à l’endroit désigné.</t>
  </si>
  <si>
    <t>L’armoire réseau doit être placée à l’endroit désigné pour que les connexions puissent être établies correctement.</t>
  </si>
  <si>
    <t>Description du défaut: L’armoire réseau n’est pas mise à la terre.</t>
  </si>
  <si>
    <t>L’armoire réseau doit être mise à la terre conformément au chapitre 5.8 Exemple schéma de principe mise à terre direct du guide OFPP «Extension des systèmes télématiques».</t>
  </si>
  <si>
    <t>La non-mise à la terre peut être constitutive d’un danger susceptible d’avoir des conséquences en termes de responsabilité civile pour le propriétaire. Celui-ci doit en être informé.</t>
  </si>
  <si>
    <t>Description du défaut: L’autocommutateur d’usagers (ACU) est manquant.</t>
  </si>
  <si>
    <t>L’ACU doit être fourni par un spécialiste conformément aux installations télématiques prévues à l’origine.</t>
  </si>
  <si>
    <t>Description du défaut: Il manque une distribution réseau (commutateur).</t>
  </si>
  <si>
    <t>Le commutateur doit être fourni par un spécialiste conformément aux installations télématiques prévues à l’origine. Le spécialiste sera chargé de rétablir les connexions prévues.</t>
  </si>
  <si>
    <t>Description du défaut: Le routeur est défectueux ou manquant.</t>
  </si>
  <si>
    <t>Il faut faire remplacer le routeur par un spécialiste ou s’en procurer un nouveau.</t>
  </si>
  <si>
    <t>Si le routeur est défectueux ou manquant, l’ouvrage de protection n’est plus opérationnel! La marche à suivre doit être discutée avec l’autorité cantonale responsable des ouvrages de protection.</t>
  </si>
  <si>
    <t>Téléphone et transmission de données</t>
  </si>
  <si>
    <t>Lignes téléphoniques et connexions Internet</t>
  </si>
  <si>
    <t>Description du défaut: Les raccordements téléphoniques IP ne sont pas en service.</t>
  </si>
  <si>
    <t>Le nombre minimal de raccordements téléphoniques IP actifs doit être en service conformément au guide OFPP «Extension des systèmes télématiques».</t>
  </si>
  <si>
    <t>Si les raccordements téléphoniques IP ne sont pas en service, l’ouvrage de protection n’est plus opérationnel! La marche à suivre doit être discutée avec l’autorité cantonale responsable des ouvrages de protection.</t>
  </si>
  <si>
    <t>Description du défaut: Il manque une possibilité de liaison avec l’extérieur pour le service d’entretien ou celle-ci a été mise hors service.</t>
  </si>
  <si>
    <t>Aux fins de la protection des personnes (service d’entretien), l’ouvrage doit, selon l’aide-mémoire correspondant de la Suva (SBA 150), disposer soit d’un raccordement au réseau fixe, d’une liaison de radiotéléphonie ou d’un dispositif d’alarme utilisant une liaison filaire ou radio. La liaison avec l’extérieur doit être mise en place par un spécialiste.</t>
  </si>
  <si>
    <t>L’absence de liaison avec l’extérieur peut être constitutive d’un danger susceptible d’avoir des conséquences en termes de responsabilité civile pour le propriétaire. Celui-ci doit en être informé.</t>
  </si>
  <si>
    <t>Description du défaut: Le poste de commandement actif ne dispose pas de liaison à une ligne de transmission de données (Internet) au moyen d’une prise CUC.</t>
  </si>
  <si>
    <t>La liaison doit être mise en place par un spécialiste.</t>
  </si>
  <si>
    <t>Description du défaut: Les numéros de téléphone de l’ouvrage de protection sont inscrits par erreur dans l’annuaire téléphonique.</t>
  </si>
  <si>
    <t>Les numéros doivent être radiés par le propriétaire par l’intermédiaire de l’opérateur.</t>
  </si>
  <si>
    <t>Description du défaut: La connexion TV dans les postes de commandement, si elle existe, ne fonctionne pas.</t>
  </si>
  <si>
    <t>Le cas échéant, elle doit être rétablie par un spécialiste.</t>
  </si>
  <si>
    <t>Installations du service sanitaire</t>
  </si>
  <si>
    <t>Installations spécifiques</t>
  </si>
  <si>
    <t>Dispositif de conditionnement d’air pour la salle d’opération (DCOP)</t>
  </si>
  <si>
    <t>Description du défaut: Le dispositif de conditionnement d’air n’a pas été mis hors service.</t>
  </si>
  <si>
    <t>Le dispositif de conditionnement d’air pour la salle d’opération (DCOP) doit être mis hors service dans les règles de l’art (hors tension, vidé, raccords actifs coupés), et une inscription «HORS SERVICE» doit être apposée.</t>
  </si>
  <si>
    <t>Installation de stérilisation</t>
  </si>
  <si>
    <t xml:space="preserve">Les stérilisateurs à vapeur ne répondent plus aux prescriptions en vigueur. </t>
  </si>
  <si>
    <t>Ils ne peuvent donc pas être utilisés pour le moment et doivent être pourvus de l’inscription suivante:</t>
  </si>
  <si>
    <t>«HORS SERVICE: ne peut être utilisé qu’en cas d’urgence, sur ordre spécial des autorités!»</t>
  </si>
  <si>
    <t>Revêtement de sol antistatique</t>
  </si>
  <si>
    <t>Description du défaut: Il n’y a pas de revêtement de sol antistatique.</t>
  </si>
  <si>
    <t>Les locaux suivants doivent être équipés d’un revêtement de sol antistatique:</t>
  </si>
  <si>
    <t>-        salle d’opération,</t>
  </si>
  <si>
    <t>-        local de préparation,</t>
  </si>
  <si>
    <t>-        local des soins ambulatoires,</t>
  </si>
  <si>
    <t>-        local de pose de plâtres (uniquement dans les unités d’hôpital protégées),</t>
  </si>
  <si>
    <t>-        local à rayons X (uniquement dans les unités d’hôpital protégées),</t>
  </si>
  <si>
    <t>-        pharmacie,</t>
  </si>
  <si>
    <t>-        laboratoire et</t>
  </si>
  <si>
    <t>-        local de stérilisation.</t>
  </si>
  <si>
    <t>L’absence d’un tel revêtement constitue un défaut. Le ou les locaux concernés doivent être consignés, et la marche à suivre doit être discutée avec l’autorité cantonale responsable des ouvrages de protection.</t>
  </si>
  <si>
    <t>Description du défaut: Le revêtement de sol antistatique est endommagé.</t>
  </si>
  <si>
    <t>La réparation doit être confiée à une entreprise spécialisée. La marche à suivre doit être discutée avec l’autorité cantonale responsable des ouvrages de protection.</t>
  </si>
  <si>
    <t>Installation d’alimentation en gaz médical (oxygène O2 et protoxyde d’azote N2O)</t>
  </si>
  <si>
    <t>Alimentation en protoxyde d’azote (N2O)</t>
  </si>
  <si>
    <t>Description du défaut: L’alimentation en protoxyde d’azote (N2O) n’a pas été démontée.</t>
  </si>
  <si>
    <t xml:space="preserve">Les installations existantes d’alimentation en protoxyde d’azote et les commandes électriques qui en font partie dans les unités d’hôpital protégées et les centres sanitaires protégés doivent être mises hors service et démontées par les propriétaires. À défaut, elles doivent être pourvues de l’inscription suivante: «Utilisation interdite, installation à adapter!» </t>
  </si>
  <si>
    <t>(voir la circulaire de l’OFPP du 31.08.2005).</t>
  </si>
  <si>
    <t>La non-observation de ces mesures peut être constitutive d’un danger. Le propriétaire s’expose à des conséquences en termes de responsabilité civile et doit en être informé.</t>
  </si>
  <si>
    <t>Description du défaut: Certaines bouteilles de gaz médical (N2O) n’ont pas été éliminées.</t>
  </si>
  <si>
    <t xml:space="preserve">S’il y a dans la construction protégée des bouteilles de gaz médical (protoxyde d’azote N2O) correspondant à l’ancien code couleurs, elles doivent être éliminées dans les règles de l’art par le propriétaire. </t>
  </si>
  <si>
    <t>Le non-respect de cette mesure peut être constitutif d’un danger. Le propriétaire s’expose à des conséquences en termes de responsabilité civile et doit en être informé.</t>
  </si>
  <si>
    <t>Centres sanitaires protégés ACTIFS ET INACTIFS</t>
  </si>
  <si>
    <t>Description du défaut: Certaines bouteilles de gaz médical (O2) n’ont pas été éliminées.</t>
  </si>
  <si>
    <t>S’il y a dans un centre sanitaire protégé des bouteilles de gaz médical (oxygène O2) correspondant à l’ancien code couleurs, elles doivent être éliminées dans les règles de l’art par le propriétaire.</t>
  </si>
  <si>
    <t>Description du défaut: L’alimentation en oxygène médical (O2) n’a pas été mise hors service et marquée en conséquence.</t>
  </si>
  <si>
    <t>Il convient de confier sa mise hors service à une entreprise spécialisée et d’y apposer (bouteilles de gaz médical «blanches» comprises) une inscription «HORS SERVICE».</t>
  </si>
  <si>
    <t>Unités d’hôpital protégées ACTIVES et avec statut spécial SSC</t>
  </si>
  <si>
    <t>Description du défaut: Les bouteilles d’oxygène médical (O2) ne sont pas toutes blanches.</t>
  </si>
  <si>
    <t>Les bouteilles de gaz médical (oxygène O2) correspondant à l’ancien code couleurs doivent être éliminées dans les règles de l’art par le propriétaire.</t>
  </si>
  <si>
    <t>Le non-respect de cette mesure peut être constitutif d’un danger. Cette situation peut être constitutive d’un danger. Le propriétaire s’expose à des conséquences en termes de responsabilité civile et doit en être informé.</t>
  </si>
  <si>
    <t>Description du défaut: L’alimentation en oxygène médical (O2) n’est pas intégrée dans le système d’assurance qualité de l’hôpital.</t>
  </si>
  <si>
    <t>L’alimentation en oxygène médical (O2) des unités d’hôpital protégées actives conforme aux directives révisées de l’Office fédéral de la protection de la population (OFPP) doit obligatoirement être intégrée au système d’assurance qualité des hôpitaux concernés. Les hôpitaux sont responsables de l’ensemble des mesures d’entretien et en assument les coûts. Une utilisation en cas de catastrophe ou de situation d’urgence est prévue. Il convient de tenir à jour un cahier de contrôle.</t>
  </si>
  <si>
    <t>Le non-respect de ces mesures peut être constitutif d’un danger. Le propriétaire s’expose à des conséquences en termes de responsabilité civile et doit en être informé.</t>
  </si>
  <si>
    <t>Description du défaut: Les bouteilles de gaz médical ne sont pas fixées verticalement et sur un support pour éviter qu’elles ne se renversent.</t>
  </si>
  <si>
    <t>Toutes les bouteilles de gaz médical doivent être stockées à la verticale de manière à garantir leur stabilité conformément aux instructions et prescriptions à ce sujet (ITE page 11-27, Suva). Il convient de munir les bouteilles des capuchons métalliques de protection des valves, sans visser ceux-ci à fond. Pour prévenir le risque de formation de rouille, les bouteilles ne doivent pas être posées directement sur le sol.</t>
  </si>
  <si>
    <r>
      <t>Le procès-verbal de réception doit en principe figurer dans la documentation sur l’ouvrage de protection, car il contient des informations et des valeurs qui sont indispensables à son exploitation et à son entretien. Si le procès-verbal de réception ne peut être obtenu auprès des archives communales, la marche à suivre doit être discutée avec l’autorité cantonale compétente.</t>
    </r>
    <r>
      <rPr>
        <b/>
        <sz val="11"/>
        <color rgb="FFFF0000"/>
        <rFont val="Calibri"/>
        <family val="2"/>
        <scheme val="minor"/>
      </rPr>
      <t xml:space="preserve"> </t>
    </r>
  </si>
  <si>
    <t>Défauts exceptionnels dans le chapitre Conditions opérationnelles</t>
  </si>
  <si>
    <t>Défauts exceptionnels dans le chapitre partie construction</t>
  </si>
  <si>
    <t>Défauts exceptionnels dans le chapitre ventilation</t>
  </si>
  <si>
    <t>Défauts exceptionnels dans le chapitre alimentation en eau</t>
  </si>
  <si>
    <t>Défauts exceptionnels dans le chapitre évacuation des eaux usées</t>
  </si>
  <si>
    <t xml:space="preserve">Défauts exceptionnels dans le chapitre alimentation en énergie électrique </t>
  </si>
  <si>
    <t>Défauts exceptionnels dans le chapitre transmission et télématique</t>
  </si>
  <si>
    <t>Défauts exceptionnels dans le chapitre installations du service sanitaire</t>
  </si>
  <si>
    <t>GF</t>
  </si>
  <si>
    <t>PB</t>
  </si>
  <si>
    <t>PP</t>
  </si>
  <si>
    <t xml:space="preserve">SS </t>
  </si>
  <si>
    <t xml:space="preserve">SSP </t>
  </si>
  <si>
    <t xml:space="preserve">SSP/VAE </t>
  </si>
  <si>
    <t>VA</t>
  </si>
  <si>
    <t>VAE</t>
  </si>
  <si>
    <t>VB</t>
  </si>
  <si>
    <t>VE</t>
  </si>
  <si>
    <t xml:space="preserve">Filtre à gaz </t>
  </si>
  <si>
    <t>Porte blindée</t>
  </si>
  <si>
    <t>Porte pression</t>
  </si>
  <si>
    <t>Sortie de secours</t>
  </si>
  <si>
    <t>Soupape de surpression</t>
  </si>
  <si>
    <t>Appareil de ventilation</t>
  </si>
  <si>
    <t>Valve anti-explosion</t>
  </si>
  <si>
    <t>Volet blindé</t>
  </si>
  <si>
    <t>Voies d’évacuation</t>
  </si>
  <si>
    <t>Légende</t>
  </si>
  <si>
    <t>Description des défauts:</t>
  </si>
  <si>
    <t>… List 2-st</t>
  </si>
  <si>
    <t>Lunor G. Kull AG</t>
  </si>
  <si>
    <t>2-stöckig</t>
  </si>
  <si>
    <t>… List 3-st</t>
  </si>
  <si>
    <t>3-stöckig</t>
  </si>
  <si>
    <t>… TC 15</t>
  </si>
  <si>
    <t>TC 15</t>
  </si>
  <si>
    <t>… TC 30</t>
  </si>
  <si>
    <t>TC 30</t>
  </si>
  <si>
    <t>… TC 8</t>
  </si>
  <si>
    <t>TC 8</t>
  </si>
  <si>
    <t>BZS 00-002</t>
  </si>
  <si>
    <t>ESV 4</t>
  </si>
  <si>
    <t>BZS 00-004</t>
  </si>
  <si>
    <t>VF 4</t>
  </si>
  <si>
    <t>BZS 00-005</t>
  </si>
  <si>
    <t>Mengeu AG</t>
  </si>
  <si>
    <t>BZS 00-006</t>
  </si>
  <si>
    <t>Mengeu AG / Andair AG</t>
  </si>
  <si>
    <t>ESV 3, 3 bar (MK)</t>
  </si>
  <si>
    <t>BZS 00-007</t>
  </si>
  <si>
    <t>ESV 2, 3 bar (MK)</t>
  </si>
  <si>
    <t>BZS 00-008</t>
  </si>
  <si>
    <t>UeV/ESV 40</t>
  </si>
  <si>
    <t>BZS 00-009</t>
  </si>
  <si>
    <t>ESV/VF</t>
  </si>
  <si>
    <t>ESV/VF 40</t>
  </si>
  <si>
    <t>BZS 00-219</t>
  </si>
  <si>
    <t>Abrimat Sarl</t>
  </si>
  <si>
    <t>Pflicht-SR, Holz</t>
  </si>
  <si>
    <t>BZS 00-220</t>
  </si>
  <si>
    <t>Bezzola Denoth SA</t>
  </si>
  <si>
    <t>Pflicht-SR, BD 2000 Holz</t>
  </si>
  <si>
    <t>BZS 00-221</t>
  </si>
  <si>
    <t>Keller S. AG</t>
  </si>
  <si>
    <t>Pflicht-SR, SLK 89R</t>
  </si>
  <si>
    <t>BZS 00-222</t>
  </si>
  <si>
    <t>Pflicht-SR, SLK 85 / SLK 85H</t>
  </si>
  <si>
    <t>BZS 00-223</t>
  </si>
  <si>
    <t>Pflicht-SR, SLK 95T3 / SLK 95T6</t>
  </si>
  <si>
    <t>BZS 00-224</t>
  </si>
  <si>
    <t>Spiller AG</t>
  </si>
  <si>
    <t>Pflicht-SR, Huwyler 95 Holz</t>
  </si>
  <si>
    <t>BZS 00-227</t>
  </si>
  <si>
    <t>Allenspach &amp; Co. AG</t>
  </si>
  <si>
    <t>Pflicht-SR, ACO-Combi PRI</t>
  </si>
  <si>
    <t>BZS 01-001</t>
  </si>
  <si>
    <t>Airfil AG</t>
  </si>
  <si>
    <t>G 0105</t>
  </si>
  <si>
    <t>BZS 01-002</t>
  </si>
  <si>
    <t>Andair AG</t>
  </si>
  <si>
    <t>BZS 01-202</t>
  </si>
  <si>
    <t>Kern Studer AG</t>
  </si>
  <si>
    <t>Pflicht-SR, NZ-96</t>
  </si>
  <si>
    <t>BZS 01-210</t>
  </si>
  <si>
    <t>Dreier Franz  AG</t>
  </si>
  <si>
    <t>Pflicht-SR, PLD-01 K3</t>
  </si>
  <si>
    <t>BZS 01-220</t>
  </si>
  <si>
    <t>Regazzi SA</t>
  </si>
  <si>
    <t>Pflicht-SR, MALI 2000</t>
  </si>
  <si>
    <t>BZS 02-001</t>
  </si>
  <si>
    <t>Rucofil C3-360</t>
  </si>
  <si>
    <t>BZS 02-002</t>
  </si>
  <si>
    <t>microlith® SM 100/1</t>
  </si>
  <si>
    <t>BZS 02-003</t>
  </si>
  <si>
    <t>SH 100/1</t>
  </si>
  <si>
    <t>BZS 02-004</t>
  </si>
  <si>
    <t>GL 0105</t>
  </si>
  <si>
    <t>BZS 02-204</t>
  </si>
  <si>
    <t>Ficasion SA</t>
  </si>
  <si>
    <t>Pflicht-SR, Ficasion-97 Holz</t>
  </si>
  <si>
    <t>BZS 02-206</t>
  </si>
  <si>
    <t>Pflicht-SR, SRL G3/G6</t>
  </si>
  <si>
    <t>BZS 02-217</t>
  </si>
  <si>
    <t>Embru-Werke Mantel &amp; Cie</t>
  </si>
  <si>
    <t>Personal List, EMBRU 652S / 653S</t>
  </si>
  <si>
    <t>BZS 02-223</t>
  </si>
  <si>
    <t>Ulmi Herbert</t>
  </si>
  <si>
    <t>Pflicht-SR, ULMI TG 80 Holz</t>
  </si>
  <si>
    <t>BZS 02-235</t>
  </si>
  <si>
    <t>Berico AG</t>
  </si>
  <si>
    <t>Pflicht-SR, BERICO SLB 87</t>
  </si>
  <si>
    <t>BZS 03-001</t>
  </si>
  <si>
    <t>Pleisch AG</t>
  </si>
  <si>
    <t>PLW K 14 x 30 C</t>
  </si>
  <si>
    <t>BZS 03-002</t>
  </si>
  <si>
    <t>UeV/ESV 40/75</t>
  </si>
  <si>
    <t>BZS 03-003</t>
  </si>
  <si>
    <t>UeV/ESV 150</t>
  </si>
  <si>
    <t>BZS 03-006</t>
  </si>
  <si>
    <t>BZS 03-007</t>
  </si>
  <si>
    <t>ESV/VF 75/150</t>
  </si>
  <si>
    <t>BZS 03-011</t>
  </si>
  <si>
    <t>BZS 03-204</t>
  </si>
  <si>
    <t>Neue Creaform AG</t>
  </si>
  <si>
    <t>Pflicht-SR, Creaform 87 Holz</t>
  </si>
  <si>
    <t>BZS 03-205</t>
  </si>
  <si>
    <t>Suppiger Heinz</t>
  </si>
  <si>
    <t>Pflicht-SR, HESU 93 Holz</t>
  </si>
  <si>
    <t>BZS 03-214</t>
  </si>
  <si>
    <t>Pflicht-SR, Embru 92</t>
  </si>
  <si>
    <t>BZS 03-216</t>
  </si>
  <si>
    <t>Personal List, ACO</t>
  </si>
  <si>
    <t>BZS 03-218</t>
  </si>
  <si>
    <t>Walco Systems AG</t>
  </si>
  <si>
    <t>Pflicht-SR, WALCO-LE 68/70 Holz</t>
  </si>
  <si>
    <t>BZS 03-223</t>
  </si>
  <si>
    <t>Pflicht-SR, HUMARO 98 Holz</t>
  </si>
  <si>
    <t>BZS 03-225</t>
  </si>
  <si>
    <t>Personal List, LL 202 / LL 303</t>
  </si>
  <si>
    <t>BZS 03-227</t>
  </si>
  <si>
    <t>Planzer Holz AG</t>
  </si>
  <si>
    <t>Pflicht-SR, Planzer 88 Holz</t>
  </si>
  <si>
    <t>BZS 04-001</t>
  </si>
  <si>
    <t>PL MC 7x16</t>
  </si>
  <si>
    <t>BZS 04-005</t>
  </si>
  <si>
    <t>ESV/ESV 40 CH</t>
  </si>
  <si>
    <t>BZS 04-007</t>
  </si>
  <si>
    <t>UeV 150,175,200</t>
  </si>
  <si>
    <t>BZS 04-011</t>
  </si>
  <si>
    <t>PFM 05</t>
  </si>
  <si>
    <t>BZS 04-208</t>
  </si>
  <si>
    <t>Personal List, Mengeu 2- u. 3-stöckig</t>
  </si>
  <si>
    <t>BZS 04-210</t>
  </si>
  <si>
    <t>Pflicht-SR, N 91-3 / N 91-5</t>
  </si>
  <si>
    <t>BZS 04-211</t>
  </si>
  <si>
    <t>Pflicht-SR, TOP</t>
  </si>
  <si>
    <t>BZS 05-001</t>
  </si>
  <si>
    <t>UeV/ESV 75/150</t>
  </si>
  <si>
    <t>BZS 05-003</t>
  </si>
  <si>
    <t>UeV 150, 220</t>
  </si>
  <si>
    <t>BZS 05-004</t>
  </si>
  <si>
    <t>GAK-ES 150-400</t>
  </si>
  <si>
    <t>BZS 05-005</t>
  </si>
  <si>
    <t>BZS 05-006.150</t>
  </si>
  <si>
    <t>BZS 05-006.40</t>
  </si>
  <si>
    <t>BZS 05-006.75</t>
  </si>
  <si>
    <t>BZS 05-007</t>
  </si>
  <si>
    <t>PL MC 14x30 C</t>
  </si>
  <si>
    <t>BZS 05-306</t>
  </si>
  <si>
    <t>Pneumatex AG</t>
  </si>
  <si>
    <t>BZS 05-308</t>
  </si>
  <si>
    <t>BZS 05-401</t>
  </si>
  <si>
    <t>Iporex AG</t>
  </si>
  <si>
    <t>Pflicht-SR, PO-05</t>
  </si>
  <si>
    <t>BZS 05-402</t>
  </si>
  <si>
    <t>Pflicht-SR, SLK89R</t>
  </si>
  <si>
    <t>BZS 05-403</t>
  </si>
  <si>
    <t>Pflicht-SR, SLK85/SLK85H</t>
  </si>
  <si>
    <t>BZS 05-404</t>
  </si>
  <si>
    <t>Pflicht-SR, SLK95T3/SLK95T6</t>
  </si>
  <si>
    <t>BZS 05-405</t>
  </si>
  <si>
    <t>Abriprotect SA</t>
  </si>
  <si>
    <t>Pflicht-SR, PTC 91</t>
  </si>
  <si>
    <t>BZS 05-406</t>
  </si>
  <si>
    <t>Pflicht-SR, Huwyler 95</t>
  </si>
  <si>
    <t>BZS 06-002</t>
  </si>
  <si>
    <t>PLT-2</t>
  </si>
  <si>
    <t>BZS 06-006</t>
  </si>
  <si>
    <t>LM 40/75/150</t>
  </si>
  <si>
    <t>BZS 06-007</t>
  </si>
  <si>
    <t>ESV-VF 40</t>
  </si>
  <si>
    <t>BZS 06-008</t>
  </si>
  <si>
    <t>ESV-VF 75</t>
  </si>
  <si>
    <t>BZS 06-009</t>
  </si>
  <si>
    <t>ESV/VF 150</t>
  </si>
  <si>
    <t>BZS 06-010</t>
  </si>
  <si>
    <t>GF 600</t>
  </si>
  <si>
    <t>BZS 06-401</t>
  </si>
  <si>
    <t>BZS 07-310</t>
  </si>
  <si>
    <t xml:space="preserve"> zu Mengeu VA 40/75/150</t>
  </si>
  <si>
    <t>BZS 07-401</t>
  </si>
  <si>
    <t>Pflicht-SR, Typ LP 91</t>
  </si>
  <si>
    <t>BZS 07-501</t>
  </si>
  <si>
    <t>Stapelbare List, M 91</t>
  </si>
  <si>
    <t>BZS 08-001</t>
  </si>
  <si>
    <t>UeV/ESV 4</t>
  </si>
  <si>
    <t>BZS 08-302</t>
  </si>
  <si>
    <t>BZS 08-401</t>
  </si>
  <si>
    <t>Pflicht-SR, HUMARO 98</t>
  </si>
  <si>
    <t>BZS 08-402</t>
  </si>
  <si>
    <t>Pflicht-SR, WALCO-LE 68/70</t>
  </si>
  <si>
    <t>BZS 08-403</t>
  </si>
  <si>
    <t>BZS 09-001</t>
  </si>
  <si>
    <t>PLW K 7x16</t>
  </si>
  <si>
    <t>BZS 09-002</t>
  </si>
  <si>
    <t>L-AK 6x14-1</t>
  </si>
  <si>
    <t>BZS 09-004</t>
  </si>
  <si>
    <t>ESV 4 rostfrei</t>
  </si>
  <si>
    <t>BZS 09-401</t>
  </si>
  <si>
    <t>Personal List, 2- und 3-stöckig</t>
  </si>
  <si>
    <t>BZS 09-402</t>
  </si>
  <si>
    <t>Pflicht-SR, N 91-3/N 91-6</t>
  </si>
  <si>
    <t>BZS 09-403</t>
  </si>
  <si>
    <t>BZS 09-501</t>
  </si>
  <si>
    <t>Mobile Raumunterteilung</t>
  </si>
  <si>
    <t>BZS 09-502</t>
  </si>
  <si>
    <t>Mobile Toilettenanlage</t>
  </si>
  <si>
    <t>BZS 09-503</t>
  </si>
  <si>
    <t>Stapelbare List, N 94-3/N 94-6</t>
  </si>
  <si>
    <t>BZS 12-002</t>
  </si>
  <si>
    <t>G 0106</t>
  </si>
  <si>
    <t>BZS 12-004</t>
  </si>
  <si>
    <t>GL 0106</t>
  </si>
  <si>
    <t>BZS 13-003</t>
  </si>
  <si>
    <t>Lunor SS100</t>
  </si>
  <si>
    <t>BZS 13-004</t>
  </si>
  <si>
    <t>LUNOR PPFM-013</t>
  </si>
  <si>
    <t>BZS 14-401</t>
  </si>
  <si>
    <t>Pflicht-SR, LP 140-T; LP 140-H</t>
  </si>
  <si>
    <t>BZS 14-501</t>
  </si>
  <si>
    <t>Stapelbare List, LM 150-T</t>
  </si>
  <si>
    <t>BZS 150</t>
  </si>
  <si>
    <t>UeV 150</t>
  </si>
  <si>
    <t>BZS 15-004</t>
  </si>
  <si>
    <t>GF 300</t>
  </si>
  <si>
    <t>BZS 16-003</t>
  </si>
  <si>
    <t>PFM-016</t>
  </si>
  <si>
    <t>BZS 16-006</t>
  </si>
  <si>
    <t>BZS 16-007</t>
  </si>
  <si>
    <t>PL MC 7x18 Ckt</t>
  </si>
  <si>
    <t>BZS 16-008</t>
  </si>
  <si>
    <t>PL MC 17x18 C KT</t>
  </si>
  <si>
    <t>BZS 16-009</t>
  </si>
  <si>
    <t>BZS 16-010</t>
  </si>
  <si>
    <t>BZS 16-011</t>
  </si>
  <si>
    <t>PL MC 7x16 C_CBRN</t>
  </si>
  <si>
    <t>BZS 16-401</t>
  </si>
  <si>
    <t>Pflicht-SR, IPO-17 Holz</t>
  </si>
  <si>
    <t>BZS 16-501</t>
  </si>
  <si>
    <t>Pflicht-SR, IPO-17</t>
  </si>
  <si>
    <t>BZS 18-002</t>
  </si>
  <si>
    <t>UeV/ESV 4, 3 bar</t>
  </si>
  <si>
    <t>BZS 220</t>
  </si>
  <si>
    <t>UeV 220</t>
  </si>
  <si>
    <t>BZS 64-001</t>
  </si>
  <si>
    <t>Rickenbach AG</t>
  </si>
  <si>
    <t>BZS 64-002</t>
  </si>
  <si>
    <t>LUWA AG</t>
  </si>
  <si>
    <t>ESV 3, 4</t>
  </si>
  <si>
    <t>BZS 64-003.150</t>
  </si>
  <si>
    <t>GF 150</t>
  </si>
  <si>
    <t>BZS 64-003.40</t>
  </si>
  <si>
    <t>GF 40</t>
  </si>
  <si>
    <t>BZS 64-003.75</t>
  </si>
  <si>
    <t>GF 75</t>
  </si>
  <si>
    <t>BZS 64-007</t>
  </si>
  <si>
    <t>Fega</t>
  </si>
  <si>
    <t>GF 30</t>
  </si>
  <si>
    <t>BZS 64-008</t>
  </si>
  <si>
    <t>Pica SA</t>
  </si>
  <si>
    <t>13561-S</t>
  </si>
  <si>
    <t>BZS 64-009</t>
  </si>
  <si>
    <t>CECA Paris</t>
  </si>
  <si>
    <t>SA 1418 Ceca</t>
  </si>
  <si>
    <t>BZS 64-010</t>
  </si>
  <si>
    <t>SA 1419 Ceca</t>
  </si>
  <si>
    <t>BZS 64-011</t>
  </si>
  <si>
    <t>BZS 64-012</t>
  </si>
  <si>
    <t>H. Hodel AG</t>
  </si>
  <si>
    <t>VA 30-40</t>
  </si>
  <si>
    <t>BZS 64-014.1</t>
  </si>
  <si>
    <t>Technicair</t>
  </si>
  <si>
    <t>BZS 64-014.2</t>
  </si>
  <si>
    <t>BZS 64-014.3</t>
  </si>
  <si>
    <t>BZS 65-001</t>
  </si>
  <si>
    <t>BZS 65-002</t>
  </si>
  <si>
    <t>BZS 65-004.150</t>
  </si>
  <si>
    <t>Metallbau AG</t>
  </si>
  <si>
    <t>BZS 65-004.40</t>
  </si>
  <si>
    <t>BZS 65-004.75</t>
  </si>
  <si>
    <t>BZS 65-007</t>
  </si>
  <si>
    <t>GF 80</t>
  </si>
  <si>
    <t>BZS 65-008a</t>
  </si>
  <si>
    <t>GF 100</t>
  </si>
  <si>
    <t>BZS 65-008b</t>
  </si>
  <si>
    <t>GF 120</t>
  </si>
  <si>
    <t>BZS 65-009</t>
  </si>
  <si>
    <t>Metallbau AG / LUWA AG</t>
  </si>
  <si>
    <t>BZS 65-017</t>
  </si>
  <si>
    <t>BZS 65-021</t>
  </si>
  <si>
    <t>M. Lüscher AG</t>
  </si>
  <si>
    <t>BZS 65-022</t>
  </si>
  <si>
    <t>BZS 65-024.100</t>
  </si>
  <si>
    <t>BZS 65-024.120</t>
  </si>
  <si>
    <t>BZS 65-024.60</t>
  </si>
  <si>
    <t>BZS 65-025</t>
  </si>
  <si>
    <t>BZS 65-026.150</t>
  </si>
  <si>
    <t>G. Meidinger</t>
  </si>
  <si>
    <t>BZS 65-027.150</t>
  </si>
  <si>
    <t>BZS 65-027.40</t>
  </si>
  <si>
    <t>BZS 65-027.75</t>
  </si>
  <si>
    <t>BZS 66-001</t>
  </si>
  <si>
    <t>BZS 66-002</t>
  </si>
  <si>
    <t>Mantel</t>
  </si>
  <si>
    <t>NW 150-400</t>
  </si>
  <si>
    <t>BZS 66-003.150</t>
  </si>
  <si>
    <t>BZS 66-003.40</t>
  </si>
  <si>
    <t>BZS 66-003.75</t>
  </si>
  <si>
    <t>BZS 66-004.1</t>
  </si>
  <si>
    <t>Lunor G, Kull AG</t>
  </si>
  <si>
    <t>LM 150</t>
  </si>
  <si>
    <t>BZS 66-004.150</t>
  </si>
  <si>
    <t>BZS 66-004.40</t>
  </si>
  <si>
    <t>BZS 66-004.75</t>
  </si>
  <si>
    <t>BZS 66-006</t>
  </si>
  <si>
    <t>GF 60</t>
  </si>
  <si>
    <t>BZS 66-007</t>
  </si>
  <si>
    <t>BZS 66-008.150</t>
  </si>
  <si>
    <t>BZS 66-008.40</t>
  </si>
  <si>
    <t>BZS 66-008.75</t>
  </si>
  <si>
    <t>BZS 66-009</t>
  </si>
  <si>
    <t>AGL-P/6x16</t>
  </si>
  <si>
    <t>BZS 66-010</t>
  </si>
  <si>
    <t>BZS 66-012</t>
  </si>
  <si>
    <t>BZS 66-013</t>
  </si>
  <si>
    <t>BZS 67-002.150</t>
  </si>
  <si>
    <t>Marchi</t>
  </si>
  <si>
    <t>BZS 67-002.40</t>
  </si>
  <si>
    <t>BZS 67-002.75</t>
  </si>
  <si>
    <t>BZS 67-003</t>
  </si>
  <si>
    <t>LM 40 / 75 / 150</t>
  </si>
  <si>
    <t>BZS 67-004</t>
  </si>
  <si>
    <t>BZS 67-005</t>
  </si>
  <si>
    <t>BZS 67-006</t>
  </si>
  <si>
    <t>BZS 67-007.150</t>
  </si>
  <si>
    <t>BZS 67-007.40</t>
  </si>
  <si>
    <t>BZS 67-007.75</t>
  </si>
  <si>
    <t>BZS 67-011</t>
  </si>
  <si>
    <t>UeV (UeV/ESV) 1, 2</t>
  </si>
  <si>
    <t>BZS 67-012</t>
  </si>
  <si>
    <t>ESV 1, 1a, 2</t>
  </si>
  <si>
    <t>BZS 67-013</t>
  </si>
  <si>
    <t>ESV/VF 1</t>
  </si>
  <si>
    <t>BZS 67-014</t>
  </si>
  <si>
    <t>ESV-FC</t>
  </si>
  <si>
    <t>BZS 67-015</t>
  </si>
  <si>
    <t>ESV/VF 4</t>
  </si>
  <si>
    <t>BZS 67-016</t>
  </si>
  <si>
    <t>ESV/VF 3</t>
  </si>
  <si>
    <t>BZS 67-017</t>
  </si>
  <si>
    <t>GF 20</t>
  </si>
  <si>
    <t>BZS 67-018.150</t>
  </si>
  <si>
    <t>BZS 67-018.20</t>
  </si>
  <si>
    <t>LM 20</t>
  </si>
  <si>
    <t>BZS 67-018.40</t>
  </si>
  <si>
    <t>LM 40</t>
  </si>
  <si>
    <t>BZS 67-018.75</t>
  </si>
  <si>
    <t>LM 75</t>
  </si>
  <si>
    <t>BZS 67-019</t>
  </si>
  <si>
    <t>BZS 67-020</t>
  </si>
  <si>
    <t>UeV (UeV/ESV)</t>
  </si>
  <si>
    <t>UeV (UeV/ESV) 80, 150, 200, 300, 600</t>
  </si>
  <si>
    <t>BZS 67-021</t>
  </si>
  <si>
    <t>SA 1577 Ceca</t>
  </si>
  <si>
    <t>BZS 67-022</t>
  </si>
  <si>
    <t>E. Raess</t>
  </si>
  <si>
    <t>BZS 67-024</t>
  </si>
  <si>
    <t>BZS 67-025</t>
  </si>
  <si>
    <t>BZS 67-026.150</t>
  </si>
  <si>
    <t>BZS 67-026.40</t>
  </si>
  <si>
    <t>BZS 67-026.75</t>
  </si>
  <si>
    <t>BZS 67-027</t>
  </si>
  <si>
    <t>BZS 67-028</t>
  </si>
  <si>
    <t>BZS 67-030</t>
  </si>
  <si>
    <t>BZS 67-031</t>
  </si>
  <si>
    <t>BZS 68-001</t>
  </si>
  <si>
    <t>Norit</t>
  </si>
  <si>
    <t>RG 1.5</t>
  </si>
  <si>
    <t>BZS 68-002.1</t>
  </si>
  <si>
    <t>BZS 68-002.1a</t>
  </si>
  <si>
    <t>ESV/VF 1a</t>
  </si>
  <si>
    <t>BZS 68-002.2</t>
  </si>
  <si>
    <t>ESV/VF 2</t>
  </si>
  <si>
    <t>BZS 68-002.3</t>
  </si>
  <si>
    <t>BZS 68-003.150</t>
  </si>
  <si>
    <t>BZS 68-003.300</t>
  </si>
  <si>
    <t>BZS 68-003.80</t>
  </si>
  <si>
    <t>BZS 68-004.1</t>
  </si>
  <si>
    <t>BZS 68-004.1a</t>
  </si>
  <si>
    <t>BZS 68-005</t>
  </si>
  <si>
    <t>BZS 68-006</t>
  </si>
  <si>
    <t>BZS 68-007.150</t>
  </si>
  <si>
    <t>BZS 68-007.40</t>
  </si>
  <si>
    <t>BZS 68-007.75</t>
  </si>
  <si>
    <t>BZS 68-008</t>
  </si>
  <si>
    <t>BZS 68-009.2</t>
  </si>
  <si>
    <t>BZS 68-009.3</t>
  </si>
  <si>
    <t>BZS 68-010.2</t>
  </si>
  <si>
    <t>BZS 68-010.3</t>
  </si>
  <si>
    <t>BZS 68-012.150</t>
  </si>
  <si>
    <t>BZS 68-012.40</t>
  </si>
  <si>
    <t>BZS 68-012.75</t>
  </si>
  <si>
    <t>BZS 68-013.1</t>
  </si>
  <si>
    <t>BZS 68-013.1a</t>
  </si>
  <si>
    <t>BZS 68-013.2</t>
  </si>
  <si>
    <t>BZS 68-013.3</t>
  </si>
  <si>
    <t>BZS 68-014.150</t>
  </si>
  <si>
    <t>BZS 68-014.300</t>
  </si>
  <si>
    <t>BZS 68-014.80</t>
  </si>
  <si>
    <t>BZS 68-015</t>
  </si>
  <si>
    <t>BZS 68-020</t>
  </si>
  <si>
    <t>BZS 68-022.150</t>
  </si>
  <si>
    <t>BZS 68-022.40</t>
  </si>
  <si>
    <t>BZS 68-022.75</t>
  </si>
  <si>
    <t>BZS 68-023</t>
  </si>
  <si>
    <t>BZS 68-024.1</t>
  </si>
  <si>
    <t>BZS 68-024.2</t>
  </si>
  <si>
    <t>BZS 68-024.3</t>
  </si>
  <si>
    <t>BZS 68-024.4</t>
  </si>
  <si>
    <t>BZS 68-025.300</t>
  </si>
  <si>
    <t>BZS 68-025.600</t>
  </si>
  <si>
    <t>BZS 68-025.80</t>
  </si>
  <si>
    <t>BZS 68-026.150</t>
  </si>
  <si>
    <t>BZS 68-026.300</t>
  </si>
  <si>
    <t>BZS 68-026.80</t>
  </si>
  <si>
    <t>BZS 68-027</t>
  </si>
  <si>
    <t>BZS 68-028</t>
  </si>
  <si>
    <t>BZS 69-001</t>
  </si>
  <si>
    <t>BZS 69-002</t>
  </si>
  <si>
    <t>BZS 69-003</t>
  </si>
  <si>
    <t>PICA Paris</t>
  </si>
  <si>
    <t>Picativ 135-68-s</t>
  </si>
  <si>
    <t>BZS 69-006</t>
  </si>
  <si>
    <t>BZS 69-007</t>
  </si>
  <si>
    <t>BZS 69-007.1</t>
  </si>
  <si>
    <t>BZS 69-008</t>
  </si>
  <si>
    <t>BZS 69-009</t>
  </si>
  <si>
    <t>BZS 69-010.1</t>
  </si>
  <si>
    <t>BZS 69-010.2</t>
  </si>
  <si>
    <t>BZS 69-010.3</t>
  </si>
  <si>
    <t>BZS 69-011.1</t>
  </si>
  <si>
    <t>BZS 69-011.2</t>
  </si>
  <si>
    <t>BZS 69-011.3</t>
  </si>
  <si>
    <t>UeV (UeV/ESV) 3</t>
  </si>
  <si>
    <t>BZS 69-013.1</t>
  </si>
  <si>
    <t>BZS 69-013.2</t>
  </si>
  <si>
    <t>BZS 69-013.3</t>
  </si>
  <si>
    <t>BZS 69-014.1</t>
  </si>
  <si>
    <t>BZS 69-014.2</t>
  </si>
  <si>
    <t>BZS 69-014.3</t>
  </si>
  <si>
    <t>BZS 69-015.1</t>
  </si>
  <si>
    <t>BZS 69-015.2</t>
  </si>
  <si>
    <t>BZS 69-015.3</t>
  </si>
  <si>
    <t>BZS 69-015.4</t>
  </si>
  <si>
    <t>BZS 69-016.1</t>
  </si>
  <si>
    <t>BZS 69-016.3</t>
  </si>
  <si>
    <t>BZS 69-017.1</t>
  </si>
  <si>
    <t>BZS 69-017.2</t>
  </si>
  <si>
    <t>BZS 69-017.3</t>
  </si>
  <si>
    <t>BZS 69-017.4</t>
  </si>
  <si>
    <t>BZS 69-018</t>
  </si>
  <si>
    <t>BZS 69-019.150</t>
  </si>
  <si>
    <t>BZS 69-019.40</t>
  </si>
  <si>
    <t>BZS 69-019.75</t>
  </si>
  <si>
    <t>BZS 69-021.1</t>
  </si>
  <si>
    <t>BZS 69-021.1a</t>
  </si>
  <si>
    <t>BZS 69-021.2</t>
  </si>
  <si>
    <t>BZS 69-021.3</t>
  </si>
  <si>
    <t>BZS 69-022</t>
  </si>
  <si>
    <t>BZS 69-023.150</t>
  </si>
  <si>
    <t>BZS 69-023.40</t>
  </si>
  <si>
    <t>BZS 69-023.75</t>
  </si>
  <si>
    <t>BZS 70-001.1</t>
  </si>
  <si>
    <t>ESV NW 50</t>
  </si>
  <si>
    <t>BZS 70-001.2</t>
  </si>
  <si>
    <t>ESV NW 100</t>
  </si>
  <si>
    <t>BZS 70-003.150</t>
  </si>
  <si>
    <t>BZS 70-003.40</t>
  </si>
  <si>
    <t>BZS 70-003.75</t>
  </si>
  <si>
    <t>BZS 70-004</t>
  </si>
  <si>
    <t>BZS 70-005</t>
  </si>
  <si>
    <t>ESV San, NW 100 / NW 400</t>
  </si>
  <si>
    <t>BZS 70-006</t>
  </si>
  <si>
    <t>BZS 70-007</t>
  </si>
  <si>
    <t>E. Schweizer AG</t>
  </si>
  <si>
    <t>BZS 70-008.150</t>
  </si>
  <si>
    <t>BZS 70-008.40</t>
  </si>
  <si>
    <t>BZS 70-008.75</t>
  </si>
  <si>
    <t>BZS 70-009</t>
  </si>
  <si>
    <t>BZS 70-010.1</t>
  </si>
  <si>
    <t>BZS 70-010.2</t>
  </si>
  <si>
    <t>BZS 70-011</t>
  </si>
  <si>
    <t>BZS 70-013.1</t>
  </si>
  <si>
    <t>BZS 70-013.1a</t>
  </si>
  <si>
    <t>BZS 70-014</t>
  </si>
  <si>
    <t>BZS 71-001</t>
  </si>
  <si>
    <t>VF 3 bar</t>
  </si>
  <si>
    <t>BZS 71-007</t>
  </si>
  <si>
    <t>Picativ 13581 S</t>
  </si>
  <si>
    <t>BZS 71-009</t>
  </si>
  <si>
    <t>BZS 71-010</t>
  </si>
  <si>
    <t>Praxl Rolf</t>
  </si>
  <si>
    <t>Pittsburgh ASC 8x20</t>
  </si>
  <si>
    <t>BZS 71-013</t>
  </si>
  <si>
    <t>BZS 71-014</t>
  </si>
  <si>
    <t>BZS 72-001</t>
  </si>
  <si>
    <t>BZS 72-003</t>
  </si>
  <si>
    <t>BZS 72-004</t>
  </si>
  <si>
    <t>ESV/VF 4, Typ HI-FLO</t>
  </si>
  <si>
    <t>BZS 72-005</t>
  </si>
  <si>
    <t>BZS 72-006</t>
  </si>
  <si>
    <t>BZS 72-007</t>
  </si>
  <si>
    <t>BZS 72-010</t>
  </si>
  <si>
    <t>BZS 72-011</t>
  </si>
  <si>
    <t>BZS 72-012</t>
  </si>
  <si>
    <t>BZS 72-019</t>
  </si>
  <si>
    <t>BZS 72-023</t>
  </si>
  <si>
    <t>Auergesellschaft GmbH</t>
  </si>
  <si>
    <t>RSH 10</t>
  </si>
  <si>
    <t>BZS 73-001</t>
  </si>
  <si>
    <t>UeV 2</t>
  </si>
  <si>
    <t>BZS 73-002.1</t>
  </si>
  <si>
    <t>UeV 1</t>
  </si>
  <si>
    <t>BZS 73-002.3</t>
  </si>
  <si>
    <t>UeV 3</t>
  </si>
  <si>
    <t>BZS 73-006</t>
  </si>
  <si>
    <t>BZS 73-007</t>
  </si>
  <si>
    <t>BZS 74.013</t>
  </si>
  <si>
    <t>BZS 74.014</t>
  </si>
  <si>
    <t>BZS 74-002</t>
  </si>
  <si>
    <t>BZS 74-005</t>
  </si>
  <si>
    <t>BZS 74-006</t>
  </si>
  <si>
    <t>NW 150-1000</t>
  </si>
  <si>
    <t>BZS 74-007</t>
  </si>
  <si>
    <t>BZS 74-008</t>
  </si>
  <si>
    <t>BZS 74-010.1</t>
  </si>
  <si>
    <t>ESV/ VF 1</t>
  </si>
  <si>
    <t>BZS 74-010.1a</t>
  </si>
  <si>
    <t>ESV/ VF 1a</t>
  </si>
  <si>
    <t>BZS 74-011.2</t>
  </si>
  <si>
    <t>ESV 2, 3 bar</t>
  </si>
  <si>
    <t>BZS 74-011.3</t>
  </si>
  <si>
    <t>ESV 3, 3 bar</t>
  </si>
  <si>
    <t>BZS 74-011.4</t>
  </si>
  <si>
    <t>ESV 4, 3 bar</t>
  </si>
  <si>
    <t>BZS 74-012</t>
  </si>
  <si>
    <t>BZS 74-012.1a</t>
  </si>
  <si>
    <t>BZS 74-012.2</t>
  </si>
  <si>
    <t>BZS 74-012.3</t>
  </si>
  <si>
    <t>ESV/VF 3, 3 bar</t>
  </si>
  <si>
    <t>BZS 74-013</t>
  </si>
  <si>
    <t>ESV/UeV 1 bar</t>
  </si>
  <si>
    <t>BZS 74-014</t>
  </si>
  <si>
    <t>ESV/UeV 3 bar</t>
  </si>
  <si>
    <t>BZS 75-001.2</t>
  </si>
  <si>
    <t>BZS 75-001.3</t>
  </si>
  <si>
    <t>BZS 75-002</t>
  </si>
  <si>
    <t>BZS 75-003</t>
  </si>
  <si>
    <t>ESV 3 (GP)</t>
  </si>
  <si>
    <t>BZS 75-004</t>
  </si>
  <si>
    <t>BZS 75-005</t>
  </si>
  <si>
    <t>BZS 75-006</t>
  </si>
  <si>
    <t>ESV/UeV 1+3 bar</t>
  </si>
  <si>
    <t>BZS 75-008</t>
  </si>
  <si>
    <t>UeV 2, 1 bar</t>
  </si>
  <si>
    <t>BZS 75-013</t>
  </si>
  <si>
    <t>UeV/ESV 3 (GP)</t>
  </si>
  <si>
    <t>BZS 76-001</t>
  </si>
  <si>
    <t>UeV 3, 3 bar</t>
  </si>
  <si>
    <t>BZS 76-003</t>
  </si>
  <si>
    <t>BZS 76-005</t>
  </si>
  <si>
    <t>GRD</t>
  </si>
  <si>
    <t>Typ CK-W</t>
  </si>
  <si>
    <t>BZS 76-006.150</t>
  </si>
  <si>
    <t>BZS 76-006.40</t>
  </si>
  <si>
    <t>BZS 76-006.75</t>
  </si>
  <si>
    <t>BZS 76-007</t>
  </si>
  <si>
    <t>BZS 76-008</t>
  </si>
  <si>
    <t>Norit RG 1,25</t>
  </si>
  <si>
    <t>BZS 76-009</t>
  </si>
  <si>
    <t>NW 150-600 E</t>
  </si>
  <si>
    <t>BZS 76-010</t>
  </si>
  <si>
    <t>GAK-E 700-1000</t>
  </si>
  <si>
    <t>BZS 76-011</t>
  </si>
  <si>
    <t>NW 150-600 D</t>
  </si>
  <si>
    <t>BZS 76-012</t>
  </si>
  <si>
    <t>GAK-D 700-1000</t>
  </si>
  <si>
    <t>BZS 76-013.2</t>
  </si>
  <si>
    <t>BZS 76-013.3</t>
  </si>
  <si>
    <t>BZS 76-014</t>
  </si>
  <si>
    <t>BZS 76-015</t>
  </si>
  <si>
    <t>BZS 76-016</t>
  </si>
  <si>
    <t>BZS 76-017</t>
  </si>
  <si>
    <t>BZS 77-001</t>
  </si>
  <si>
    <t>BZS 77-002</t>
  </si>
  <si>
    <t>BZS 77-003</t>
  </si>
  <si>
    <t>BZS 77-004</t>
  </si>
  <si>
    <t>BZS 77-005</t>
  </si>
  <si>
    <t>RICO Sicherheitstechnik AG</t>
  </si>
  <si>
    <t>Rapido-Perfekt DN 80-600</t>
  </si>
  <si>
    <t>BZS 77-006.150</t>
  </si>
  <si>
    <t>BZS 77-006.40</t>
  </si>
  <si>
    <t>BZS 77-006.75</t>
  </si>
  <si>
    <t>BZS 77-007</t>
  </si>
  <si>
    <t>BZS 77-008</t>
  </si>
  <si>
    <t>BZS 77-009.150</t>
  </si>
  <si>
    <t>BZS 77-009.40</t>
  </si>
  <si>
    <t>BZS 77-009.75</t>
  </si>
  <si>
    <t>BZS 77-010</t>
  </si>
  <si>
    <t>BZS 77-011.150</t>
  </si>
  <si>
    <t>BZS 77-011.40</t>
  </si>
  <si>
    <t>BZS 77-011.75</t>
  </si>
  <si>
    <t>BZS 77-012</t>
  </si>
  <si>
    <t>VF 4, 3 bar</t>
  </si>
  <si>
    <t>BZS 77-013</t>
  </si>
  <si>
    <t>BZS 77-014</t>
  </si>
  <si>
    <t>ESV, NW 100</t>
  </si>
  <si>
    <t>BZS 78-001</t>
  </si>
  <si>
    <t>BZS 78-002</t>
  </si>
  <si>
    <t>BZS 78-003</t>
  </si>
  <si>
    <t>BZS 78-004</t>
  </si>
  <si>
    <t>BZS 78-005.1</t>
  </si>
  <si>
    <t>BZS 78-005.1a</t>
  </si>
  <si>
    <t>BZS 78-006</t>
  </si>
  <si>
    <t>BZS 78-008.1</t>
  </si>
  <si>
    <t>BZS 78-008.1a</t>
  </si>
  <si>
    <t>BZS 78-008.2</t>
  </si>
  <si>
    <t>BZS 78-008.3</t>
  </si>
  <si>
    <t>BZS 78-009</t>
  </si>
  <si>
    <t>BZS 78-010</t>
  </si>
  <si>
    <t>BZS 78-010.2</t>
  </si>
  <si>
    <t>BZS 78-010.3</t>
  </si>
  <si>
    <t>BZS 78-012</t>
  </si>
  <si>
    <t>NW 200-500</t>
  </si>
  <si>
    <t>BZS 78-015</t>
  </si>
  <si>
    <t>BZS 78-016.150</t>
  </si>
  <si>
    <t>BZS 78-016.40</t>
  </si>
  <si>
    <t>BZS 78-016.75</t>
  </si>
  <si>
    <t>BZS 79-001</t>
  </si>
  <si>
    <t>BZS 79-002.150</t>
  </si>
  <si>
    <t>BZS 79-002.40</t>
  </si>
  <si>
    <t>BZS 79-002.75</t>
  </si>
  <si>
    <t>BZS 79-003</t>
  </si>
  <si>
    <t>BZS 79-004</t>
  </si>
  <si>
    <t>BZS 79-006</t>
  </si>
  <si>
    <t>BZS 79-008</t>
  </si>
  <si>
    <t>NW 200-900</t>
  </si>
  <si>
    <t>BZS 79-009</t>
  </si>
  <si>
    <t>BZS 79-010.1</t>
  </si>
  <si>
    <t>BZS 79-010.1a</t>
  </si>
  <si>
    <t>BZS 79-011</t>
  </si>
  <si>
    <t>BZS 79-012</t>
  </si>
  <si>
    <t>BZS 79-013</t>
  </si>
  <si>
    <t>BZS 79-014</t>
  </si>
  <si>
    <t>BZS 79-017</t>
  </si>
  <si>
    <t>LM</t>
  </si>
  <si>
    <t>BZS 79-018</t>
  </si>
  <si>
    <t>BZS 79-021.150</t>
  </si>
  <si>
    <t>BZS 79-021.40</t>
  </si>
  <si>
    <t>BZS 79-021.75</t>
  </si>
  <si>
    <t>BZS 79-022</t>
  </si>
  <si>
    <t>ASC 6x16</t>
  </si>
  <si>
    <t>BZS 79-022/9</t>
  </si>
  <si>
    <t/>
  </si>
  <si>
    <t>BZS 79-023</t>
  </si>
  <si>
    <t>BZS 79-024</t>
  </si>
  <si>
    <t>BZS 80-001.150</t>
  </si>
  <si>
    <t>BZS 80-001.40</t>
  </si>
  <si>
    <t>BZS 80-001.75</t>
  </si>
  <si>
    <t>BZS 80-002</t>
  </si>
  <si>
    <t>UeV/ESV 3 K, 3 bar (MK)</t>
  </si>
  <si>
    <t>BZS 80-003.150</t>
  </si>
  <si>
    <t>BZS 80-003.40</t>
  </si>
  <si>
    <t>BZS 80-003.75</t>
  </si>
  <si>
    <t>BZS 80-004</t>
  </si>
  <si>
    <t>BZS 80-006</t>
  </si>
  <si>
    <t>BZS 80-007</t>
  </si>
  <si>
    <t>UeV 3, 1 bar</t>
  </si>
  <si>
    <t>BZS 80-009</t>
  </si>
  <si>
    <t>BZS 80-012.150</t>
  </si>
  <si>
    <t>BZS 80-012.40</t>
  </si>
  <si>
    <t>BZS 80-012.75</t>
  </si>
  <si>
    <t>BZS 80-015</t>
  </si>
  <si>
    <t>UeV/ESV 3 (MK)</t>
  </si>
  <si>
    <t>BZS 80-016</t>
  </si>
  <si>
    <t>ESV 3 (MK)</t>
  </si>
  <si>
    <t>BZS 80-017</t>
  </si>
  <si>
    <t>BZS 81-001</t>
  </si>
  <si>
    <t>BZS 81-002</t>
  </si>
  <si>
    <t>BZS 81-003</t>
  </si>
  <si>
    <t>BZS 81-004</t>
  </si>
  <si>
    <t>BZS 81-005.150</t>
  </si>
  <si>
    <t>BZS 81-005.40</t>
  </si>
  <si>
    <t>BZS 81-005.75</t>
  </si>
  <si>
    <t>BZS 81-006.150</t>
  </si>
  <si>
    <t>BZS 81-006.40</t>
  </si>
  <si>
    <t>BZS 81-006.75</t>
  </si>
  <si>
    <t>BZS 81-007</t>
  </si>
  <si>
    <t>BZS 81-008</t>
  </si>
  <si>
    <t>GB 125-1000</t>
  </si>
  <si>
    <t>BZS 81-009</t>
  </si>
  <si>
    <t>VA 4800 S / 6000 S</t>
  </si>
  <si>
    <t>BZS 81-010</t>
  </si>
  <si>
    <t>ESV 4, 3 bar (rostfrei)</t>
  </si>
  <si>
    <t>BZS 81-011</t>
  </si>
  <si>
    <t>BZS 81-013</t>
  </si>
  <si>
    <t>ESV San, 3 bar</t>
  </si>
  <si>
    <t>BZS 81-014</t>
  </si>
  <si>
    <t>UeV/ESV 2, 3 bar (MK)</t>
  </si>
  <si>
    <t>BZS 82-001</t>
  </si>
  <si>
    <t>ESV/VF 1, 1 bar</t>
  </si>
  <si>
    <t>BZS 82-001.2</t>
  </si>
  <si>
    <t>ESV/VF 2, 1 bar</t>
  </si>
  <si>
    <t>BZS 82-001.3</t>
  </si>
  <si>
    <t>ESV/VF 3, 1 bar</t>
  </si>
  <si>
    <t>BZS 82-001a</t>
  </si>
  <si>
    <t>ESV/VF 1a, 1 bar</t>
  </si>
  <si>
    <t>BZS 82-003</t>
  </si>
  <si>
    <t>Orion AL-KO AG</t>
  </si>
  <si>
    <t>BZS 82-005</t>
  </si>
  <si>
    <t>BZS 82-006</t>
  </si>
  <si>
    <t>BZS 82-007</t>
  </si>
  <si>
    <t>BZS 82-008</t>
  </si>
  <si>
    <t>UeV 1, 1 bar</t>
  </si>
  <si>
    <t>BZS 82-009</t>
  </si>
  <si>
    <t>BZS 82-011</t>
  </si>
  <si>
    <t>BZS 82-012</t>
  </si>
  <si>
    <t>BZS 82-013</t>
  </si>
  <si>
    <t>ESV 2 (GP)</t>
  </si>
  <si>
    <t>BZS 82-014</t>
  </si>
  <si>
    <t>PLW 45/16</t>
  </si>
  <si>
    <t>BZS 82-015</t>
  </si>
  <si>
    <t>PLW 6x16</t>
  </si>
  <si>
    <t>BZS 82-016</t>
  </si>
  <si>
    <t>Nagy</t>
  </si>
  <si>
    <t>BZS 82-017</t>
  </si>
  <si>
    <t>BZS 83-001</t>
  </si>
  <si>
    <t>BZS 83-002</t>
  </si>
  <si>
    <t>PLW 8x20/2</t>
  </si>
  <si>
    <t>BZS 83-003</t>
  </si>
  <si>
    <t>Chemviron</t>
  </si>
  <si>
    <t>ASC 12x30</t>
  </si>
  <si>
    <t>BZS 83-004</t>
  </si>
  <si>
    <t>BZS 83-005</t>
  </si>
  <si>
    <t>BZS 83-006</t>
  </si>
  <si>
    <t>ESV/VF 4, 3 bar</t>
  </si>
  <si>
    <t>BZS 83-007</t>
  </si>
  <si>
    <t>BZS 83-008</t>
  </si>
  <si>
    <t>BZS 83-009.150</t>
  </si>
  <si>
    <t>BZS 83-009.40</t>
  </si>
  <si>
    <t>BZS 83-009.75</t>
  </si>
  <si>
    <t>BZS 83-010</t>
  </si>
  <si>
    <t>BZS 84-001</t>
  </si>
  <si>
    <t>BZS 84-002</t>
  </si>
  <si>
    <t>BZS 84-003.2</t>
  </si>
  <si>
    <t>Marcmatal AG</t>
  </si>
  <si>
    <t>BZS 84-003.3</t>
  </si>
  <si>
    <t>BZS 84-005</t>
  </si>
  <si>
    <t>VF 3, 3 bar</t>
  </si>
  <si>
    <t>BZS 84-006</t>
  </si>
  <si>
    <t>BZS 84-007</t>
  </si>
  <si>
    <t>BZS 84-008</t>
  </si>
  <si>
    <t>BZS 84-009</t>
  </si>
  <si>
    <t>VA 6600 S - 9000 S</t>
  </si>
  <si>
    <t>BZS 84-012.150</t>
  </si>
  <si>
    <t>BZS 84-012.40</t>
  </si>
  <si>
    <t>BZS 84-012.75</t>
  </si>
  <si>
    <t>BZS 84-013</t>
  </si>
  <si>
    <t>LM 300</t>
  </si>
  <si>
    <t>BZS 84-015</t>
  </si>
  <si>
    <t>BZS 84-016</t>
  </si>
  <si>
    <t>BZS 84-018</t>
  </si>
  <si>
    <t>VA 4800 V</t>
  </si>
  <si>
    <t>BZS 84-019</t>
  </si>
  <si>
    <t>BZS 84-020</t>
  </si>
  <si>
    <t>VA 3600</t>
  </si>
  <si>
    <t>BZS 84-021</t>
  </si>
  <si>
    <t>BZS 85-001</t>
  </si>
  <si>
    <t>BZS 85-002</t>
  </si>
  <si>
    <t>BZS 85-006</t>
  </si>
  <si>
    <t>BZS 85-007</t>
  </si>
  <si>
    <t>BZS 85-008</t>
  </si>
  <si>
    <t>BZS 85-011</t>
  </si>
  <si>
    <t>BZS 85-012</t>
  </si>
  <si>
    <t>VF 3, 1 bar</t>
  </si>
  <si>
    <t>BZS 85-013</t>
  </si>
  <si>
    <t>BZS 85-014</t>
  </si>
  <si>
    <t>BZS 85-016</t>
  </si>
  <si>
    <t>BZS 85-017</t>
  </si>
  <si>
    <t>BZS 85-018</t>
  </si>
  <si>
    <t>VF 4, kurze Ausführung</t>
  </si>
  <si>
    <t>BZS 85-019</t>
  </si>
  <si>
    <t>BZS 86-001</t>
  </si>
  <si>
    <t>PLW 10/19</t>
  </si>
  <si>
    <t>BZS 86-002</t>
  </si>
  <si>
    <t>GAK 150 ES</t>
  </si>
  <si>
    <t>BZS 86-003</t>
  </si>
  <si>
    <t>GAK-E 150 - 600 E</t>
  </si>
  <si>
    <t>BZS 86-004</t>
  </si>
  <si>
    <t>GAK-D 150-600</t>
  </si>
  <si>
    <t>BZS 86-006</t>
  </si>
  <si>
    <t>BZS 86-007</t>
  </si>
  <si>
    <t>UeV/ESV 75 / 150</t>
  </si>
  <si>
    <t>BZS 86-010</t>
  </si>
  <si>
    <t>ESV 4, 3 bar (MK)</t>
  </si>
  <si>
    <t>BZS 86-011</t>
  </si>
  <si>
    <t>BZS 86-012</t>
  </si>
  <si>
    <t>BZS 86-013</t>
  </si>
  <si>
    <t>BZS 86-014</t>
  </si>
  <si>
    <t>ESV San, NW 50</t>
  </si>
  <si>
    <t>BZS 87-001.150</t>
  </si>
  <si>
    <t>BZS 87-001.40</t>
  </si>
  <si>
    <t>BZS 87-001.75</t>
  </si>
  <si>
    <t>BZS 87-003.150</t>
  </si>
  <si>
    <t>BZS 87-003.40</t>
  </si>
  <si>
    <t>BZS 87-003.75</t>
  </si>
  <si>
    <t>BZS 87-004</t>
  </si>
  <si>
    <t>BZS 87-005</t>
  </si>
  <si>
    <t>ESV/VF 40/75</t>
  </si>
  <si>
    <t>BZS 87-006</t>
  </si>
  <si>
    <t>BZS 87-007</t>
  </si>
  <si>
    <t>BZS 87-008</t>
  </si>
  <si>
    <t>BZS 87-009</t>
  </si>
  <si>
    <t>BZS 87-010</t>
  </si>
  <si>
    <t>BZS 87-011.150</t>
  </si>
  <si>
    <t>BZS 87-011.40</t>
  </si>
  <si>
    <t>BZS 87-011.75</t>
  </si>
  <si>
    <t>BZS 87-012</t>
  </si>
  <si>
    <t>BZS 87-013</t>
  </si>
  <si>
    <t>ESV/VF 75</t>
  </si>
  <si>
    <t>BZS 87-014</t>
  </si>
  <si>
    <t>BZS 87-017.150</t>
  </si>
  <si>
    <t>BZS 87-017.40</t>
  </si>
  <si>
    <t>BZS 87-017.75</t>
  </si>
  <si>
    <t>BZS 87-018</t>
  </si>
  <si>
    <t>BZS 87-019.150</t>
  </si>
  <si>
    <t>BZS 87-019.40</t>
  </si>
  <si>
    <t>BZS 87-019.75</t>
  </si>
  <si>
    <t>BZS 87-020</t>
  </si>
  <si>
    <t>BZS 87-021</t>
  </si>
  <si>
    <t>BZS 88-001</t>
  </si>
  <si>
    <t>PLW K 6X16</t>
  </si>
  <si>
    <t>BZS 88-002.150</t>
  </si>
  <si>
    <t>BZS 88-002.40</t>
  </si>
  <si>
    <t>BZS 88-002.75</t>
  </si>
  <si>
    <t>BZS 88-003</t>
  </si>
  <si>
    <t>BZS 88-004</t>
  </si>
  <si>
    <t>VF 4 S</t>
  </si>
  <si>
    <t>BZS 88-006</t>
  </si>
  <si>
    <t>BZS 88-007</t>
  </si>
  <si>
    <t>BZS 88-009</t>
  </si>
  <si>
    <t>VF - FG</t>
  </si>
  <si>
    <t>BZS 88-013</t>
  </si>
  <si>
    <t>BZS 89-003</t>
  </si>
  <si>
    <t>BZS 89-009</t>
  </si>
  <si>
    <t>BZS 90-001</t>
  </si>
  <si>
    <t>VF zu ESV-K</t>
  </si>
  <si>
    <t>BZS 90-002</t>
  </si>
  <si>
    <t>VF-FC</t>
  </si>
  <si>
    <t>BZS 90-007</t>
  </si>
  <si>
    <t>BZS 91-001</t>
  </si>
  <si>
    <t>PLW K 14x35 T</t>
  </si>
  <si>
    <t>BZS 91-002</t>
  </si>
  <si>
    <t>ESV KC</t>
  </si>
  <si>
    <t>BZS 92-001</t>
  </si>
  <si>
    <t>VF-KC</t>
  </si>
  <si>
    <t>BZS 92-002</t>
  </si>
  <si>
    <t>BZS 92-003</t>
  </si>
  <si>
    <t>ASC-T 12x30</t>
  </si>
  <si>
    <t>BZS 92-005</t>
  </si>
  <si>
    <t>VF 3</t>
  </si>
  <si>
    <t>BZS 92-009</t>
  </si>
  <si>
    <t>BZS 92-010</t>
  </si>
  <si>
    <t>BZS 92-013</t>
  </si>
  <si>
    <t>BZS 92-014</t>
  </si>
  <si>
    <t>BZS 92-015</t>
  </si>
  <si>
    <t>ESV 4 (MK)</t>
  </si>
  <si>
    <t>BZS 93-005.1200</t>
  </si>
  <si>
    <t>BZS 93-005.1800</t>
  </si>
  <si>
    <t>BZS 93-006</t>
  </si>
  <si>
    <t>BZS 93-008</t>
  </si>
  <si>
    <t>BZS 93-009</t>
  </si>
  <si>
    <t>BZS 93-010.3000</t>
  </si>
  <si>
    <t>BZS 93-010.3600</t>
  </si>
  <si>
    <t>BZS 93-011</t>
  </si>
  <si>
    <t>BZS 93-012</t>
  </si>
  <si>
    <t>VA 4200S - 6000S</t>
  </si>
  <si>
    <t>BZS 93-013</t>
  </si>
  <si>
    <t>VA 6600S-9000S</t>
  </si>
  <si>
    <t>BZS 93-014</t>
  </si>
  <si>
    <t>ESV 2  für Rauchrohr</t>
  </si>
  <si>
    <t>BZS 93-016</t>
  </si>
  <si>
    <t>BZS 93-019</t>
  </si>
  <si>
    <t>Picatox C 16x35</t>
  </si>
  <si>
    <t>BZS 94-003</t>
  </si>
  <si>
    <t>BZS 94-004</t>
  </si>
  <si>
    <t>VA 2400 rostfrei</t>
  </si>
  <si>
    <t>BZS 94-006</t>
  </si>
  <si>
    <t>BZS 94-008</t>
  </si>
  <si>
    <t>BZS 94-047</t>
  </si>
  <si>
    <t>Pflicht-SR, Neu LP 09-402</t>
  </si>
  <si>
    <t>BZS 95-001.150</t>
  </si>
  <si>
    <t>BZS 95-001.40</t>
  </si>
  <si>
    <t>BZS 95-001.75</t>
  </si>
  <si>
    <t>BZS 95-003</t>
  </si>
  <si>
    <t>BZS 95-004</t>
  </si>
  <si>
    <t>BZS 95-005</t>
  </si>
  <si>
    <t>GAK-E 700-1250</t>
  </si>
  <si>
    <t>BZS 95-006</t>
  </si>
  <si>
    <t>GAK-D 700-1250</t>
  </si>
  <si>
    <t>BZS 96-003</t>
  </si>
  <si>
    <t>Rico Sicherheitstechnik AG</t>
  </si>
  <si>
    <t>Rapido-Perfekt DN 700-1000</t>
  </si>
  <si>
    <t>BZS 96-004</t>
  </si>
  <si>
    <t>GAK-ES 200 und 250</t>
  </si>
  <si>
    <t>BZS 96-005</t>
  </si>
  <si>
    <t>BZS 96-007</t>
  </si>
  <si>
    <t>BZS 97-004.150</t>
  </si>
  <si>
    <t>BZS 97-004.40</t>
  </si>
  <si>
    <t>BZS 97-004.75</t>
  </si>
  <si>
    <t>BZS 97-006</t>
  </si>
  <si>
    <t>BZS 98-001</t>
  </si>
  <si>
    <t>BZS 98-002</t>
  </si>
  <si>
    <t>UeV/ESV 75</t>
  </si>
  <si>
    <t>BZS 98-003</t>
  </si>
  <si>
    <t>BZS 98-004</t>
  </si>
  <si>
    <t>BZS 98-005.150</t>
  </si>
  <si>
    <t>BZS 98-005.40</t>
  </si>
  <si>
    <t>BZS 98-005.75</t>
  </si>
  <si>
    <t>BZS 98-009</t>
  </si>
  <si>
    <t>SU 816</t>
  </si>
  <si>
    <t>BZS 98-226</t>
  </si>
  <si>
    <r>
      <rPr>
        <b/>
        <u/>
        <sz val="11"/>
        <rFont val="Arial"/>
        <family val="2"/>
      </rPr>
      <t xml:space="preserve">
2. Enregistrement du document</t>
    </r>
    <r>
      <rPr>
        <sz val="11"/>
        <rFont val="Arial"/>
        <family val="2"/>
      </rPr>
      <t xml:space="preserve">
Merci d'enregistrer le document sous un nouveau nom, en respectant la nomenclature suivante:
Format: CPC, année, canton, localité, adresse, numéro de construction protégée
Exemple: CPC 2025 ZH Zurich Seeweg 1, 1212-45456</t>
    </r>
  </si>
  <si>
    <r>
      <rPr>
        <b/>
        <u/>
        <sz val="11"/>
        <rFont val="Arial"/>
        <family val="2"/>
      </rPr>
      <t xml:space="preserve">
3. Structure et fonction de l'outil de contrôle</t>
    </r>
    <r>
      <rPr>
        <sz val="11"/>
        <rFont val="Arial"/>
        <family val="2"/>
      </rPr>
      <t xml:space="preserve">
L'outil est composé de plusieurs tables liées entre elles. Pour des raisons techniques, nous avons renoncé à intégrer des macros au fichier. L'outil contient donc uniquement des formules et des liens. Les feuilles sont protégées pour éviter toute altération accidentelle.</t>
    </r>
  </si>
  <si>
    <r>
      <rPr>
        <b/>
        <u/>
        <sz val="11"/>
        <rFont val="Arial"/>
        <family val="2"/>
      </rPr>
      <t xml:space="preserve">
4. Saisie des données relatives aux installations et des données des organes de contrôle</t>
    </r>
    <r>
      <rPr>
        <sz val="11"/>
        <rFont val="Arial"/>
        <family val="2"/>
      </rPr>
      <t xml:space="preserve">
1. Commencez par saisir le titre dans la feuille "01 TITRE CONTRÔLE PÉRIODIQUE".
2. Cliquez dans les cellules grisées pour saisir les données requises.
3. Toutes les données sont automatiquement reportées dans les feuilles "03 SYNTHÈSE RAPPORT" et "04 TITRE CONTRÔLE SUBSÉQUENT".
4. Nous vous recommandons de sauvegarder régulièrement le document.</t>
    </r>
  </si>
  <si>
    <r>
      <rPr>
        <b/>
        <u/>
        <sz val="11"/>
        <rFont val="Arial"/>
        <family val="2"/>
      </rPr>
      <t xml:space="preserve">
3. Réalisation des contrôles subséquents</t>
    </r>
    <r>
      <rPr>
        <sz val="11"/>
        <rFont val="Arial"/>
        <family val="2"/>
      </rPr>
      <t xml:space="preserve">
1. Ouvrez la feuille "05 LC CONTRÔLES SUBSÉQUENTS"
2. Activez les filtres pour les défauts:
   - décochez la case "vide" dans la cellule A4 pour sélectionner uniquement les défauts (X). 
3. Contrôlez les défauts:
   - Indiquez si les défauts ont été corrigés dans la colonne de la date du contrôle que vous effectuez.
4. Évaluez chaque point de contrôle à l'aide du menu déroulant:
   - Éliminé: le défaut a été corrigé.
   - Encore présent: le défaut n'a pas été corrigé. Un nouveau contrôle subséquent est nécessaire.</t>
    </r>
  </si>
  <si>
    <t xml:space="preserve">
Instructions d'utilisation de l’outil de contrôle en cas de contrôle subséquent 
</t>
  </si>
  <si>
    <r>
      <rPr>
        <b/>
        <sz val="11"/>
        <rFont val="Arial"/>
        <family val="2"/>
      </rPr>
      <t xml:space="preserve">
</t>
    </r>
    <r>
      <rPr>
        <b/>
        <u/>
        <sz val="11"/>
        <rFont val="Arial"/>
        <family val="2"/>
      </rPr>
      <t xml:space="preserve">5. Impression du rapport de contrôle subséquent </t>
    </r>
    <r>
      <rPr>
        <sz val="11"/>
        <rFont val="Arial"/>
        <family val="2"/>
      </rPr>
      <t xml:space="preserve">
1. Sélectionnez les feuilles "04 TITRE CONTRÔLE SUBSÉQUENT </t>
    </r>
    <r>
      <rPr>
        <b/>
        <sz val="11"/>
        <rFont val="Arial"/>
        <family val="2"/>
      </rPr>
      <t>01</t>
    </r>
    <r>
      <rPr>
        <sz val="11"/>
        <rFont val="Arial"/>
        <family val="2"/>
      </rPr>
      <t>" et "05 LC CONTRÔLES SUBSÉQUENTS" (</t>
    </r>
    <r>
      <rPr>
        <b/>
        <sz val="11"/>
        <rFont val="Arial"/>
        <family val="2"/>
      </rPr>
      <t>premier</t>
    </r>
    <r>
      <rPr>
        <sz val="11"/>
        <rFont val="Arial"/>
        <family val="2"/>
      </rPr>
      <t xml:space="preserve"> contrôle subséquent) ou "04 TITRE CONTRÔLE SUBSÉQUENT </t>
    </r>
    <r>
      <rPr>
        <b/>
        <sz val="11"/>
        <rFont val="Arial"/>
        <family val="2"/>
      </rPr>
      <t>02</t>
    </r>
    <r>
      <rPr>
        <sz val="11"/>
        <rFont val="Arial"/>
        <family val="2"/>
      </rPr>
      <t>" et "05 LC CONTRÔLES SUBSÉQUENTS" (</t>
    </r>
    <r>
      <rPr>
        <b/>
        <sz val="11"/>
        <rFont val="Arial"/>
        <family val="2"/>
      </rPr>
      <t>deuxième</t>
    </r>
    <r>
      <rPr>
        <sz val="11"/>
        <rFont val="Arial"/>
        <family val="2"/>
      </rPr>
      <t xml:space="preserve"> contrôle subséquent), ou "04 TITRE CONTRÔLE SUBSÉQUENT </t>
    </r>
    <r>
      <rPr>
        <b/>
        <sz val="11"/>
        <rFont val="Arial"/>
        <family val="2"/>
      </rPr>
      <t>03</t>
    </r>
    <r>
      <rPr>
        <sz val="11"/>
        <rFont val="Arial"/>
        <family val="2"/>
      </rPr>
      <t>" et "05 LC CONTRÔLES SUBSÉQUENTS"  (</t>
    </r>
    <r>
      <rPr>
        <b/>
        <sz val="11"/>
        <rFont val="Arial"/>
        <family val="2"/>
      </rPr>
      <t>troisième</t>
    </r>
    <r>
      <rPr>
        <sz val="11"/>
        <rFont val="Arial"/>
        <family val="2"/>
      </rPr>
      <t xml:space="preserve"> contrôle subséquent), en maintenant la touche ctrl enfoncée lorsque vous cliquez sur les onglets.
2. Dans "Fichier", cliquez sur "Imprimer".
3. Cliquez sur "Microsoft Print to PDF", puis sur "Imprimer".
4. Enregistrez le document en appliquant la nomenclature suivante pour le titre:
CPC, année, canton, localité, adresse, numéro de construction protégée
Exemple: CPC 2025 ZH Zurich Seeweg 1, 1212-45456
5. Signez le rapport électroniquement ou imprimez-le, puis signez-le à la main.</t>
    </r>
  </si>
  <si>
    <t>homologué</t>
  </si>
  <si>
    <t>pas d'homologation</t>
  </si>
  <si>
    <t>N° OFPC</t>
  </si>
  <si>
    <t>Composant</t>
  </si>
  <si>
    <t>Fabricant</t>
  </si>
  <si>
    <t>Type</t>
  </si>
  <si>
    <t>Homologation</t>
  </si>
  <si>
    <t>Pleine valeur</t>
  </si>
  <si>
    <t>À vérifier</t>
  </si>
  <si>
    <t>Pas de défauts</t>
  </si>
  <si>
    <t>Défauts</t>
  </si>
  <si>
    <t>Projet ITMO</t>
  </si>
  <si>
    <t>OUI</t>
  </si>
  <si>
    <t>NON</t>
  </si>
  <si>
    <t>Terminé</t>
  </si>
  <si>
    <t>Charbon actif</t>
  </si>
  <si>
    <t>Clapet étanche au gaz</t>
  </si>
  <si>
    <t>Disque d'obturation étanche au gaz</t>
  </si>
  <si>
    <t xml:space="preserve">Petit appareil de ventilation </t>
  </si>
  <si>
    <t>Débitmètre d’air</t>
  </si>
  <si>
    <t>Mur de séparation</t>
  </si>
  <si>
    <t xml:space="preserve">Amortisseur de bruit </t>
  </si>
  <si>
    <t xml:space="preserve">Manomètre à tube incliné </t>
  </si>
  <si>
    <t xml:space="preserve">Système de filtre à aérosols </t>
  </si>
  <si>
    <t>Toilettes sèches</t>
  </si>
  <si>
    <t xml:space="preserve">Filtres à poussières </t>
  </si>
  <si>
    <t>SSP</t>
  </si>
  <si>
    <t>VAE avec préfiltre</t>
  </si>
  <si>
    <t>VAE/PF</t>
  </si>
  <si>
    <t>SSP (SSP/VAE)</t>
  </si>
  <si>
    <t>(SSP/VAE)</t>
  </si>
  <si>
    <t>Préfiltre</t>
  </si>
  <si>
    <t>Mur de séparation WC</t>
  </si>
  <si>
    <t>Soupape de surpression et valve anti-explosion combinées</t>
  </si>
  <si>
    <t>Liste de contrôle et rapport d'évaluation</t>
  </si>
  <si>
    <t>Description</t>
  </si>
  <si>
    <t>Défaut</t>
  </si>
  <si>
    <t>afficher</t>
  </si>
  <si>
    <t>supprimer</t>
  </si>
  <si>
    <t>Sélection des chapitres</t>
  </si>
  <si>
    <t>Système de refroidissement:</t>
  </si>
  <si>
    <t>Date du dernier contrôle</t>
  </si>
  <si>
    <t>Troisième contrôle subséquent</t>
  </si>
  <si>
    <t>Deuxième contrôle subséquent</t>
  </si>
  <si>
    <t>Premier contrôle subséquent</t>
  </si>
  <si>
    <t>Guerre</t>
  </si>
  <si>
    <t>Paix</t>
  </si>
  <si>
    <t>Chauffage:</t>
  </si>
  <si>
    <t>Extincteur:</t>
  </si>
  <si>
    <t>Site</t>
  </si>
  <si>
    <t>Pompage d’eau chaude dans le bâtiment voisin</t>
  </si>
  <si>
    <t>Électrique</t>
  </si>
  <si>
    <t>Appareil de plafond</t>
  </si>
  <si>
    <t>Électrique, grâce à un groupe électrogène de secours</t>
  </si>
  <si>
    <t>Récupération de la chaleur résiduelle du groupe électrogène de secours</t>
  </si>
  <si>
    <t>Résistance aux chocs</t>
  </si>
  <si>
    <t>Type de canalisation</t>
  </si>
  <si>
    <t>Canalisation publique basse</t>
  </si>
  <si>
    <t>Canalisation publique haute</t>
  </si>
  <si>
    <t>Démarreur</t>
  </si>
  <si>
    <t>Hydraulique mécanique</t>
  </si>
  <si>
    <t>Hydraulique automatique</t>
  </si>
  <si>
    <t>À ressort</t>
  </si>
  <si>
    <t>Électrique avec batterie</t>
  </si>
  <si>
    <t>À air</t>
  </si>
  <si>
    <t>À eau</t>
  </si>
  <si>
    <t>Niveau du réservoir:</t>
  </si>
  <si>
    <t>1/4</t>
  </si>
  <si>
    <t>1/2</t>
  </si>
  <si>
    <t>3/4</t>
  </si>
  <si>
    <t xml:space="preserve">Plein </t>
  </si>
  <si>
    <t>Vide</t>
  </si>
  <si>
    <t>CO2 2 à 5 kg</t>
  </si>
  <si>
    <t>Poudre 9 kg</t>
  </si>
  <si>
    <t>Mousse 9 kg</t>
  </si>
  <si>
    <t>Dates des contrôles subséquents</t>
  </si>
  <si>
    <t>Liste de contrôle pour les contrôles subséquents 1 à 3</t>
  </si>
  <si>
    <t>Contrôles subséquents après
contrôle périodique</t>
  </si>
  <si>
    <t>La construction protégée ne présente pas de défauts. Le prochain contrôle aura lieu dans les 10 années à venir, dans le cadre d'un contrôle périodique.</t>
  </si>
  <si>
    <t>Composants de la construction protégée</t>
  </si>
  <si>
    <t>Chapitre 2000 Partie construction</t>
  </si>
  <si>
    <t>Extincteurs</t>
  </si>
  <si>
    <t>Extincteur 01</t>
  </si>
  <si>
    <t>Extincteur 02</t>
  </si>
  <si>
    <t>Extincteur 03</t>
  </si>
  <si>
    <t>Extincteur 04</t>
  </si>
  <si>
    <t>Extincteur 05</t>
  </si>
  <si>
    <t>Extincteur 06</t>
  </si>
  <si>
    <t>Extincteur 07</t>
  </si>
  <si>
    <t>Emplacement</t>
  </si>
  <si>
    <t>Dernier contrôle</t>
  </si>
  <si>
    <t>Nombre de lits théorique</t>
  </si>
  <si>
    <t>Nombre de lits sur site</t>
  </si>
  <si>
    <t>Chapitre 3000 Ventilation</t>
  </si>
  <si>
    <t>2000 Partie construction</t>
  </si>
  <si>
    <t>3000 Ventilation</t>
  </si>
  <si>
    <t>4000 Alimentation en eau</t>
  </si>
  <si>
    <t>5000 Évacuation des eaux usées</t>
  </si>
  <si>
    <t>6000 Alimentation en énergie électrique</t>
  </si>
  <si>
    <t>7000 Transmission et télématique</t>
  </si>
  <si>
    <t>8000 Installations du service sanitaire</t>
  </si>
  <si>
    <t>1000 Conditions opérationnelles</t>
  </si>
  <si>
    <t>Défauts mineurs</t>
  </si>
  <si>
    <t>Défauts importants</t>
  </si>
  <si>
    <t>Défauts graves</t>
  </si>
  <si>
    <t>Disponibilité opérationnelle de la construction protégée</t>
  </si>
  <si>
    <t>La construction protégée présente des défauts dans les catégories suivantes:</t>
  </si>
  <si>
    <t xml:space="preserve"> Défauts relatifs à la sécurité</t>
  </si>
  <si>
    <r>
      <t>Les</t>
    </r>
    <r>
      <rPr>
        <b/>
        <sz val="11"/>
        <color theme="1"/>
        <rFont val="Arial"/>
        <family val="2"/>
      </rPr>
      <t xml:space="preserve"> défauts mineurs (M) </t>
    </r>
    <r>
      <rPr>
        <sz val="11"/>
        <color theme="1"/>
        <rFont val="Arial"/>
        <family val="2"/>
      </rPr>
      <t>n’affectent pas la fonction de protection ni la disponibilité opérationnelle de l’ouvrage de protection.</t>
    </r>
  </si>
  <si>
    <r>
      <t>Les</t>
    </r>
    <r>
      <rPr>
        <b/>
        <sz val="11"/>
        <rFont val="Arial"/>
        <family val="2"/>
      </rPr>
      <t xml:space="preserve"> défauts relatifs à la sécurité (S) </t>
    </r>
    <r>
      <rPr>
        <sz val="11"/>
        <rFont val="Arial"/>
        <family val="2"/>
      </rPr>
      <t xml:space="preserve">compliquent ou rendent impossible l’entretien ou mettent en danger les personnes. Ils n’ont aucune influence sur la fonction de protection ou sur la disponibilité opérationnelle. </t>
    </r>
  </si>
  <si>
    <t>Total des défauts par catégorie</t>
  </si>
  <si>
    <t xml:space="preserve">Résultat du contrôle périodique: </t>
  </si>
  <si>
    <t>Décision du canton quant au délai fixé pour corriger les défauts</t>
  </si>
  <si>
    <t>Défauts mineurs:</t>
  </si>
  <si>
    <t>Défauts graves:</t>
  </si>
  <si>
    <t>Défauts importants:</t>
  </si>
  <si>
    <t>Défauts relatifs à la sécurité:</t>
  </si>
  <si>
    <t>Conséquences en matière de responsabilité civile pour les défauts relatifs à la sécurité:</t>
  </si>
  <si>
    <t>Remarques de la personne ayant réalisé le contrôle de l'installation:</t>
  </si>
  <si>
    <t>Contrôle subséquent en cas de défauts (sélectionnez "OUI" ou "NON", ou en l'absence de défauts "terminé").</t>
  </si>
  <si>
    <t>Données de mesure, d'après le procès-verbal</t>
  </si>
  <si>
    <t>Simulation de la marche avec filtre sans air sortant en Pa</t>
  </si>
  <si>
    <t>Simulation de la marche avec filtre avec air sortant en Pa</t>
  </si>
  <si>
    <t>Données de mesure, d'après le contrôle périodique</t>
  </si>
  <si>
    <t>Domaine contrôlé</t>
  </si>
  <si>
    <t>Appareil 01</t>
  </si>
  <si>
    <t>Appareil 02</t>
  </si>
  <si>
    <t>Appareil 03</t>
  </si>
  <si>
    <t>Appareil 04</t>
  </si>
  <si>
    <t>Appareil 05</t>
  </si>
  <si>
    <t>Appareil 06</t>
  </si>
  <si>
    <t>Appareil 07</t>
  </si>
  <si>
    <t>Appareil 08</t>
  </si>
  <si>
    <t>Sas:</t>
  </si>
  <si>
    <t>Sas 01</t>
  </si>
  <si>
    <t>Sas 02</t>
  </si>
  <si>
    <t>Sas 03</t>
  </si>
  <si>
    <t>Sas 04</t>
  </si>
  <si>
    <t>Minutes</t>
  </si>
  <si>
    <t>Filtres à gaz</t>
  </si>
  <si>
    <t>Appareils de ventilation:</t>
  </si>
  <si>
    <t>Filtre 01</t>
  </si>
  <si>
    <t>Filtre 02</t>
  </si>
  <si>
    <t>Filtre 03</t>
  </si>
  <si>
    <t>Filtre 04</t>
  </si>
  <si>
    <t>Filtre 05</t>
  </si>
  <si>
    <t>Filtre 06</t>
  </si>
  <si>
    <t>Filtre 07</t>
  </si>
  <si>
    <t>Filtre 08</t>
  </si>
  <si>
    <t>Paix O/N</t>
  </si>
  <si>
    <t>Ventilateurs d’extraction</t>
  </si>
  <si>
    <t>Ventilateur ext. 01</t>
  </si>
  <si>
    <t>Ventilateur ext. 02</t>
  </si>
  <si>
    <t>Ventilateur ext. 03</t>
  </si>
  <si>
    <t>Chauffage</t>
  </si>
  <si>
    <t>Paix / Service d'entretien</t>
  </si>
  <si>
    <t>Chauffage de secours / Conflit armé</t>
  </si>
  <si>
    <t>Chapitre 4000 Alimentation en eau</t>
  </si>
  <si>
    <t>Chapitre 5000 Évacuation des eaux usées</t>
  </si>
  <si>
    <t>Chapitre 7000 Transmission et télématique</t>
  </si>
  <si>
    <t>Chapitre 8000 Installations du service sanitaire</t>
  </si>
  <si>
    <t>Date du CPC</t>
  </si>
  <si>
    <t>Ouvrage de protection, dénomination</t>
  </si>
  <si>
    <t>N° comm. / n° cant. / n° OFPP</t>
  </si>
  <si>
    <t xml:space="preserve">Coordonées </t>
  </si>
  <si>
    <t>Appréciation qualitative</t>
  </si>
  <si>
    <t>Année d'approbation du projet</t>
  </si>
  <si>
    <t>Date du contrôle de réception (selon les IA, al. 6.4)</t>
  </si>
  <si>
    <t>Date du dernier contrôle périodique</t>
  </si>
  <si>
    <t>Date de mise en degré de préparation réduit (DPR)</t>
  </si>
  <si>
    <t>Fonction</t>
  </si>
  <si>
    <t>OPC</t>
  </si>
  <si>
    <t>Canton</t>
  </si>
  <si>
    <t>OFPP</t>
  </si>
  <si>
    <t>Nom, prénom</t>
  </si>
  <si>
    <t>Informations</t>
  </si>
  <si>
    <t>Objectifs</t>
  </si>
  <si>
    <t>Bases</t>
  </si>
  <si>
    <t>Besoins en personnel</t>
  </si>
  <si>
    <t>Instructions préparatoires</t>
  </si>
  <si>
    <t>Signature:</t>
  </si>
  <si>
    <t>Commune:</t>
  </si>
  <si>
    <t>OPC:</t>
  </si>
  <si>
    <t>Commune</t>
  </si>
  <si>
    <t>Office fédéral de la protection de la population:</t>
  </si>
  <si>
    <t>Remarques spéciales de l'office cantonal:</t>
  </si>
  <si>
    <t>Signature</t>
  </si>
  <si>
    <t>Destinataires des contrôles subséquents:</t>
  </si>
  <si>
    <t>Réservoir d'eau O/N</t>
  </si>
  <si>
    <t>Capacité du réservoir en L</t>
  </si>
  <si>
    <t>Captage d'eau souterraine O/N</t>
  </si>
  <si>
    <t>Concession octroyée O/N</t>
  </si>
  <si>
    <t>Pompe manuelle O/N</t>
  </si>
  <si>
    <t>Fabricant:</t>
  </si>
  <si>
    <t>Type:</t>
  </si>
  <si>
    <t>N° OFPC:</t>
  </si>
  <si>
    <t>Conservé O/N</t>
  </si>
  <si>
    <t>Installation de surpression  O/N</t>
  </si>
  <si>
    <t>Pompe manuelle de la fosse fécale O/N</t>
  </si>
  <si>
    <t>Pompe électrique de la fosse fécale O/N</t>
  </si>
  <si>
    <t>Commande EMP O/N</t>
  </si>
  <si>
    <t>Chapitre 6000 Alimentation en énergie électrique</t>
  </si>
  <si>
    <t>Dernier contrôle du courant fort:</t>
  </si>
  <si>
    <t>Coffret externe à bornes O/N</t>
  </si>
  <si>
    <t>Groupe électrogène de secours O/N</t>
  </si>
  <si>
    <t>Système démarreur:</t>
  </si>
  <si>
    <t>Système de refroidissement</t>
  </si>
  <si>
    <t>Fabricant du moteur:</t>
  </si>
  <si>
    <t>Type et modèle du moteur:</t>
  </si>
  <si>
    <t>Puissance du moteur en KW</t>
  </si>
  <si>
    <t>Puissance du moteur en CV</t>
  </si>
  <si>
    <t>Fabricant du générateur:</t>
  </si>
  <si>
    <t>Type et modèle du générateur:</t>
  </si>
  <si>
    <t>Puissance nominale en KVA:</t>
  </si>
  <si>
    <t>Puissance en KW:</t>
  </si>
  <si>
    <t>Électricité par phase (A)</t>
  </si>
  <si>
    <t>Puissance nominale de l'alimentation électrique de secours:</t>
  </si>
  <si>
    <t>100 % de la puissance nominale, convertie en intensité électrique</t>
  </si>
  <si>
    <t>80 % de la puissance nominale, convertie en intensité électrique</t>
  </si>
  <si>
    <t>Dernier test de 24h:</t>
  </si>
  <si>
    <t>Citerne à mazout O/N</t>
  </si>
  <si>
    <t>Remplissage du réservoir:</t>
  </si>
  <si>
    <t>Alimentation par fût O/N</t>
  </si>
  <si>
    <t>Niveau du réservoir en L</t>
  </si>
  <si>
    <t>Dernière révision</t>
  </si>
  <si>
    <t>Lampes portatives de secours</t>
  </si>
  <si>
    <t>Lampe portative de secours 01</t>
  </si>
  <si>
    <t>Lampe portative de secours 02</t>
  </si>
  <si>
    <t>Lampe portative de secours 03</t>
  </si>
  <si>
    <t>Lampe portative de secours 04</t>
  </si>
  <si>
    <t>Lampe portative de secours 05</t>
  </si>
  <si>
    <t>Lampe portative de secours 06</t>
  </si>
  <si>
    <t>Lampe portative de secours 07</t>
  </si>
  <si>
    <t>Équipement de cuisine</t>
  </si>
  <si>
    <t>Appareils de cuisson O/N</t>
  </si>
  <si>
    <t>Quantité</t>
  </si>
  <si>
    <t>Puissance en kW</t>
  </si>
  <si>
    <t>Réchaud à 2 pl. O/N</t>
  </si>
  <si>
    <t>Cuisinière O/N</t>
  </si>
  <si>
    <t>Capacité en L</t>
  </si>
  <si>
    <t>Système de production d'eau chaude / chaudière O/N</t>
  </si>
  <si>
    <t>Migration de toutes les adresses IP: O/N</t>
  </si>
  <si>
    <t>Numéro de téléphone principal:</t>
  </si>
  <si>
    <t>Nb. de numéros actifs du réseau fixe</t>
  </si>
  <si>
    <t>Téléphonie BL O/N</t>
  </si>
  <si>
    <t>Nb. de téléphones de sas</t>
  </si>
  <si>
    <t>Liaison BL int./ext. O/N</t>
  </si>
  <si>
    <t>Extension du système télématique O/N</t>
  </si>
  <si>
    <t>Antenne SEA 80 O/N</t>
  </si>
  <si>
    <t>Antenne SEA 400 S  O/N</t>
  </si>
  <si>
    <t>Antenne SEA 400 T  O/N</t>
  </si>
  <si>
    <t>Répéteur Polycom O/N</t>
  </si>
  <si>
    <t>Développement GSM O/N</t>
  </si>
  <si>
    <t>OUI / NON</t>
  </si>
  <si>
    <t>Nombre</t>
  </si>
  <si>
    <t>Remarque</t>
  </si>
  <si>
    <t xml:space="preserve">Installation de stérilisation par UV </t>
  </si>
  <si>
    <t>Machine à laver O/N</t>
  </si>
  <si>
    <t>Stérilisation</t>
  </si>
  <si>
    <t xml:space="preserve">Réchaud de stérilisation </t>
  </si>
  <si>
    <t xml:space="preserve">Installations d’alimentation en gaz médical  </t>
  </si>
  <si>
    <t xml:space="preserve">Armoires frigorifiques </t>
  </si>
  <si>
    <t xml:space="preserve">Armoires chauffantes </t>
  </si>
  <si>
    <t>Autres appareils (cuiseur à vapeur, armoire frigorifique, chaudière, etc.)</t>
  </si>
  <si>
    <t xml:space="preserve">Installation radiologique </t>
  </si>
  <si>
    <t>Table d'opération</t>
  </si>
  <si>
    <t>Lampes scialytiques</t>
  </si>
  <si>
    <t>Données du compteur d'alimentation de secours</t>
  </si>
  <si>
    <t xml:space="preserve">Coordonnées </t>
  </si>
  <si>
    <t xml:space="preserve">Instructions d’utilisation de l’outil de contrôle périodique des ouvrages de protection (CPOP) </t>
  </si>
  <si>
    <r>
      <rPr>
        <b/>
        <u/>
        <sz val="11"/>
        <rFont val="Arial"/>
        <family val="2"/>
      </rPr>
      <t>5. Exécution du contrôle périodique</t>
    </r>
    <r>
      <rPr>
        <sz val="11"/>
        <rFont val="Arial"/>
        <family val="2"/>
      </rPr>
      <t xml:space="preserve">
Liste de contrôle "02 LISTE DE CONTRÔLE ET RAPPORT"
Navigation:
  - Cliquez sur un chapitre ou sous-chapitre tout en haut de la liste de contrôle pour y accéder rapidement.
  - Cliquez sur la case "A" de chaque ligne, tout en haut de la liste de contrôle, pour saisir les défauts pour chaque point de contrôle.
  - Dans le corps de la liste de contrôle, cliquez sur les </t>
    </r>
    <r>
      <rPr>
        <b/>
        <u/>
        <sz val="11"/>
        <rFont val="Arial"/>
        <family val="2"/>
      </rPr>
      <t>chapitres ou sous-chapitres</t>
    </r>
    <r>
      <rPr>
        <sz val="11"/>
        <rFont val="Arial"/>
        <family val="2"/>
      </rPr>
      <t xml:space="preserve"> pour retourner en haut de la liste.
  - Cliquez sur une case colorée (M=défauts mineurs) pour afficher les différents types de défauts.
  - Le bouton "Retour" vous ramène à la page principale.
Classement:
  - Vous pouvez activer des filtres pour différents attributs grâce aux menus déroulants à la ligne 4. Attention: en activant un filtre pour une colonne, vous modifiez les données affichées et filtres activés dans les autres colonnes.
Vous n'avez souvent pas besoin de tous les chapitres, sous-chapitres et sections, vous pouvez donc les "supprimer". Pour ce faire, cliquez dans la cellule située tout à droite de la section concernée et sélectionnez l'option "non applicable" dans le menu déroulant.
Évaluation des points de contrôle:
Les options du menu déroulant permettent d'attribuer une évaluation pour chaque point. La mention "</t>
    </r>
    <r>
      <rPr>
        <b/>
        <sz val="11"/>
        <rFont val="Arial"/>
        <family val="2"/>
      </rPr>
      <t>à vérifier</t>
    </r>
    <r>
      <rPr>
        <sz val="11"/>
        <rFont val="Arial"/>
        <family val="2"/>
      </rPr>
      <t>" est toujours affichée par défaut. 
  -</t>
    </r>
    <r>
      <rPr>
        <b/>
        <sz val="11"/>
        <rFont val="Arial"/>
        <family val="2"/>
      </rPr>
      <t xml:space="preserve"> Pas de défaut</t>
    </r>
    <r>
      <rPr>
        <sz val="11"/>
        <rFont val="Arial"/>
        <family val="2"/>
      </rPr>
      <t xml:space="preserve"> = Points de contrôle vérifiés et jugés sans défaut   
  - </t>
    </r>
    <r>
      <rPr>
        <b/>
        <sz val="11"/>
        <rFont val="Arial"/>
        <family val="2"/>
      </rPr>
      <t>Défaut</t>
    </r>
    <r>
      <rPr>
        <sz val="11"/>
        <rFont val="Arial"/>
        <family val="2"/>
      </rPr>
      <t xml:space="preserve"> = Points de contrôle vérifiés avec des défauts identifiés  
  - </t>
    </r>
    <r>
      <rPr>
        <b/>
        <sz val="11"/>
        <rFont val="Arial"/>
        <family val="2"/>
      </rPr>
      <t>Non applicable</t>
    </r>
    <r>
      <rPr>
        <sz val="11"/>
        <rFont val="Arial"/>
        <family val="2"/>
      </rPr>
      <t xml:space="preserve"> = Point de contrôle non applicable à la construction protégée 
  - </t>
    </r>
    <r>
      <rPr>
        <b/>
        <sz val="11"/>
        <rFont val="Arial"/>
        <family val="2"/>
      </rPr>
      <t>Projet ITMO</t>
    </r>
    <r>
      <rPr>
        <sz val="11"/>
        <rFont val="Arial"/>
        <family val="2"/>
      </rPr>
      <t xml:space="preserve"> = Correction des défauts prévue lors de la rénovation de la construction protégée
Autres données et remarques complémentaires:
- Vous pouvez saisir des informations complémentaires dans les cellules (grises) sous la description des défauts. Veillez à activer la cellule pour que le contenu apparaisse dans le rapport. Pour ce faire, cliquez dans la deuxième cellule à droite des données saisies et sélectionnez "afficher" dans le menu déroulant.
 - En outre, comme mentionné plus haut, vous pouvez créer de nouveaux points de contrôle, à la fin des chapitres. Les défauts supplémentaires ne sont pas classés comme "défauts" et n'apparaissent pas dans la synthèse des défauts.</t>
    </r>
  </si>
  <si>
    <t xml:space="preserve">Lorsque vous avez rempli la liste de contrôle, décochez la case "vide" dans la cellule A4 pour sélectionner uniquement les défauts. Cette version est destinée aux propriétaires des constructions protégées. 
Type: les titres des chapitres, sous-chapitres et sections sont toujours affichés, même lorsqu'il n'y a pas de défauts à signaler. Pour masquer ces parties lors de l'impression, vous pouvez les "supprimer" temporairement, comme expliqué plus haut. Avec cette méthode, vous pouvez toujours les afficher à nouveau. 
La liste de contrôle dûment remplie doit être remise à l'OFPP. Pour finaliser le document, cochez l'option "tout sélectionner" dans le menu déroulant de la cellule A4 et décochez les trois dernières cases dans le menu déroulant de la cellule B4. </t>
  </si>
  <si>
    <r>
      <rPr>
        <b/>
        <u/>
        <sz val="11"/>
        <rFont val="Arial"/>
        <family val="2"/>
      </rPr>
      <t xml:space="preserve">
1. Introduction</t>
    </r>
    <r>
      <rPr>
        <sz val="11"/>
        <rFont val="Arial"/>
        <family val="2"/>
      </rPr>
      <t xml:space="preserve">
Cet outil permet de réaliser jusqu'à trois contrôles subséquents. Les défauts saisis lors du contrôle périodique sont automatiquement reportés dans les listes de contrôle dles contrôles subséquents.
</t>
    </r>
  </si>
  <si>
    <t>NPA et lieu</t>
  </si>
  <si>
    <r>
      <t>Les</t>
    </r>
    <r>
      <rPr>
        <b/>
        <sz val="11"/>
        <color theme="1"/>
        <rFont val="Arial"/>
        <family val="2"/>
      </rPr>
      <t xml:space="preserve"> défauts importants (I) </t>
    </r>
    <r>
      <rPr>
        <sz val="11"/>
        <color theme="1"/>
        <rFont val="Arial"/>
        <family val="2"/>
      </rPr>
      <t xml:space="preserve">affectent la disponibilité opérationnelle, la fonction de protection, l’entretien ou le bon fonctionnement de l’ouvrage de protection. </t>
    </r>
  </si>
  <si>
    <r>
      <t>Les</t>
    </r>
    <r>
      <rPr>
        <b/>
        <sz val="11"/>
        <color theme="1"/>
        <rFont val="Arial"/>
        <family val="2"/>
      </rPr>
      <t xml:space="preserve"> défauts graves (G) </t>
    </r>
    <r>
      <rPr>
        <sz val="11"/>
        <color theme="1"/>
        <rFont val="Arial"/>
        <family val="2"/>
      </rPr>
      <t xml:space="preserve">entravent la disponibilité opérationnelle ou la fonction de protection de l’ouvrage de protection dans une mesure telle que celles-ci ne sont plus garanties. </t>
    </r>
  </si>
  <si>
    <t>1er contrôle subséquent du:</t>
  </si>
  <si>
    <t>2e contrôle subséquent du:</t>
  </si>
  <si>
    <t>3e contrôle subséquent du:</t>
  </si>
  <si>
    <t>100% air frais sans air sortant en Pa</t>
  </si>
  <si>
    <t>100% air frais avec air sortant en Pa</t>
  </si>
  <si>
    <t>Protection EMP O/N</t>
  </si>
  <si>
    <t>Installation radio 200 MHz  O/N</t>
  </si>
  <si>
    <t>Installation radio 2400 MHz  O/N</t>
  </si>
  <si>
    <t>Sèche-linge O/N</t>
  </si>
  <si>
    <t>Contr. subséq. pleine valeur</t>
  </si>
  <si>
    <t>La construction protégée présente peu ou pas de défauts. Le prochain contrôle aura lieu dans les 10 années suivant le dernier contrôle périodique.</t>
  </si>
  <si>
    <r>
      <rPr>
        <b/>
        <u/>
        <sz val="11"/>
        <rFont val="Arial"/>
        <family val="2"/>
      </rPr>
      <t xml:space="preserve">
1. Introduction</t>
    </r>
    <r>
      <rPr>
        <sz val="11"/>
        <rFont val="Arial"/>
        <family val="2"/>
      </rPr>
      <t xml:space="preserve">
L'outil de contrôle a été élaboré à partir des points de contrôle cités dans les instructions de l’Office fédéral de la protection de la population relatives au contrôle périodique des ouvrages de protection (CPOP).
Constructions protégées:
- constructions protégées de pleine valeur
- constructions protégées aptes à être rénovées
Abris de plus de 200 places protégées:
- abris spéciaux (AS), AS en terrain découvert et dans des garages souterrains
- abris d’hôpitaux et d’EMS 
L'OFPP met à disposition quatre modèles pour les types de constructions protégées mentionnées ci-dessus. Les points à examiner correspondent aux points cités dans les instructions CPOP.</t>
    </r>
  </si>
  <si>
    <r>
      <rPr>
        <b/>
        <u/>
        <sz val="11"/>
        <rFont val="Arial"/>
        <family val="2"/>
      </rPr>
      <t xml:space="preserve">
2. Données issues du contrôle périodique</t>
    </r>
    <r>
      <rPr>
        <sz val="11"/>
        <rFont val="Arial"/>
        <family val="2"/>
      </rPr>
      <t xml:space="preserve">
Certaines données issues de la feuille "01 TITRE CONTRÔLE PÉRIODIQUE" sont reportées automatiquement dans la feuille "04 TITRE CONTRÔLE SUBSÉQUENT 01", à savoir:
• les données de l'office cantonal
• les données du propriétaire
• les données relative à la construction protégée
Les feuilles „04 TITRE CONTRÔLE SUBSÉQUENT“ doivent être complétées manuellement avec:
• la date du contrôle subséquent (dans la cellule grisée; date reportée automatiquement dans les autres cellules pertinentes)
• les données relatives au personnes participant au contrôle subséquent
Ces informations doivent être saisies pour chaque contrôle subséquent.</t>
    </r>
  </si>
  <si>
    <r>
      <rPr>
        <b/>
        <u/>
        <sz val="11"/>
        <rFont val="Arial"/>
        <family val="2"/>
      </rPr>
      <t xml:space="preserve">
4. Finalisation du rapport de contrôle subséquent</t>
    </r>
    <r>
      <rPr>
        <sz val="11"/>
        <rFont val="Arial"/>
        <family val="2"/>
      </rPr>
      <t xml:space="preserve">
1. Complétez les données de la feuille "04 TITRE CONTRÔLE SUBSÉQUENT":
   - Saisissez les nouveaux délais pour la correction des défauts dans les champs dédiés du premier contrôle subséquent.
   - À l'aide du menu déroulant, indiquez si un nouveau contrôle susbéquent est nécessaire (O/N) ou si tous les défauts ont été corrigés, ce qui permet de clore le dossier.
   - Lorsque vous choisissez l'option pertinente (OUI, NON ou Terminé), le document génère automatiquement les mesures nécessaires et les nouveaux délais dont disposent les propriétaires pour corriger les défauts restants.
2. Ajoutez des commentaires:
   - Si nécessaire, vous pouvez saisir les commentaires des représentants des offices cantonaux dans les champs dédiés.</t>
    </r>
  </si>
  <si>
    <t xml:space="preserve">Le contrôle périodique (CPC) ou contrôle des constructions protégées vise à: 
-garantir la disponibilité opérationnelle et l'entretien correct des constructions protégées et détecter tout défaut;
-renforcer la responsabilité des propriétaires et des usagers des constructions protégées en ce qui concerne l'entretien et l'exploitation;
-créer les conditions nécessaires pour que les constructions protégées soient opérationnelles à temps en cas d'événement de grande ampleur, de catastrophe, de situation d'urgence ou de conflit armé.
Les résultats du contrôle constituent une base pour les mesures de maintien de la valeur des constructions. Ils ont également une influence directe sur le versement de la contribution forfaitaire annuelle octroyée par la Confédération et destinée à garantir la disponibilité opérationnelle des constructions protégées.
</t>
  </si>
  <si>
    <r>
      <t>L'exécution des contrôles périodiques des constructions protégées repose sur les bases légales suivantes:
- Ar</t>
    </r>
    <r>
      <rPr>
        <sz val="10"/>
        <rFont val="Arial"/>
        <family val="2"/>
      </rPr>
      <t>ticle 101 de l'Ordonnance relative à la protection de la population (OPCi)
- Instructions de l’Office fédéral de la protection de la population concernant le contrôle périodique des ouvrages de protection (CPOP) 2025</t>
    </r>
    <r>
      <rPr>
        <sz val="10"/>
        <color theme="1"/>
        <rFont val="Arial"/>
        <family val="2"/>
      </rPr>
      <t xml:space="preserve">
</t>
    </r>
    <r>
      <rPr>
        <sz val="10"/>
        <rFont val="Arial"/>
        <family val="2"/>
      </rPr>
      <t>- Instructions de l’Office fédéral de la protection de la population relatives au versement des contributions forfaitaires annuelles destinées à assurer la disponibilité opérationnelle des constructions protégées</t>
    </r>
    <r>
      <rPr>
        <sz val="10"/>
        <color theme="1"/>
        <rFont val="Arial"/>
        <family val="2"/>
      </rPr>
      <t xml:space="preserve">
La liste de contrôle ci-jointe est un outil de travail permettant d'établir le rapport d'évaluation.
</t>
    </r>
  </si>
  <si>
    <t xml:space="preserve">Les personnes suivantes doivent être présentes lors du contrôle:
• La personne que le propriétaire a désignée comme responsable de l'entretien de l'ouvrage de protection
• La personne préposée aux constructions (membre de la Protection civile, tiers), responsable de l'entretien régulier de la ou des constructions
• Une personne responsable experte dans le domaine Transmission/télématique (par ex. C Tm, C Gr Tm des postes de conduite avec extension télématique) pendant env. 1 heure
Les personnes suivantes doivent également être conviées à la discussion finale:
• Commandant de la protection civile ou suppléant
• Représentant des propriétaires
</t>
  </si>
  <si>
    <t xml:space="preserve">• Le réservoir d'eau doit être vidé et nettoyé avant le contrôle
• Du matériel d'éclairage adéquat doit être mis à disposition pour le contrôle du réservoir d'eau
• La documentation relative à l'installation doit être mise à disposition
• Toutes les installations étrangères à la protection civile et qui entravent le bon déroulement du contrôle doivent être démontées
• Les habitants doivent être informés des immissions qui peuvent survenir en cas de mise en service du groupe électrogène de secours ou du système de ventilation
</t>
  </si>
  <si>
    <t>Lits et toilettes à sec</t>
  </si>
  <si>
    <t>Nombre de toilettes à sec théorique</t>
  </si>
  <si>
    <t>Nombre de toilettes à sec sur site</t>
  </si>
  <si>
    <t>Nombre de cabines de toilettes à sec sur site</t>
  </si>
  <si>
    <t>Nombre de cabines de toilettes à sec théorique</t>
  </si>
  <si>
    <t>Niveau de remplissage en service</t>
  </si>
  <si>
    <t>En exploitation O/N</t>
  </si>
  <si>
    <t>Liste des composants d'ouvrage de protection homologués (non exhaustive)</t>
  </si>
  <si>
    <t>Local des engins avec ventilation construction protégée</t>
  </si>
  <si>
    <t>Niveau du réservoir en service d'entretien:</t>
  </si>
  <si>
    <t>Réservoir plein en service d'entretien</t>
  </si>
  <si>
    <t>Réservoir vide en service d'entretien</t>
  </si>
  <si>
    <t>M</t>
  </si>
  <si>
    <t>I</t>
  </si>
  <si>
    <t>G</t>
  </si>
  <si>
    <t>Résistance 
aux chocs</t>
  </si>
  <si>
    <t>Non applic.</t>
  </si>
  <si>
    <t>non applic.</t>
  </si>
  <si>
    <t>N° comm. /n° cant. / n° OFPP</t>
  </si>
  <si>
    <t>Date du dernier contrôle périodique:</t>
  </si>
  <si>
    <t>Date du contrôle de réception (selon les IA 2004, al. 6.4):</t>
  </si>
  <si>
    <t>Année d'approbation du projet:</t>
  </si>
  <si>
    <t>CANTON ….</t>
  </si>
  <si>
    <t>Protection …...</t>
  </si>
  <si>
    <t>Protectio</t>
  </si>
  <si>
    <t>Adresse</t>
  </si>
  <si>
    <t>CH-XXXX ….</t>
  </si>
  <si>
    <t>Date</t>
  </si>
  <si>
    <t>Commune, propriétaire / OPC</t>
  </si>
  <si>
    <t>Organisations, propriétaire, autorités</t>
  </si>
  <si>
    <t>Ouvrage de protection, dénomination:</t>
  </si>
  <si>
    <t>Documentation relative à la construction protégée:</t>
  </si>
  <si>
    <t>Remarques</t>
  </si>
  <si>
    <t>OPC…</t>
  </si>
  <si>
    <t>Commune / Propriétaire…</t>
  </si>
  <si>
    <t>Canton…</t>
  </si>
  <si>
    <t>OFPP…</t>
  </si>
  <si>
    <t>Musterstadt</t>
  </si>
  <si>
    <t>ORPC Muster</t>
  </si>
  <si>
    <t>PC I / Po att II*</t>
  </si>
  <si>
    <t>3333-44444</t>
  </si>
  <si>
    <t>Musterstrasse 4</t>
  </si>
  <si>
    <t>Musterdorf</t>
  </si>
  <si>
    <t xml:space="preserve">Remarques </t>
  </si>
  <si>
    <t>Remarques …</t>
  </si>
  <si>
    <t>Adresse :</t>
  </si>
  <si>
    <t>pleine valeur</t>
  </si>
  <si>
    <t>Contrôle périodique des abris du:</t>
  </si>
  <si>
    <t>Commune, propriétaire:</t>
  </si>
  <si>
    <t>Organisation de protection civile:</t>
  </si>
  <si>
    <t>Date de mise en degré de préparation réduit (DPR):</t>
  </si>
  <si>
    <t>Date du contrôle de réception (selon les IA, al. 6.4):</t>
  </si>
  <si>
    <t>Appréciation qualitative:</t>
  </si>
  <si>
    <t>Coordonées :</t>
  </si>
  <si>
    <t>PLZ; Lieu</t>
  </si>
  <si>
    <r>
      <rPr>
        <b/>
        <sz val="11"/>
        <color theme="1"/>
        <rFont val="Calibri"/>
        <family val="2"/>
        <scheme val="minor"/>
      </rPr>
      <t xml:space="preserve">
Remplissage de la liste de contrôle</t>
    </r>
    <r>
      <rPr>
        <sz val="11"/>
        <color theme="1"/>
        <rFont val="Calibri"/>
        <family val="2"/>
        <scheme val="minor"/>
      </rPr>
      <t xml:space="preserve">
- Chaque défaut corrigé doit être confirmé par une signature dans le champ prévu à cet effet.
- Après la correction complète des défauts, la date correspondante doit être inscrite.</t>
    </r>
  </si>
  <si>
    <t>Annonce d’exécution de la correction des défauts</t>
  </si>
  <si>
    <t>Liste de contrôle des vérifications ultérieures /Notification d’exécution 1 à 3</t>
  </si>
  <si>
    <r>
      <rPr>
        <b/>
        <u/>
        <sz val="11"/>
        <rFont val="Arial"/>
        <family val="2"/>
      </rPr>
      <t xml:space="preserve">
7. Impression du rapport CPC</t>
    </r>
    <r>
      <rPr>
        <sz val="11"/>
        <rFont val="Arial"/>
        <family val="2"/>
      </rPr>
      <t xml:space="preserve">
1. Sélectionnez les feuilles "01 TITRE CONTRÔLE PÉRIODIQUE", "03 SYNTHÈSE RAPPORT" et "02 LISTE DE CONTRÔLE ET RAPPORT" (en maintenant la touche ctrl enfoncée lorsque vous cliquez sur les onglets).
2. Dans "Fichier", cliquez sur "Imprimer".
3. Cliquez sur "Microsoft Print to PDF", puis sur "Imprimer".
4. Enregistrez le document en appliquant la nomenclature suivante pour le titre:
CPC, année, canton, localité, adresse, numéro de construction protégée
Exemple: CPC 2025 ZH Zurich Seeweg 1, 1212-45456
5. Signez le rapport électroniquement ou imprimez-le, puis signez-le à la main.
6. Imprimez le tableau « NOTIVICATION D’EXECUTION » selon la même instruction. Envoyez cette impression, accompagnée du rapport, au propriétaire. Le propriétaire confirme sur ce document la correction des défauts auprès du canton.
</t>
    </r>
  </si>
  <si>
    <r>
      <rPr>
        <b/>
        <u/>
        <sz val="11"/>
        <rFont val="Arial"/>
        <family val="2"/>
      </rPr>
      <t xml:space="preserve">
6. Finalisation du rapport CPC</t>
    </r>
    <r>
      <rPr>
        <sz val="11"/>
        <rFont val="Arial"/>
        <family val="2"/>
      </rPr>
      <t xml:space="preserve">
Ouvrez la feuille "03 SYNTHÈSE RAPPORT". 
Les défauts saisis sont reportés automatiquement dans le tableau dédié et le résultat du contrôle des installations est également généré dans le document.
Complétez les cases grisées. 
- Indiquez jusqu'à quand les défauts doivent être corrigés et précisez toute information utile en commentaire.
- Indiquez si un contrôle subséquent est nécessaire. Sélectionnez l'option OUI, NON ou TERMINÉ. Cette évaluation sera reportée dans le résultat.
Accédez au tableau « NOTIVICATION D’EXECUTION » afin de sélectionner les défauts qui doivent être corrigés et pour lesquels une notification d’exécution doit ensuite être établie par le propriétaire. 
</t>
    </r>
  </si>
  <si>
    <t>État de l’ouvrage de protection. : 
la construction protégée n’est pas opérationnelle. Des défauts graves (G) ont été constatés. Ceux-ci entravent la disponibilité opérationnelle ou la fonction de protection de la construction dans une mesure telle que celles-ci ne sont plus garanties. 
Élimination des défauts :     
les mesures ont été discutées avec les responsables concernés lors du CPC et doivent être mises en œuvre dans le délai imparti.
Contribution forfaitaire : 
la demande adressée à l’OFPP pour le versement de la contribution forfaitaire annuelle visant à garantir la disponibilité opérationnelle de la construction en cas de conflit armé est rejetée pour l’année civile en cours ainsi que pour les années suivantes (art. 99, al. 4, OPCi).
Annonce de l’élimination des défauts : 
les offices cantonaux annoncent l’élimination des défauts par écrit à l’OFPP.</t>
  </si>
  <si>
    <t>État de la construction protégée:
la construction protégée est opérationnelle sous conditions. Elle présente des défauts importants (I) qui affectent la disponibilité opérationnelle, la fonction de protection, l’entretien ou le bon fonctionnement de la construction.
Élimination des défauts : 
les mesures ont été discutées avec les responsables concernés lors du CPC. Elles doivent être mises en œuvre dans le délai imparti.
Contribution forfaitaire : 
la demande de contribution forfaitaire annuelle visant à garantir la disponibilité opérationnelle de la construction en cas de conflit armé peut être déposée pour l’année civile en cours.
Si les défauts ne sont pas corrigés dans le délai imparti – au plus tard après 24 mois – la contribution est suspendue (art. 99, al. 3, OPCi).
Annonce de l’élimination des défauts : 
les offices cantonaux annoncent l’élimination des défauts par écrit à l’OFPP.</t>
  </si>
  <si>
    <t>État de la construction protégée:
la construction protégée est opérationnelle. Des défauts relatifs à la sécurité (S) ont été constatés. Ils n’affectent cependant pas la fonction de protection ni la disponibilité opérationnelle de la construction.
Élimination des défauts : 
les mesures ont été discutées avec les responsables concernés lors du CPC. Elles doivent être mises en œuvre dans le délai imparti.
Remarques relatives à la responsabilité civile : 
pour les défauts qui concernent le propriétaire, la suite de la procédure est documentée dans le champ « Remarque sur les conséquences possibles en matière de responsabilité civile en cas de défauts liés à la sécurité ».
Annonce de l’élimination des défauts : 
les offices cantonaux annoncent l’élimination des défauts par écrit à l’OFPP.</t>
  </si>
  <si>
    <t>État de la construction protégée:
la construction protégée est opérationnelle. Il existe des défauts mineurs (M) et, le cas échéant, des défauts relatifs à la sécurité (S), qui n’affectent cependant pas la fonction de protection ni la disponibilité opérationnelle de la construction.
Élimination des défauts : 
les mesures ont été discutées lors du CPC et doivent être mises en œuvre dans les délais.
Pour les défauts relatifs à la sécurité qui concernent le propriétaire, la suite de la procédure est documentée dans le champ correspondant.
Contribution forfaitaire : 
la demande de contribution forfaitaire annuelle peut être déposée.
Si les défauts ne sont pas éliminés dans le délai imparti – au plus tard après 24 mois – la contribution est suspendue (art. 99, al. 3, OPCi).
Annonce : 
les offices cantonaux annoncent l’élimination des défauts par écrit à l’OFPP.</t>
  </si>
  <si>
    <t>Ergebnisse aus periodischer Kontrolle Anlage</t>
  </si>
  <si>
    <t>État de la construction protégée:
la construction protégée est opérationnelle et ne présente aucun défaut. Le prochain contrôle aura lieu dans les 10 années suivant le dernier contrôle périodique.
Contribution forfaitaire :
la demande de contribution forfaitaire annuelle visant à garantir la disponibilité opérationnelle de la construction peut être déposée pour l’année civile en cours.</t>
  </si>
  <si>
    <t>Ergebnisse aus periodischer Kontrolle Schutzraum</t>
  </si>
  <si>
    <t>État de l’ouvrage de protection:
la construction protégée est opérationnelle et ne présente aucun défaut. 
Le prochain contrôle aura lieu dans les 10 années suivant le dernier contrôle périodique.</t>
  </si>
  <si>
    <t xml:space="preserve">État de l’ouvrage de protection:
l’ouvrage de protection est opérationnelle. Des défauts relatifs à la sécurité (S) ont été constatés. Ils n’affectent cependant pas la fonction de protection ni la disponibilité opérationnelle de la construction.
Élimination des défauts : 
les mesures ont été discutées avec les responsables concernés lors du CPA. Elles doivent être mises en œuvre dans le délai imparti.
Remarques relatives à la responsabilité civile : 
pour les défauts qui concernent le propriétaire, la suite de la procédure est documentée dans le champ « Remarque sur les conséquences possibles en matière de responsabilité civile en cas de défauts liés à la sécurité ».
</t>
  </si>
  <si>
    <t xml:space="preserve">État de l’ouvrage de protection:
l’ouvrage de protection est opérationnelle sous conditions. Elle présente des défauts importants (I) qui affectent la disponibilité opérationnelle, la fonction de protection, l’entretien ou le bon fonctionnement de la construction.
Élimination des défauts : 
les mesures ont été discutées avec les responsables concernés lors du CPA. Elles doivent être mises en œuvre dans le délai imparti. L’achèvement de la correction des défauts doit être communiqué par écrit à l’office cantonal. Celui-ci décide, sauf si cela a déjà été déterminé lors du contrôle périodique, si une contre-visite sur place est nécessaire.
Remarques relatives à la responsabilité civile : 
pour les défauts qui concernent le propriétaire, la suite de la procédure est documentée dans le champ « Remarque sur les conséquences possibles en matière de responsabilité civile en cas de défauts liés à la sécurité ».
</t>
  </si>
  <si>
    <t>État de l’ouvrage de protection:
l’ouvrage de protection n’est pas opérationnelle. Des défauts graves (G) ont été constatés. Ceux-ci entravent la disponibilité opérationnelle ou la fonction de protection de la construction dans une mesure telle que celles-ci ne sont plus garanties. 
Élimination des défauts : 
les mesures ont été discutées avec les responsables concernés lors du CPA. Elles doivent être mises en œuvre dans le délai imparti. L’achèvement de la correction des défauts doit être communiqué par écrit à l’office cantonal. Celui-ci décide, sauf si cela a déjà été déterminé lors du contrôle périodique, si une contre-visite sur place est nécessaire.
Remarques relatives à la responsabilité civile : 
pour les défauts qui concernent le propriétaire, la suite de la procédure est documentée dans le champ « Remarque sur les conséquences possibles en matière de responsabilité civile en cas de défauts liés à la sécurité ».</t>
  </si>
  <si>
    <t>État de l’ouvrage de protection:
l’ouvrage de protection est opérationnelle. Il existe des défauts mineurs (M) et, le cas échéant, des défauts relatifs à la sécurité (S), qui n’affectent cependant pas la fonction de protection ni la disponibilité opérationnelle de la construction.
Élimination des défauts : 
les mesures ont été discutées avec les responsables concernés lors du CPA. Elles doivent être mises en œuvre dans le délai imparti. L’achèvement de la correction des défauts doit être communiqué par écrit à l’office cantonal. Celui-ci décide, sauf si cela a déjà été déterminé lors du contrôle périodique, si une contre-visite sur place est nécessaire.
Remarques relatives à la responsabilité civile : 
pour les défauts qui concernent le propriétaire, la suite de la procédure est documentée dans le champ « Remarque sur les conséquences possibles en matière de responsabilité civile en cas de défauts liés à la sécurité ».</t>
  </si>
  <si>
    <t>Description des défauts avec photo</t>
  </si>
  <si>
    <t>Photo</t>
  </si>
  <si>
    <r>
      <rPr>
        <b/>
        <sz val="11"/>
        <color theme="1"/>
        <rFont val="Calibri"/>
        <family val="2"/>
        <scheme val="minor"/>
      </rPr>
      <t xml:space="preserve">
Confirmation :
</t>
    </r>
    <r>
      <rPr>
        <sz val="11"/>
        <color theme="1"/>
        <rFont val="Calibri"/>
        <family val="2"/>
        <scheme val="minor"/>
      </rPr>
      <t xml:space="preserve">Le ou la contrôleur·se confirme par la présente que les défauts constatés ont été correctement corrigés.
</t>
    </r>
    <r>
      <rPr>
        <b/>
        <sz val="11"/>
        <color theme="1"/>
        <rFont val="Calibri"/>
        <family val="2"/>
        <scheme val="minor"/>
      </rPr>
      <t>Nom</t>
    </r>
    <r>
      <rPr>
        <sz val="11"/>
        <color theme="1"/>
        <rFont val="Calibri"/>
        <family val="2"/>
        <scheme val="minor"/>
      </rPr>
      <t xml:space="preserve"> du représentant communal, Propriétaire / Responsable de la protection civile…......................................................
</t>
    </r>
    <r>
      <rPr>
        <b/>
        <sz val="11"/>
        <color theme="1"/>
        <rFont val="Calibri"/>
        <family val="2"/>
        <scheme val="minor"/>
      </rPr>
      <t xml:space="preserve">Prénom </t>
    </r>
    <r>
      <rPr>
        <sz val="11"/>
        <color theme="1"/>
        <rFont val="Calibri"/>
        <family val="2"/>
        <scheme val="minor"/>
      </rPr>
      <t xml:space="preserve">du représentant communal, Propriétaire / Responsable de la protection civile:….................................................
Lieu:..............................................    </t>
    </r>
    <r>
      <rPr>
        <b/>
        <sz val="11"/>
        <color theme="1"/>
        <rFont val="Calibri"/>
        <family val="2"/>
        <scheme val="minor"/>
      </rPr>
      <t xml:space="preserve"> Date</t>
    </r>
    <r>
      <rPr>
        <sz val="11"/>
        <color theme="1"/>
        <rFont val="Calibri"/>
        <family val="2"/>
        <scheme val="minor"/>
      </rPr>
      <t>:.......................    Signature: ...............................................................</t>
    </r>
  </si>
  <si>
    <t xml:space="preserve">L' abri ne présente pas de défauts ou présente des défauts mineurs isolés. Les défauts détectés doivent être corrigés avant le prochain contrôle périodique, qui aura lieu dans les 10 ans suivant le dernier. </t>
  </si>
  <si>
    <t>Protection EMP, schémas et aspects administratifs</t>
  </si>
  <si>
    <r>
      <rPr>
        <b/>
        <sz val="24"/>
        <color theme="0"/>
        <rFont val="Arial"/>
        <family val="2"/>
      </rPr>
      <t>Liste de contrôle et rapport</t>
    </r>
    <r>
      <rPr>
        <sz val="11"/>
        <color theme="0"/>
        <rFont val="Calibri"/>
        <family val="2"/>
        <scheme val="minor"/>
      </rPr>
      <t xml:space="preserve">
</t>
    </r>
    <r>
      <rPr>
        <sz val="18"/>
        <color theme="0"/>
        <rFont val="Arial"/>
        <family val="2"/>
      </rPr>
      <t>Contrôle périodique (CPA) pour les a</t>
    </r>
    <r>
      <rPr>
        <b/>
        <sz val="18"/>
        <color theme="0"/>
        <rFont val="Arial"/>
        <family val="2"/>
      </rPr>
      <t>bris pour hôpitaux et EMS</t>
    </r>
    <r>
      <rPr>
        <sz val="11"/>
        <color theme="0"/>
        <rFont val="Calibri"/>
        <family val="2"/>
        <scheme val="minor"/>
      </rPr>
      <t xml:space="preserve">
</t>
    </r>
  </si>
  <si>
    <r>
      <rPr>
        <b/>
        <sz val="24"/>
        <color theme="0"/>
        <rFont val="Arial"/>
        <family val="2"/>
      </rPr>
      <t>Rapport de contrôle subséquent 01</t>
    </r>
    <r>
      <rPr>
        <sz val="11"/>
        <color theme="0"/>
        <rFont val="Calibri"/>
        <family val="2"/>
        <scheme val="minor"/>
      </rPr>
      <t xml:space="preserve">
</t>
    </r>
    <r>
      <rPr>
        <sz val="18"/>
        <color theme="0"/>
        <rFont val="Arial"/>
        <family val="2"/>
      </rPr>
      <t>Correction des défauts détectés lors du contrôle périodique  (CPA) pour les abris  hôpitaux et EMS</t>
    </r>
    <r>
      <rPr>
        <sz val="11"/>
        <color theme="0"/>
        <rFont val="Calibri"/>
        <family val="2"/>
        <scheme val="minor"/>
      </rPr>
      <t xml:space="preserve">
</t>
    </r>
  </si>
  <si>
    <r>
      <rPr>
        <b/>
        <sz val="24"/>
        <color theme="0"/>
        <rFont val="Arial"/>
        <family val="2"/>
      </rPr>
      <t>Rapport de contrôle subséquent 02</t>
    </r>
    <r>
      <rPr>
        <sz val="11"/>
        <color theme="0"/>
        <rFont val="Calibri"/>
        <family val="2"/>
        <scheme val="minor"/>
      </rPr>
      <t xml:space="preserve">
</t>
    </r>
    <r>
      <rPr>
        <sz val="18"/>
        <color theme="0"/>
        <rFont val="Arial"/>
        <family val="2"/>
      </rPr>
      <t>Correction des défauts détectés lors du contrôle périodique  (CPA) pour les abris  hôpitaux et EMS</t>
    </r>
    <r>
      <rPr>
        <sz val="11"/>
        <color theme="0"/>
        <rFont val="Calibri"/>
        <family val="2"/>
        <scheme val="minor"/>
      </rPr>
      <t xml:space="preserve">
</t>
    </r>
  </si>
  <si>
    <r>
      <rPr>
        <b/>
        <sz val="24"/>
        <color theme="0"/>
        <rFont val="Arial"/>
        <family val="2"/>
      </rPr>
      <t>Rapport de contrôle subséquent 03</t>
    </r>
    <r>
      <rPr>
        <sz val="11"/>
        <color theme="0"/>
        <rFont val="Calibri"/>
        <family val="2"/>
        <scheme val="minor"/>
      </rPr>
      <t xml:space="preserve">
</t>
    </r>
    <r>
      <rPr>
        <sz val="18"/>
        <color theme="0"/>
        <rFont val="Arial"/>
        <family val="2"/>
      </rPr>
      <t>Correction des défauts détectés lors du contrôle périodique  (CPA) pour les abris  hôpitaux et EMS</t>
    </r>
    <r>
      <rPr>
        <sz val="11"/>
        <color theme="0"/>
        <rFont val="Calibri"/>
        <family val="2"/>
        <scheme val="minor"/>
      </rPr>
      <t xml:space="preserve">
</t>
    </r>
  </si>
  <si>
    <t>Entrée de l’appareil de mesure</t>
  </si>
  <si>
    <t>Résultat</t>
  </si>
  <si>
    <t>Mesure zéro sur l’appareil</t>
  </si>
  <si>
    <t>Mode de fonctionnement d’urgence en mode filtration</t>
  </si>
  <si>
    <t>Description du défaut: Dans les abris construits à partir du 1er janvier 1987 ainsi que dans les constructions protégées – indépendamment de leur date de construction –, il n’y a pas le nombre requis d’équipements de toilettes à sec.</t>
  </si>
  <si>
    <t>Description du défaut: Dans les abris de trente places protégées et plus construits à partir du 1er janvier 1987 ainsi que dans les constructions protégées  – indépendamment de leur date de construction – il n’y a pas assez de cabines de toilettes disponibles ou montées de manière fixe.</t>
  </si>
  <si>
    <t>Description du défaut: Les installations électriques sont manifestement endommagées. Les normes électriques en vigueur s’appliquent NIN et DePC.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</si>
</sst>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F800]dddd\,\ mmmm\ dd\,\ yyyy"/>
    <numFmt numFmtId="165" formatCode="0;\-0;;@"/>
    <numFmt numFmtId="166" formatCode="0\ &quot;Stk.&quot;"/>
    <numFmt numFmtId="167" formatCode="0\ \P\a"/>
    <numFmt numFmtId="168" formatCode="#,##0\ &quot;Liter&quot;"/>
    <numFmt numFmtId="169" formatCode="0.00\ &quot;A&quot;"/>
    <numFmt numFmtId="170" formatCode="0.00\ \K\W"/>
    <numFmt numFmtId="171" formatCode="0.00\ &quot;Amp.&quot;"/>
    <numFmt numFmtId="172" formatCode="0\ &quot;Std.&quot;"/>
    <numFmt numFmtId="173" formatCode="0.0\ &quot;kW&quot;"/>
    <numFmt numFmtId="174" formatCode="0\ \ &quot;Stk.&quot;"/>
    <numFmt numFmtId="175" formatCode="0\ &quot;pc&quot;"/>
    <numFmt numFmtId="176" formatCode="0\ &quot;min.&quot;"/>
    <numFmt numFmtId="177" formatCode="#,##0\ &quot;Litre&quot;"/>
    <numFmt numFmtId="178" formatCode="0&quot; KW&quot;"/>
    <numFmt numFmtId="179" formatCode="0&quot; CV&quot;"/>
    <numFmt numFmtId="180" formatCode="0\ &quot; KVA&quot;"/>
    <numFmt numFmtId="181" formatCode="0\ &quot; pc&quot;"/>
    <numFmt numFmtId="182" formatCode="0\ \ &quot;pc&quot;"/>
    <numFmt numFmtId="183" formatCode="dd/mm/yyyy;@"/>
  </numFmts>
  <fonts count="87"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b/>
      <sz val="11"/>
      <color theme="1"/>
      <name val="Arial"/>
      <family val="2"/>
    </font>
    <font>
      <b/>
      <sz val="11"/>
      <color theme="1"/>
      <name val="Calibri"/>
      <family val="2"/>
      <scheme val="minor"/>
    </font>
    <font>
      <u/>
      <sz val="11"/>
      <color theme="10"/>
      <name val="Calibri"/>
      <family val="2"/>
      <scheme val="minor"/>
    </font>
    <font>
      <sz val="28"/>
      <color theme="1"/>
      <name val="Calibri"/>
      <family val="2"/>
      <scheme val="minor"/>
    </font>
    <font>
      <b/>
      <sz val="10"/>
      <color theme="1"/>
      <name val="Arial"/>
      <family val="2"/>
    </font>
    <font>
      <sz val="11"/>
      <name val="Arial"/>
      <family val="2"/>
    </font>
    <font>
      <b/>
      <sz val="12"/>
      <color theme="1"/>
      <name val="Arial"/>
      <family val="2"/>
    </font>
    <font>
      <b/>
      <sz val="24"/>
      <color theme="1"/>
      <name val="Arial"/>
      <family val="2"/>
    </font>
    <font>
      <b/>
      <sz val="11"/>
      <color rgb="FFFF0000"/>
      <name val="Arial"/>
      <family val="2"/>
    </font>
    <font>
      <b/>
      <sz val="11"/>
      <name val="Arial"/>
      <family val="2"/>
    </font>
    <font>
      <b/>
      <u/>
      <sz val="10"/>
      <color theme="1"/>
      <name val="Arial"/>
      <family val="2"/>
    </font>
    <font>
      <b/>
      <sz val="18"/>
      <color theme="1"/>
      <name val="Arial"/>
      <family val="2"/>
    </font>
    <font>
      <b/>
      <sz val="14"/>
      <color theme="1"/>
      <name val="Arial"/>
      <family val="2"/>
    </font>
    <font>
      <sz val="11"/>
      <color theme="0"/>
      <name val="Calibri"/>
      <family val="2"/>
      <scheme val="minor"/>
    </font>
    <font>
      <b/>
      <sz val="24"/>
      <color theme="0"/>
      <name val="Arial"/>
      <family val="2"/>
    </font>
    <font>
      <sz val="18"/>
      <color theme="0"/>
      <name val="Arial"/>
      <family val="2"/>
    </font>
    <font>
      <b/>
      <u/>
      <sz val="12"/>
      <color theme="1"/>
      <name val="Arial"/>
      <family val="2"/>
    </font>
    <font>
      <sz val="10"/>
      <color theme="0"/>
      <name val="Arial"/>
      <family val="2"/>
    </font>
    <font>
      <b/>
      <sz val="18"/>
      <color theme="0"/>
      <name val="Arial"/>
      <family val="2"/>
    </font>
    <font>
      <sz val="10"/>
      <name val="Arial"/>
      <family val="2"/>
    </font>
    <font>
      <sz val="11"/>
      <name val="Calibri"/>
      <family val="2"/>
      <scheme val="minor"/>
    </font>
    <font>
      <b/>
      <u/>
      <sz val="16"/>
      <color theme="1"/>
      <name val="Arial"/>
      <family val="2"/>
    </font>
    <font>
      <b/>
      <sz val="16"/>
      <color theme="1"/>
      <name val="Arial"/>
      <family val="2"/>
    </font>
    <font>
      <sz val="16"/>
      <color theme="1"/>
      <name val="Arial"/>
      <family val="2"/>
    </font>
    <font>
      <b/>
      <sz val="28"/>
      <color theme="1"/>
      <name val="Calibri"/>
      <family val="2"/>
      <scheme val="minor"/>
    </font>
    <font>
      <b/>
      <u/>
      <sz val="11"/>
      <name val="Calibri"/>
      <family val="2"/>
      <scheme val="minor"/>
    </font>
    <font>
      <b/>
      <u/>
      <sz val="11"/>
      <color theme="1"/>
      <name val="Arial"/>
      <family val="2"/>
    </font>
    <font>
      <b/>
      <u/>
      <sz val="11"/>
      <name val="Arial"/>
      <family val="2"/>
    </font>
    <font>
      <b/>
      <sz val="18"/>
      <name val="Arial"/>
      <family val="2"/>
    </font>
    <font>
      <sz val="12"/>
      <color theme="1"/>
      <name val="Arial"/>
      <family val="2"/>
    </font>
    <font>
      <u/>
      <sz val="11"/>
      <color theme="1"/>
      <name val="Calibri"/>
      <family val="2"/>
      <scheme val="minor"/>
    </font>
    <font>
      <sz val="14"/>
      <color theme="1"/>
      <name val="Calibri"/>
      <family val="2"/>
      <scheme val="minor"/>
    </font>
    <font>
      <b/>
      <sz val="14"/>
      <color theme="1"/>
      <name val="Calibri"/>
      <family val="2"/>
      <scheme val="minor"/>
    </font>
    <font>
      <b/>
      <sz val="16"/>
      <name val="Calibri"/>
      <family val="2"/>
      <scheme val="minor"/>
    </font>
    <font>
      <sz val="8"/>
      <color theme="0"/>
      <name val="Calibri"/>
      <family val="2"/>
      <scheme val="minor"/>
    </font>
    <font>
      <sz val="8"/>
      <name val="Calibri"/>
      <family val="2"/>
      <scheme val="minor"/>
    </font>
    <font>
      <b/>
      <sz val="26"/>
      <color theme="1"/>
      <name val="Arial"/>
      <family val="2"/>
    </font>
    <font>
      <b/>
      <sz val="10"/>
      <color theme="1"/>
      <name val="Calibri"/>
      <family val="2"/>
      <scheme val="minor"/>
    </font>
    <font>
      <sz val="9"/>
      <color theme="1"/>
      <name val="Arial"/>
      <family val="2"/>
    </font>
    <font>
      <sz val="10"/>
      <color theme="1"/>
      <name val="Calibri"/>
      <family val="2"/>
      <scheme val="minor"/>
    </font>
    <font>
      <sz val="10"/>
      <name val="Calibri"/>
      <family val="2"/>
      <scheme val="minor"/>
    </font>
    <font>
      <b/>
      <sz val="9"/>
      <color theme="1"/>
      <name val="Arial"/>
      <family val="2"/>
    </font>
    <font>
      <b/>
      <u/>
      <sz val="9"/>
      <color theme="1"/>
      <name val="Arial"/>
      <family val="2"/>
    </font>
    <font>
      <u/>
      <sz val="10"/>
      <color theme="1"/>
      <name val="Arial"/>
      <family val="2"/>
    </font>
    <font>
      <b/>
      <sz val="10"/>
      <color rgb="FFFF0000"/>
      <name val="Arial"/>
      <family val="2"/>
    </font>
    <font>
      <b/>
      <sz val="12"/>
      <color rgb="FFFF0000"/>
      <name val="Arial"/>
      <family val="2"/>
    </font>
    <font>
      <b/>
      <sz val="11"/>
      <color rgb="FFFF0000"/>
      <name val="Calibri"/>
      <family val="2"/>
      <scheme val="minor"/>
    </font>
    <font>
      <b/>
      <sz val="18"/>
      <color theme="1"/>
      <name val="Calibri"/>
      <family val="2"/>
      <scheme val="minor"/>
    </font>
    <font>
      <b/>
      <sz val="10"/>
      <name val="Calibri"/>
      <family val="2"/>
      <scheme val="minor"/>
    </font>
    <font>
      <sz val="10"/>
      <color indexed="8"/>
      <name val="Arial"/>
      <family val="2"/>
    </font>
    <font>
      <sz val="11"/>
      <color indexed="8"/>
      <name val="Calibri"/>
      <family val="2"/>
      <scheme val="minor"/>
    </font>
    <font>
      <sz val="11"/>
      <color rgb="FFFF0000"/>
      <name val="Calibri"/>
      <family val="2"/>
      <scheme val="minor"/>
    </font>
    <font>
      <b/>
      <sz val="12"/>
      <color theme="1"/>
      <name val="Calibri"/>
      <family val="2"/>
      <scheme val="minor"/>
    </font>
    <font>
      <sz val="8"/>
      <color theme="1"/>
      <name val="Calibri"/>
      <family val="2"/>
      <scheme val="minor"/>
    </font>
    <font>
      <b/>
      <u/>
      <sz val="12"/>
      <name val="Calibri"/>
      <family val="2"/>
      <scheme val="minor"/>
    </font>
    <font>
      <b/>
      <sz val="11"/>
      <name val="Calibri"/>
      <family val="2"/>
      <scheme val="minor"/>
    </font>
    <font>
      <sz val="9"/>
      <name val="Arial"/>
      <family val="2"/>
    </font>
    <font>
      <b/>
      <sz val="28"/>
      <color theme="0"/>
      <name val="Calibri"/>
      <family val="2"/>
      <scheme val="minor"/>
    </font>
    <font>
      <b/>
      <sz val="11"/>
      <color theme="0"/>
      <name val="Calibri"/>
      <family val="2"/>
      <scheme val="minor"/>
    </font>
    <font>
      <b/>
      <sz val="24"/>
      <color theme="0"/>
      <name val="Calibri"/>
      <family val="2"/>
      <scheme val="minor"/>
    </font>
    <font>
      <sz val="26"/>
      <color theme="1"/>
      <name val="Calibri"/>
      <family val="2"/>
      <scheme val="minor"/>
    </font>
    <font>
      <b/>
      <sz val="24"/>
      <color theme="1"/>
      <name val="Calibri"/>
      <family val="2"/>
      <scheme val="minor"/>
    </font>
    <font>
      <sz val="13"/>
      <color theme="1"/>
      <name val="Calibri"/>
      <family val="2"/>
      <scheme val="minor"/>
    </font>
    <font>
      <b/>
      <sz val="13"/>
      <color theme="1"/>
      <name val="Calibri"/>
      <family val="2"/>
      <scheme val="minor"/>
    </font>
  </fonts>
  <fills count="30">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DD"/>
        <bgColor indexed="64"/>
      </patternFill>
    </fill>
    <fill>
      <patternFill patternType="solid">
        <fgColor theme="0" tint="-0.14999847407452621"/>
        <bgColor indexed="64"/>
      </patternFill>
    </fill>
    <fill>
      <patternFill patternType="solid">
        <fgColor theme="6" tint="0.59996337778862885"/>
        <bgColor indexed="64"/>
      </patternFill>
    </fill>
    <fill>
      <patternFill patternType="solid">
        <fgColor theme="6" tint="0.39994506668294322"/>
        <bgColor indexed="64"/>
      </patternFill>
    </fill>
    <fill>
      <gradientFill degree="270">
        <stop position="0">
          <color theme="0"/>
        </stop>
        <stop position="1">
          <color theme="6" tint="-0.25098422193060094"/>
        </stop>
      </gradientFill>
    </fill>
    <fill>
      <gradientFill degree="270">
        <stop position="0">
          <color theme="0"/>
        </stop>
        <stop position="1">
          <color theme="6" tint="0.40000610370189521"/>
        </stop>
      </gradientFill>
    </fill>
    <fill>
      <gradientFill degree="270">
        <stop position="0">
          <color theme="0"/>
        </stop>
        <stop position="1">
          <color theme="6" tint="-0.49803155613879818"/>
        </stop>
      </gradientFill>
    </fill>
    <fill>
      <gradientFill degree="270">
        <stop position="0">
          <color theme="0"/>
        </stop>
        <stop position="1">
          <color theme="3" tint="0.59999389629810485"/>
        </stop>
      </gradientFill>
    </fill>
    <fill>
      <patternFill patternType="solid">
        <fgColor theme="9" tint="0.39994506668294322"/>
        <bgColor indexed="64"/>
      </patternFill>
    </fill>
    <fill>
      <patternFill patternType="solid">
        <fgColor theme="0" tint="-0.14996795556505021"/>
        <bgColor indexed="64"/>
      </patternFill>
    </fill>
    <fill>
      <patternFill patternType="solid">
        <fgColor theme="6" tint="0.39997558519241921"/>
        <bgColor auto="1"/>
      </patternFill>
    </fill>
    <fill>
      <patternFill patternType="solid">
        <fgColor theme="6" tint="0.79998168889431442"/>
        <bgColor auto="1"/>
      </patternFill>
    </fill>
    <fill>
      <patternFill patternType="solid">
        <fgColor theme="3" tint="0.79998168889431442"/>
        <bgColor auto="1"/>
      </patternFill>
    </fill>
    <fill>
      <patternFill patternType="solid">
        <fgColor theme="0" tint="-0.249977111117893"/>
        <bgColor indexed="64"/>
      </patternFill>
    </fill>
    <fill>
      <patternFill patternType="solid">
        <fgColor rgb="FFFFFFCC"/>
        <bgColor indexed="64"/>
      </patternFill>
    </fill>
    <fill>
      <patternFill patternType="solid">
        <fgColor theme="6" tint="-0.249977111117893"/>
        <bgColor indexed="64"/>
      </patternFill>
    </fill>
    <fill>
      <patternFill patternType="solid">
        <fgColor theme="9" tint="-0.499984740745262"/>
        <bgColor indexed="64"/>
      </patternFill>
    </fill>
  </fills>
  <borders count="18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ashed">
        <color auto="1"/>
      </right>
      <top style="thin">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style="medium">
        <color auto="1"/>
      </right>
      <top style="dashed">
        <color auto="1"/>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medium">
        <color auto="1"/>
      </right>
      <top style="dashed">
        <color auto="1"/>
      </top>
      <bottom style="dashed">
        <color auto="1"/>
      </bottom>
      <diagonal/>
    </border>
    <border>
      <left style="medium">
        <color auto="1"/>
      </left>
      <right style="dashed">
        <color auto="1"/>
      </right>
      <top style="dashed">
        <color auto="1"/>
      </top>
      <bottom style="thin">
        <color auto="1"/>
      </bottom>
      <diagonal/>
    </border>
    <border>
      <left style="medium">
        <color auto="1"/>
      </left>
      <right/>
      <top style="medium">
        <color auto="1"/>
      </top>
      <bottom style="dashed">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bottom/>
      <diagonal/>
    </border>
    <border>
      <left/>
      <right style="medium">
        <color auto="1"/>
      </right>
      <top/>
      <bottom/>
      <diagonal/>
    </border>
    <border>
      <left style="thin">
        <color auto="1"/>
      </left>
      <right/>
      <top style="medium">
        <color auto="1"/>
      </top>
      <bottom style="thin">
        <color auto="1"/>
      </bottom>
      <diagonal/>
    </border>
    <border>
      <left/>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style="dashed">
        <color auto="1"/>
      </left>
      <right/>
      <top style="thin">
        <color auto="1"/>
      </top>
      <bottom style="dashed">
        <color auto="1"/>
      </bottom>
      <diagonal/>
    </border>
    <border>
      <left/>
      <right style="dashed">
        <color auto="1"/>
      </right>
      <top style="thin">
        <color auto="1"/>
      </top>
      <bottom style="dashed">
        <color auto="1"/>
      </bottom>
      <diagonal/>
    </border>
    <border>
      <left style="dashed">
        <color auto="1"/>
      </left>
      <right/>
      <top style="dashed">
        <color auto="1"/>
      </top>
      <bottom style="medium">
        <color auto="1"/>
      </bottom>
      <diagonal/>
    </border>
    <border>
      <left/>
      <right style="dashed">
        <color auto="1"/>
      </right>
      <top style="dashed">
        <color auto="1"/>
      </top>
      <bottom style="medium">
        <color auto="1"/>
      </bottom>
      <diagonal/>
    </border>
    <border>
      <left/>
      <right style="medium">
        <color auto="1"/>
      </right>
      <top style="dashed">
        <color auto="1"/>
      </top>
      <bottom style="dashed">
        <color auto="1"/>
      </bottom>
      <diagonal/>
    </border>
    <border>
      <left/>
      <right style="medium">
        <color auto="1"/>
      </right>
      <top style="dashed">
        <color auto="1"/>
      </top>
      <bottom style="thin">
        <color auto="1"/>
      </bottom>
      <diagonal/>
    </border>
    <border>
      <left/>
      <right style="medium">
        <color auto="1"/>
      </right>
      <top style="thin">
        <color auto="1"/>
      </top>
      <bottom style="dashed">
        <color auto="1"/>
      </bottom>
      <diagonal/>
    </border>
    <border>
      <left/>
      <right style="medium">
        <color auto="1"/>
      </right>
      <top style="dashed">
        <color auto="1"/>
      </top>
      <bottom style="medium">
        <color auto="1"/>
      </bottom>
      <diagonal/>
    </border>
    <border>
      <left style="medium">
        <color auto="1"/>
      </left>
      <right style="dashed">
        <color auto="1"/>
      </right>
      <top style="dashed">
        <color auto="1"/>
      </top>
      <bottom/>
      <diagonal/>
    </border>
    <border>
      <left style="medium">
        <color auto="1"/>
      </left>
      <right style="dashed">
        <color auto="1"/>
      </right>
      <top/>
      <bottom style="dashed">
        <color auto="1"/>
      </bottom>
      <diagonal/>
    </border>
    <border>
      <left style="dashed">
        <color auto="1"/>
      </left>
      <right style="dashed">
        <color auto="1"/>
      </right>
      <top style="dashed">
        <color auto="1"/>
      </top>
      <bottom/>
      <diagonal/>
    </border>
    <border>
      <left style="dashed">
        <color auto="1"/>
      </left>
      <right style="dashed">
        <color auto="1"/>
      </right>
      <top/>
      <bottom style="dashed">
        <color auto="1"/>
      </bottom>
      <diagonal/>
    </border>
    <border>
      <left style="medium">
        <color auto="1"/>
      </left>
      <right/>
      <top style="dashed">
        <color auto="1"/>
      </top>
      <bottom style="medium">
        <color auto="1"/>
      </bottom>
      <diagonal/>
    </border>
    <border>
      <left style="dashed">
        <color auto="1"/>
      </left>
      <right/>
      <top style="dashed">
        <color auto="1"/>
      </top>
      <bottom style="thin">
        <color auto="1"/>
      </bottom>
      <diagonal/>
    </border>
    <border>
      <left/>
      <right style="dashed">
        <color auto="1"/>
      </right>
      <top style="dashed">
        <color auto="1"/>
      </top>
      <bottom style="thin">
        <color auto="1"/>
      </bottom>
      <diagonal/>
    </border>
    <border>
      <left style="medium">
        <color auto="1"/>
      </left>
      <right style="dashed">
        <color auto="1"/>
      </right>
      <top/>
      <bottom/>
      <diagonal/>
    </border>
    <border>
      <left style="medium">
        <color auto="1"/>
      </left>
      <right style="dashed">
        <color auto="1"/>
      </right>
      <top style="medium">
        <color auto="1"/>
      </top>
      <bottom/>
      <diagonal/>
    </border>
    <border>
      <left style="medium">
        <color auto="1"/>
      </left>
      <right style="dashed">
        <color auto="1"/>
      </right>
      <top style="thin">
        <color auto="1"/>
      </top>
      <bottom style="medium">
        <color auto="1"/>
      </bottom>
      <diagonal/>
    </border>
    <border>
      <left style="dashed">
        <color auto="1"/>
      </left>
      <right/>
      <top style="thin">
        <color auto="1"/>
      </top>
      <bottom style="medium">
        <color auto="1"/>
      </bottom>
      <diagonal/>
    </border>
    <border>
      <left/>
      <right style="dashed">
        <color auto="1"/>
      </right>
      <top style="thin">
        <color auto="1"/>
      </top>
      <bottom style="medium">
        <color auto="1"/>
      </bottom>
      <diagonal/>
    </border>
    <border>
      <left/>
      <right/>
      <top style="medium">
        <color auto="1"/>
      </top>
      <bottom style="dashed">
        <color auto="1"/>
      </bottom>
      <diagonal/>
    </border>
    <border>
      <left/>
      <right/>
      <top style="dashed">
        <color auto="1"/>
      </top>
      <bottom style="medium">
        <color auto="1"/>
      </bottom>
      <diagonal/>
    </border>
    <border>
      <left style="dashed">
        <color auto="1"/>
      </left>
      <right style="medium">
        <color auto="1"/>
      </right>
      <top style="dashed">
        <color auto="1"/>
      </top>
      <bottom/>
      <diagonal/>
    </border>
    <border>
      <left style="dashed">
        <color auto="1"/>
      </left>
      <right style="medium">
        <color auto="1"/>
      </right>
      <top/>
      <bottom style="dashed">
        <color auto="1"/>
      </bottom>
      <diagonal/>
    </border>
    <border>
      <left/>
      <right style="medium">
        <color auto="1"/>
      </right>
      <top style="medium">
        <color auto="1"/>
      </top>
      <bottom style="dashed">
        <color auto="1"/>
      </bottom>
      <diagonal/>
    </border>
    <border>
      <left style="dashed">
        <color auto="1"/>
      </left>
      <right style="dashed">
        <color auto="1"/>
      </right>
      <top style="medium">
        <color auto="1"/>
      </top>
      <bottom/>
      <diagonal/>
    </border>
    <border>
      <left style="dashed">
        <color auto="1"/>
      </left>
      <right style="medium">
        <color auto="1"/>
      </right>
      <top style="medium">
        <color auto="1"/>
      </top>
      <bottom/>
      <diagonal/>
    </border>
    <border>
      <left style="medium">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top style="medium">
        <color auto="1"/>
      </top>
      <bottom style="dashed">
        <color auto="1"/>
      </bottom>
      <diagonal/>
    </border>
    <border>
      <left/>
      <right style="dashed">
        <color auto="1"/>
      </right>
      <top style="medium">
        <color auto="1"/>
      </top>
      <bottom style="dashed">
        <color auto="1"/>
      </bottom>
      <diagonal/>
    </border>
    <border>
      <left style="dashed">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style="dotted">
        <color auto="1"/>
      </left>
      <right style="medium">
        <color auto="1"/>
      </right>
      <top/>
      <bottom style="dotted">
        <color auto="1"/>
      </bottom>
      <diagonal/>
    </border>
    <border>
      <left style="medium">
        <color auto="1"/>
      </left>
      <right style="dotted">
        <color auto="1"/>
      </right>
      <top/>
      <bottom style="dotted">
        <color auto="1"/>
      </bottom>
      <diagonal/>
    </border>
    <border>
      <left style="dotted">
        <color auto="1"/>
      </left>
      <right style="dotted">
        <color auto="1"/>
      </right>
      <top/>
      <bottom style="dotted">
        <color auto="1"/>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top style="medium">
        <color auto="1"/>
      </top>
      <bottom style="medium">
        <color auto="1"/>
      </bottom>
      <diagonal/>
    </border>
    <border>
      <left style="dotted">
        <color auto="1"/>
      </left>
      <right/>
      <top/>
      <bottom style="dotted">
        <color auto="1"/>
      </bottom>
      <diagonal/>
    </border>
    <border>
      <left style="dashed">
        <color auto="1"/>
      </left>
      <right/>
      <top/>
      <bottom style="dashed">
        <color auto="1"/>
      </bottom>
      <diagonal/>
    </border>
    <border>
      <left style="dotted">
        <color auto="1"/>
      </left>
      <right/>
      <top style="dotted">
        <color auto="1"/>
      </top>
      <bottom style="dotted">
        <color auto="1"/>
      </bottom>
      <diagonal/>
    </border>
    <border>
      <left style="dotted">
        <color auto="1"/>
      </left>
      <right/>
      <top style="dotted">
        <color auto="1"/>
      </top>
      <bottom style="medium">
        <color auto="1"/>
      </bottom>
      <diagonal/>
    </border>
    <border>
      <left/>
      <right/>
      <top style="dashed">
        <color auto="1"/>
      </top>
      <bottom style="dashed">
        <color auto="1"/>
      </bottom>
      <diagonal/>
    </border>
    <border>
      <left style="dashed">
        <color auto="1"/>
      </left>
      <right style="dashed">
        <color auto="1"/>
      </right>
      <top/>
      <bottom/>
      <diagonal/>
    </border>
    <border>
      <left style="dashed">
        <color auto="1"/>
      </left>
      <right/>
      <top style="dashed">
        <color auto="1"/>
      </top>
      <bottom/>
      <diagonal/>
    </border>
    <border>
      <left style="thin">
        <color auto="1"/>
      </left>
      <right style="thin">
        <color auto="1"/>
      </right>
      <top style="dashed">
        <color auto="1"/>
      </top>
      <bottom style="dashed">
        <color auto="1"/>
      </bottom>
      <diagonal/>
    </border>
    <border>
      <left style="thin">
        <color auto="1"/>
      </left>
      <right style="thin">
        <color auto="1"/>
      </right>
      <top/>
      <bottom style="dashed">
        <color auto="1"/>
      </bottom>
      <diagonal/>
    </border>
    <border>
      <left style="thin">
        <color auto="1"/>
      </left>
      <right style="thin">
        <color auto="1"/>
      </right>
      <top style="dashed">
        <color auto="1"/>
      </top>
      <bottom style="medium">
        <color auto="1"/>
      </bottom>
      <diagonal/>
    </border>
    <border>
      <left style="thin">
        <color auto="1"/>
      </left>
      <right style="thin">
        <color auto="1"/>
      </right>
      <top style="medium">
        <color auto="1"/>
      </top>
      <bottom style="dashed">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dashed">
        <color auto="1"/>
      </top>
      <bottom style="dashed">
        <color auto="1"/>
      </bottom>
      <diagonal/>
    </border>
    <border>
      <left style="thin">
        <color auto="1"/>
      </left>
      <right style="medium">
        <color auto="1"/>
      </right>
      <top style="dashed">
        <color auto="1"/>
      </top>
      <bottom style="medium">
        <color auto="1"/>
      </bottom>
      <diagonal/>
    </border>
    <border>
      <left style="thin">
        <color auto="1"/>
      </left>
      <right style="medium">
        <color auto="1"/>
      </right>
      <top/>
      <bottom style="dashed">
        <color auto="1"/>
      </bottom>
      <diagonal/>
    </border>
    <border>
      <left/>
      <right style="thin">
        <color auto="1"/>
      </right>
      <top style="medium">
        <color auto="1"/>
      </top>
      <bottom style="medium">
        <color auto="1"/>
      </bottom>
      <diagonal/>
    </border>
    <border>
      <left style="dashed">
        <color auto="1"/>
      </left>
      <right style="dotted">
        <color auto="1"/>
      </right>
      <top/>
      <bottom style="dotted">
        <color auto="1"/>
      </bottom>
      <diagonal/>
    </border>
    <border>
      <left style="dashed">
        <color auto="1"/>
      </left>
      <right style="dotted">
        <color auto="1"/>
      </right>
      <top style="dotted">
        <color auto="1"/>
      </top>
      <bottom style="dotted">
        <color auto="1"/>
      </bottom>
      <diagonal/>
    </border>
    <border>
      <left style="dashed">
        <color auto="1"/>
      </left>
      <right style="dotted">
        <color auto="1"/>
      </right>
      <top style="dotted">
        <color auto="1"/>
      </top>
      <bottom style="medium">
        <color auto="1"/>
      </bottom>
      <diagonal/>
    </border>
    <border>
      <left style="medium">
        <color auto="1"/>
      </left>
      <right/>
      <top/>
      <bottom style="dashed">
        <color auto="1"/>
      </bottom>
      <diagonal/>
    </border>
    <border>
      <left style="medium">
        <color auto="1"/>
      </left>
      <right/>
      <top style="dashed">
        <color auto="1"/>
      </top>
      <bottom style="dashed">
        <color auto="1"/>
      </bottom>
      <diagonal/>
    </border>
    <border>
      <left style="medium">
        <color auto="1"/>
      </left>
      <right/>
      <top style="dashed">
        <color auto="1"/>
      </top>
      <bottom/>
      <diagonal/>
    </border>
    <border>
      <left style="medium">
        <color auto="1"/>
      </left>
      <right/>
      <top/>
      <bottom style="dotted">
        <color auto="1"/>
      </bottom>
      <diagonal/>
    </border>
    <border>
      <left style="medium">
        <color auto="1"/>
      </left>
      <right/>
      <top style="dotted">
        <color auto="1"/>
      </top>
      <bottom style="dotted">
        <color auto="1"/>
      </bottom>
      <diagonal/>
    </border>
    <border>
      <left style="medium">
        <color auto="1"/>
      </left>
      <right/>
      <top style="dotted">
        <color auto="1"/>
      </top>
      <bottom style="medium">
        <color auto="1"/>
      </bottom>
      <diagonal/>
    </border>
    <border>
      <left style="dashed">
        <color auto="1"/>
      </left>
      <right style="dashed">
        <color auto="1"/>
      </right>
      <top/>
      <bottom style="dotted">
        <color auto="1"/>
      </bottom>
      <diagonal/>
    </border>
    <border>
      <left style="dashed">
        <color auto="1"/>
      </left>
      <right style="dashed">
        <color auto="1"/>
      </right>
      <top style="dotted">
        <color auto="1"/>
      </top>
      <bottom style="dotted">
        <color auto="1"/>
      </bottom>
      <diagonal/>
    </border>
    <border>
      <left style="dashed">
        <color auto="1"/>
      </left>
      <right style="dashed">
        <color auto="1"/>
      </right>
      <top style="dotted">
        <color auto="1"/>
      </top>
      <bottom style="medium">
        <color auto="1"/>
      </bottom>
      <diagonal/>
    </border>
    <border>
      <left style="dashed">
        <color auto="1"/>
      </left>
      <right/>
      <top/>
      <bottom style="medium">
        <color auto="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top style="thin">
        <color indexed="22"/>
      </top>
      <bottom/>
      <diagonal/>
    </border>
    <border>
      <left style="thin">
        <color indexed="22"/>
      </left>
      <right/>
      <top style="thin">
        <color indexed="22"/>
      </top>
      <bottom/>
      <diagonal/>
    </border>
    <border>
      <left style="thin">
        <color indexed="22"/>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indexed="64"/>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medium">
        <color indexed="64"/>
      </right>
      <top style="thin">
        <color auto="1"/>
      </top>
      <bottom style="thin">
        <color auto="1"/>
      </bottom>
      <diagonal/>
    </border>
    <border>
      <left/>
      <right/>
      <top style="thin">
        <color auto="1"/>
      </top>
      <bottom style="medium">
        <color auto="1"/>
      </bottom>
      <diagonal/>
    </border>
    <border>
      <left/>
      <right style="medium">
        <color indexed="64"/>
      </right>
      <top style="thin">
        <color auto="1"/>
      </top>
      <bottom style="medium">
        <color auto="1"/>
      </bottom>
      <diagonal/>
    </border>
    <border>
      <left style="medium">
        <color indexed="64"/>
      </left>
      <right style="dashed">
        <color auto="1"/>
      </right>
      <top style="thin">
        <color auto="1"/>
      </top>
      <bottom style="dashed">
        <color auto="1"/>
      </bottom>
      <diagonal/>
    </border>
    <border>
      <left style="dashed">
        <color auto="1"/>
      </left>
      <right/>
      <top style="thin">
        <color auto="1"/>
      </top>
      <bottom style="dashed">
        <color auto="1"/>
      </bottom>
      <diagonal/>
    </border>
    <border>
      <left/>
      <right style="dashed">
        <color auto="1"/>
      </right>
      <top style="thin">
        <color auto="1"/>
      </top>
      <bottom style="dashed">
        <color auto="1"/>
      </bottom>
      <diagonal/>
    </border>
    <border>
      <left/>
      <right style="medium">
        <color indexed="64"/>
      </right>
      <top style="thin">
        <color auto="1"/>
      </top>
      <bottom style="dashed">
        <color auto="1"/>
      </bottom>
      <diagonal/>
    </border>
    <border>
      <left style="medium">
        <color indexed="64"/>
      </left>
      <right style="dashed">
        <color auto="1"/>
      </right>
      <top style="thin">
        <color auto="1"/>
      </top>
      <bottom style="medium">
        <color auto="1"/>
      </bottom>
      <diagonal/>
    </border>
    <border>
      <left style="dashed">
        <color auto="1"/>
      </left>
      <right/>
      <top style="thin">
        <color auto="1"/>
      </top>
      <bottom style="medium">
        <color auto="1"/>
      </bottom>
      <diagonal/>
    </border>
    <border>
      <left/>
      <right style="dashed">
        <color auto="1"/>
      </right>
      <top style="thin">
        <color auto="1"/>
      </top>
      <bottom style="medium">
        <color auto="1"/>
      </bottom>
      <diagonal/>
    </border>
    <border>
      <left/>
      <right style="medium">
        <color rgb="FFFF0000"/>
      </right>
      <top style="medium">
        <color rgb="FFFF0000"/>
      </top>
      <bottom style="medium">
        <color rgb="FFFF0000"/>
      </bottom>
      <diagonal/>
    </border>
    <border>
      <left/>
      <right style="thin">
        <color auto="1"/>
      </right>
      <top style="medium">
        <color auto="1"/>
      </top>
      <bottom style="thin">
        <color auto="1"/>
      </bottom>
      <diagonal/>
    </border>
    <border>
      <left style="medium">
        <color auto="1"/>
      </left>
      <right/>
      <top style="thin">
        <color auto="1"/>
      </top>
      <bottom style="thin">
        <color indexed="64"/>
      </bottom>
      <diagonal/>
    </border>
    <border>
      <left style="medium">
        <color auto="1"/>
      </left>
      <right/>
      <top style="thin">
        <color auto="1"/>
      </top>
      <bottom style="medium">
        <color auto="1"/>
      </bottom>
      <diagonal/>
    </border>
    <border>
      <left/>
      <right style="dashed">
        <color auto="1"/>
      </right>
      <top/>
      <bottom style="dashed">
        <color auto="1"/>
      </bottom>
      <diagonal/>
    </border>
    <border>
      <left/>
      <right style="medium">
        <color auto="1"/>
      </right>
      <top/>
      <bottom style="dashed">
        <color auto="1"/>
      </bottom>
      <diagonal/>
    </border>
    <border>
      <left style="thin">
        <color auto="1"/>
      </left>
      <right style="medium">
        <color auto="1"/>
      </right>
      <top style="medium">
        <color auto="1"/>
      </top>
      <bottom style="dashed">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dashed">
        <color auto="1"/>
      </left>
      <right style="medium">
        <color auto="1"/>
      </right>
      <top/>
      <bottom/>
      <diagonal/>
    </border>
    <border>
      <left style="dotted">
        <color auto="1"/>
      </left>
      <right style="medium">
        <color auto="1"/>
      </right>
      <top style="medium">
        <color auto="1"/>
      </top>
      <bottom style="dashed">
        <color auto="1"/>
      </bottom>
      <diagonal/>
    </border>
    <border>
      <left style="dotted">
        <color auto="1"/>
      </left>
      <right style="medium">
        <color auto="1"/>
      </right>
      <top style="dashed">
        <color auto="1"/>
      </top>
      <bottom style="dashed">
        <color auto="1"/>
      </bottom>
      <diagonal/>
    </border>
    <border>
      <left style="dotted">
        <color auto="1"/>
      </left>
      <right style="medium">
        <color auto="1"/>
      </right>
      <top style="dashed">
        <color auto="1"/>
      </top>
      <bottom style="medium">
        <color auto="1"/>
      </bottom>
      <diagonal/>
    </border>
    <border>
      <left style="dotted">
        <color auto="1"/>
      </left>
      <right/>
      <top style="medium">
        <color auto="1"/>
      </top>
      <bottom style="dotted">
        <color auto="1"/>
      </bottom>
      <diagonal/>
    </border>
    <border>
      <left style="dotted">
        <color auto="1"/>
      </left>
      <right style="medium">
        <color auto="1"/>
      </right>
      <top style="medium">
        <color auto="1"/>
      </top>
      <bottom style="dotted">
        <color auto="1"/>
      </bottom>
      <diagonal/>
    </border>
  </borders>
  <cellStyleXfs count="3">
    <xf numFmtId="0" fontId="0" fillId="0" borderId="0"/>
    <xf numFmtId="0" fontId="25" fillId="0" borderId="0" applyNumberFormat="0" applyFill="0" applyBorder="0" applyAlignment="0" applyProtection="0"/>
    <xf numFmtId="0" fontId="72" fillId="0" borderId="0"/>
  </cellStyleXfs>
  <cellXfs count="1128">
    <xf numFmtId="0" fontId="0" fillId="0" borderId="0" xfId="0"/>
    <xf numFmtId="0" fontId="0" fillId="0" borderId="0" xfId="0" applyAlignment="1">
      <alignment horizontal="center"/>
    </xf>
    <xf numFmtId="0" fontId="0" fillId="0" borderId="0" xfId="0" applyAlignment="1">
      <alignment vertical="top" wrapText="1"/>
    </xf>
    <xf numFmtId="0" fontId="0" fillId="0" borderId="0" xfId="0" applyAlignment="1">
      <alignment horizontal="left"/>
    </xf>
    <xf numFmtId="0" fontId="0" fillId="0" borderId="0" xfId="0" applyAlignment="1">
      <alignment horizontal="center" vertical="top"/>
    </xf>
    <xf numFmtId="0" fontId="0" fillId="0" borderId="0" xfId="0" applyAlignment="1">
      <alignment wrapText="1"/>
    </xf>
    <xf numFmtId="0" fontId="0" fillId="3" borderId="0" xfId="0" applyFill="1" applyAlignment="1">
      <alignment wrapText="1"/>
    </xf>
    <xf numFmtId="0" fontId="0" fillId="3" borderId="0" xfId="0" applyFill="1"/>
    <xf numFmtId="0" fontId="0" fillId="5" borderId="0" xfId="0" applyFill="1" applyAlignment="1">
      <alignment horizontal="center"/>
    </xf>
    <xf numFmtId="0" fontId="0" fillId="7" borderId="0" xfId="0" applyFill="1" applyAlignment="1">
      <alignment horizontal="center"/>
    </xf>
    <xf numFmtId="0" fontId="26" fillId="0" borderId="0" xfId="0" applyFont="1" applyAlignment="1">
      <alignment horizontal="center" vertical="center"/>
    </xf>
    <xf numFmtId="0" fontId="26" fillId="0" borderId="0" xfId="0" applyFont="1" applyAlignment="1">
      <alignment vertical="center" wrapText="1"/>
    </xf>
    <xf numFmtId="0" fontId="26" fillId="0" borderId="0" xfId="0" applyFont="1" applyAlignment="1">
      <alignment vertical="center"/>
    </xf>
    <xf numFmtId="0" fontId="0" fillId="5" borderId="22" xfId="0" applyFill="1" applyBorder="1" applyAlignment="1">
      <alignment horizontal="center" vertical="top"/>
    </xf>
    <xf numFmtId="0" fontId="0" fillId="7" borderId="22" xfId="0" applyFill="1" applyBorder="1" applyAlignment="1">
      <alignment horizontal="center" vertical="top"/>
    </xf>
    <xf numFmtId="0" fontId="0" fillId="8" borderId="23" xfId="0" applyFill="1" applyBorder="1" applyAlignment="1">
      <alignment horizontal="center" vertical="center"/>
    </xf>
    <xf numFmtId="0" fontId="0" fillId="7" borderId="23" xfId="0" applyFill="1" applyBorder="1" applyAlignment="1">
      <alignment horizontal="center" vertical="center"/>
    </xf>
    <xf numFmtId="0" fontId="0" fillId="5" borderId="23" xfId="0" applyFill="1" applyBorder="1" applyAlignment="1">
      <alignment horizontal="center" vertical="center"/>
    </xf>
    <xf numFmtId="0" fontId="24" fillId="0" borderId="0" xfId="0" applyFont="1"/>
    <xf numFmtId="0" fontId="43" fillId="0" borderId="0" xfId="0" applyFont="1"/>
    <xf numFmtId="0" fontId="47" fillId="0" borderId="0" xfId="0" applyFont="1" applyAlignment="1">
      <alignment horizontal="center" vertical="center"/>
    </xf>
    <xf numFmtId="0" fontId="47" fillId="0" borderId="0" xfId="0" applyFont="1" applyAlignment="1">
      <alignment vertical="center"/>
    </xf>
    <xf numFmtId="0" fontId="0" fillId="5" borderId="65" xfId="0" applyFill="1" applyBorder="1" applyAlignment="1">
      <alignment horizontal="center" vertical="center"/>
    </xf>
    <xf numFmtId="0" fontId="0" fillId="7" borderId="65" xfId="0" applyFill="1" applyBorder="1" applyAlignment="1">
      <alignment horizontal="center" vertical="center"/>
    </xf>
    <xf numFmtId="0" fontId="0" fillId="8" borderId="64" xfId="0" applyFill="1" applyBorder="1" applyAlignment="1">
      <alignment horizontal="center" vertical="center"/>
    </xf>
    <xf numFmtId="0" fontId="0" fillId="8" borderId="65" xfId="0" applyFill="1" applyBorder="1" applyAlignment="1">
      <alignment horizontal="center" vertical="center"/>
    </xf>
    <xf numFmtId="0" fontId="0" fillId="0" borderId="0" xfId="0" applyAlignment="1" applyProtection="1">
      <alignment horizontal="left" vertical="top"/>
      <protection locked="0"/>
    </xf>
    <xf numFmtId="0" fontId="35" fillId="0" borderId="45" xfId="0" applyFont="1" applyBorder="1"/>
    <xf numFmtId="0" fontId="23" fillId="0" borderId="45" xfId="0" applyFont="1" applyBorder="1"/>
    <xf numFmtId="0" fontId="23" fillId="0" borderId="45" xfId="0" applyFont="1" applyBorder="1" applyAlignment="1">
      <alignment vertical="top" wrapText="1"/>
    </xf>
    <xf numFmtId="0" fontId="43" fillId="0" borderId="0" xfId="0" applyFont="1" applyAlignment="1">
      <alignment vertical="top" wrapText="1"/>
    </xf>
    <xf numFmtId="0" fontId="0" fillId="0" borderId="30" xfId="0" applyBorder="1" applyAlignment="1">
      <alignment vertical="top" wrapText="1"/>
    </xf>
    <xf numFmtId="0" fontId="0" fillId="0" borderId="31" xfId="0" applyBorder="1" applyAlignment="1">
      <alignment vertical="top" wrapText="1"/>
    </xf>
    <xf numFmtId="0" fontId="43" fillId="0" borderId="31" xfId="0" applyFont="1" applyBorder="1" applyAlignment="1">
      <alignment vertical="top" wrapText="1"/>
    </xf>
    <xf numFmtId="0" fontId="22" fillId="0" borderId="0" xfId="0" applyFont="1"/>
    <xf numFmtId="0" fontId="0" fillId="0" borderId="0" xfId="0" applyAlignment="1">
      <alignment vertical="center"/>
    </xf>
    <xf numFmtId="0" fontId="39" fillId="0" borderId="0" xfId="0" applyFont="1" applyAlignment="1">
      <alignment vertical="center"/>
    </xf>
    <xf numFmtId="14" fontId="29" fillId="0" borderId="0" xfId="0" applyNumberFormat="1" applyFont="1" applyAlignment="1">
      <alignment horizontal="left" vertical="center"/>
    </xf>
    <xf numFmtId="0" fontId="22" fillId="0" borderId="0" xfId="0" applyFont="1" applyAlignment="1">
      <alignment horizontal="left"/>
    </xf>
    <xf numFmtId="0" fontId="21" fillId="0" borderId="1" xfId="0" applyFont="1" applyBorder="1" applyAlignment="1">
      <alignment horizontal="left" vertical="center"/>
    </xf>
    <xf numFmtId="0" fontId="21" fillId="4" borderId="2" xfId="0" applyFont="1" applyFill="1" applyBorder="1" applyAlignment="1">
      <alignment horizontal="center" vertical="center" wrapText="1"/>
    </xf>
    <xf numFmtId="0" fontId="21" fillId="7" borderId="2" xfId="0" applyFont="1" applyFill="1" applyBorder="1" applyAlignment="1">
      <alignment horizontal="center" vertical="center" wrapText="1"/>
    </xf>
    <xf numFmtId="0" fontId="21" fillId="5" borderId="2" xfId="0" applyFont="1" applyFill="1" applyBorder="1" applyAlignment="1">
      <alignment horizontal="center" vertical="center" wrapText="1"/>
    </xf>
    <xf numFmtId="0" fontId="18" fillId="0" borderId="4" xfId="0" applyFont="1" applyBorder="1" applyAlignment="1">
      <alignment horizontal="left" vertical="center" wrapText="1"/>
    </xf>
    <xf numFmtId="1" fontId="21" fillId="4" borderId="5" xfId="0" applyNumberFormat="1" applyFont="1" applyFill="1" applyBorder="1" applyAlignment="1">
      <alignment horizontal="center" vertical="center"/>
    </xf>
    <xf numFmtId="1" fontId="21" fillId="7" borderId="5" xfId="0" applyNumberFormat="1" applyFont="1" applyFill="1" applyBorder="1" applyAlignment="1">
      <alignment horizontal="center" vertical="center"/>
    </xf>
    <xf numFmtId="1" fontId="21" fillId="5" borderId="5" xfId="0" applyNumberFormat="1" applyFont="1" applyFill="1" applyBorder="1" applyAlignment="1">
      <alignment horizontal="center" vertical="center"/>
    </xf>
    <xf numFmtId="0" fontId="22" fillId="0" borderId="0" xfId="0" applyFont="1" applyAlignment="1">
      <alignment vertical="center"/>
    </xf>
    <xf numFmtId="0" fontId="21" fillId="0" borderId="4" xfId="0" applyFont="1" applyBorder="1" applyAlignment="1">
      <alignment horizontal="left" vertical="center" wrapText="1"/>
    </xf>
    <xf numFmtId="1" fontId="20" fillId="4" borderId="5" xfId="0" applyNumberFormat="1" applyFont="1" applyFill="1" applyBorder="1" applyAlignment="1">
      <alignment horizontal="center" vertical="center"/>
    </xf>
    <xf numFmtId="1" fontId="20" fillId="7" borderId="5" xfId="0" applyNumberFormat="1" applyFont="1" applyFill="1" applyBorder="1" applyAlignment="1">
      <alignment horizontal="center" vertical="center"/>
    </xf>
    <xf numFmtId="1" fontId="42" fillId="5" borderId="5" xfId="0" applyNumberFormat="1" applyFont="1" applyFill="1" applyBorder="1" applyAlignment="1">
      <alignment horizontal="center" vertical="center"/>
    </xf>
    <xf numFmtId="0" fontId="19" fillId="0" borderId="4" xfId="0" applyFont="1" applyBorder="1" applyAlignment="1">
      <alignment horizontal="left" vertical="center" wrapText="1"/>
    </xf>
    <xf numFmtId="0" fontId="27" fillId="0" borderId="7" xfId="0" applyFont="1" applyBorder="1" applyAlignment="1">
      <alignment horizontal="left" vertical="center" wrapText="1"/>
    </xf>
    <xf numFmtId="1" fontId="27" fillId="4" borderId="8" xfId="0" applyNumberFormat="1" applyFont="1" applyFill="1" applyBorder="1" applyAlignment="1">
      <alignment horizontal="center" vertical="center"/>
    </xf>
    <xf numFmtId="1" fontId="27" fillId="7" borderId="8" xfId="0" applyNumberFormat="1" applyFont="1" applyFill="1" applyBorder="1" applyAlignment="1">
      <alignment horizontal="center" vertical="center"/>
    </xf>
    <xf numFmtId="1" fontId="27" fillId="5" borderId="8" xfId="0" applyNumberFormat="1" applyFont="1" applyFill="1" applyBorder="1" applyAlignment="1">
      <alignment horizontal="center" vertical="center"/>
    </xf>
    <xf numFmtId="0" fontId="27" fillId="0" borderId="0" xfId="0" applyFont="1" applyAlignment="1">
      <alignment horizontal="left" vertical="center" wrapText="1"/>
    </xf>
    <xf numFmtId="1" fontId="27" fillId="0" borderId="0" xfId="0" applyNumberFormat="1" applyFont="1" applyAlignment="1">
      <alignment horizontal="center" vertical="center"/>
    </xf>
    <xf numFmtId="14" fontId="39" fillId="0" borderId="0" xfId="0" applyNumberFormat="1" applyFont="1" applyAlignment="1">
      <alignment vertical="center"/>
    </xf>
    <xf numFmtId="0" fontId="39" fillId="0" borderId="0" xfId="0" applyFont="1"/>
    <xf numFmtId="0" fontId="0" fillId="8" borderId="22" xfId="0" applyFill="1" applyBorder="1" applyAlignment="1">
      <alignment horizontal="center" vertical="top"/>
    </xf>
    <xf numFmtId="0" fontId="0" fillId="8" borderId="23" xfId="0" applyFill="1" applyBorder="1" applyAlignment="1">
      <alignment horizontal="left" vertical="top" wrapText="1"/>
    </xf>
    <xf numFmtId="2" fontId="0" fillId="7" borderId="23" xfId="0" applyNumberFormat="1" applyFill="1" applyBorder="1" applyAlignment="1">
      <alignment horizontal="left" vertical="top"/>
    </xf>
    <xf numFmtId="0" fontId="0" fillId="0" borderId="70" xfId="0" applyBorder="1" applyAlignment="1" applyProtection="1">
      <alignment horizontal="left" vertical="top"/>
      <protection locked="0"/>
    </xf>
    <xf numFmtId="0" fontId="0" fillId="0" borderId="79" xfId="0" applyBorder="1" applyAlignment="1" applyProtection="1">
      <alignment horizontal="left" vertical="top" wrapText="1"/>
      <protection locked="0"/>
    </xf>
    <xf numFmtId="0" fontId="0" fillId="8" borderId="62" xfId="0" applyFill="1" applyBorder="1" applyAlignment="1">
      <alignment horizontal="center" vertical="top"/>
    </xf>
    <xf numFmtId="0" fontId="0" fillId="8" borderId="63" xfId="0" applyFill="1" applyBorder="1" applyAlignment="1">
      <alignment horizontal="center" vertical="top"/>
    </xf>
    <xf numFmtId="0" fontId="0" fillId="7" borderId="63" xfId="0" applyFill="1" applyBorder="1" applyAlignment="1">
      <alignment horizontal="center" vertical="top"/>
    </xf>
    <xf numFmtId="0" fontId="0" fillId="5" borderId="63" xfId="0" applyFill="1" applyBorder="1" applyAlignment="1">
      <alignment horizontal="center" vertical="top"/>
    </xf>
    <xf numFmtId="0" fontId="0" fillId="8" borderId="77" xfId="0" applyFill="1" applyBorder="1" applyAlignment="1" applyProtection="1">
      <alignment horizontal="center" vertical="center"/>
      <protection locked="0"/>
    </xf>
    <xf numFmtId="0" fontId="0" fillId="7" borderId="77" xfId="0" applyFill="1" applyBorder="1" applyAlignment="1" applyProtection="1">
      <alignment horizontal="center" vertical="center"/>
      <protection locked="0"/>
    </xf>
    <xf numFmtId="0" fontId="0" fillId="3" borderId="81" xfId="0" applyFill="1" applyBorder="1" applyAlignment="1">
      <alignment horizontal="center" vertical="top"/>
    </xf>
    <xf numFmtId="0" fontId="0" fillId="13" borderId="23" xfId="0" applyFill="1" applyBorder="1" applyAlignment="1">
      <alignment horizontal="center" vertical="center"/>
    </xf>
    <xf numFmtId="0" fontId="0" fillId="13" borderId="22" xfId="0" applyFill="1" applyBorder="1" applyAlignment="1">
      <alignment horizontal="center" vertical="top"/>
    </xf>
    <xf numFmtId="0" fontId="0" fillId="13" borderId="63" xfId="0" applyFill="1" applyBorder="1" applyAlignment="1">
      <alignment horizontal="center" vertical="top"/>
    </xf>
    <xf numFmtId="0" fontId="0" fillId="13" borderId="65" xfId="0" applyFill="1" applyBorder="1" applyAlignment="1">
      <alignment horizontal="center" vertical="center"/>
    </xf>
    <xf numFmtId="0" fontId="0" fillId="13" borderId="77" xfId="0" applyFill="1" applyBorder="1" applyAlignment="1" applyProtection="1">
      <alignment horizontal="center" vertical="center"/>
      <protection locked="0"/>
    </xf>
    <xf numFmtId="0" fontId="21" fillId="13" borderId="3" xfId="0" applyFont="1" applyFill="1" applyBorder="1" applyAlignment="1">
      <alignment horizontal="center" vertical="center" wrapText="1"/>
    </xf>
    <xf numFmtId="1" fontId="21" fillId="13" borderId="6" xfId="0" applyNumberFormat="1" applyFont="1" applyFill="1" applyBorder="1" applyAlignment="1">
      <alignment horizontal="center" vertical="center"/>
    </xf>
    <xf numFmtId="1" fontId="20" fillId="13" borderId="6" xfId="0" applyNumberFormat="1" applyFont="1" applyFill="1" applyBorder="1" applyAlignment="1">
      <alignment horizontal="center" vertical="center"/>
    </xf>
    <xf numFmtId="1" fontId="27" fillId="13" borderId="9" xfId="0" applyNumberFormat="1" applyFont="1" applyFill="1" applyBorder="1" applyAlignment="1">
      <alignment horizontal="center" vertical="center"/>
    </xf>
    <xf numFmtId="0" fontId="27" fillId="0" borderId="1" xfId="0" applyFont="1" applyBorder="1" applyAlignment="1">
      <alignment horizontal="left" vertical="center"/>
    </xf>
    <xf numFmtId="0" fontId="27" fillId="4" borderId="2" xfId="0" applyFont="1" applyFill="1" applyBorder="1" applyAlignment="1">
      <alignment horizontal="center" vertical="center" wrapText="1"/>
    </xf>
    <xf numFmtId="0" fontId="27" fillId="7" borderId="2"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7" fillId="13" borderId="3" xfId="0" applyFont="1" applyFill="1" applyBorder="1" applyAlignment="1">
      <alignment horizontal="center" vertical="center" wrapText="1"/>
    </xf>
    <xf numFmtId="0" fontId="23" fillId="0" borderId="0" xfId="0" applyFont="1" applyAlignment="1">
      <alignment horizontal="left" vertical="center"/>
    </xf>
    <xf numFmtId="0" fontId="44" fillId="0" borderId="0" xfId="0" applyFont="1" applyAlignment="1">
      <alignment horizontal="left" vertical="center"/>
    </xf>
    <xf numFmtId="164" fontId="45" fillId="0" borderId="0" xfId="0" applyNumberFormat="1" applyFont="1" applyAlignment="1">
      <alignment horizontal="left" vertical="center"/>
    </xf>
    <xf numFmtId="0" fontId="46" fillId="0" borderId="0" xfId="0" applyFont="1"/>
    <xf numFmtId="0" fontId="28" fillId="0" borderId="0" xfId="0" applyFont="1" applyAlignment="1">
      <alignment horizontal="left" vertical="top" wrapText="1"/>
    </xf>
    <xf numFmtId="0" fontId="27" fillId="0" borderId="0" xfId="0" quotePrefix="1" applyFont="1" applyAlignment="1">
      <alignment horizontal="left" vertical="top" wrapText="1"/>
    </xf>
    <xf numFmtId="0" fontId="27" fillId="0" borderId="0" xfId="0" applyFont="1" applyAlignment="1">
      <alignment horizontal="left" vertical="top" wrapText="1"/>
    </xf>
    <xf numFmtId="0" fontId="31" fillId="0" borderId="0" xfId="0" applyFont="1" applyAlignment="1">
      <alignment vertical="center" wrapText="1"/>
    </xf>
    <xf numFmtId="14" fontId="27" fillId="0" borderId="0" xfId="0" applyNumberFormat="1" applyFont="1" applyAlignment="1">
      <alignment horizontal="center" vertical="center" wrapText="1"/>
    </xf>
    <xf numFmtId="0" fontId="23" fillId="0" borderId="0" xfId="0" applyFont="1"/>
    <xf numFmtId="0" fontId="49" fillId="0" borderId="0" xfId="0" applyFont="1"/>
    <xf numFmtId="0" fontId="17" fillId="0" borderId="4" xfId="0" applyFont="1" applyBorder="1" applyAlignment="1">
      <alignment horizontal="left" vertical="center" wrapText="1"/>
    </xf>
    <xf numFmtId="0" fontId="0" fillId="11" borderId="0" xfId="0" applyFill="1"/>
    <xf numFmtId="0" fontId="22" fillId="0" borderId="0" xfId="0" applyFont="1" applyAlignment="1">
      <alignment wrapText="1"/>
    </xf>
    <xf numFmtId="0" fontId="22" fillId="0" borderId="0" xfId="0" applyFont="1" applyAlignment="1">
      <alignment vertical="top"/>
    </xf>
    <xf numFmtId="165" fontId="22" fillId="0" borderId="0" xfId="0" applyNumberFormat="1" applyFont="1" applyAlignment="1">
      <alignment horizontal="left"/>
    </xf>
    <xf numFmtId="0" fontId="22" fillId="0" borderId="0" xfId="0" applyFont="1" applyAlignment="1">
      <alignment horizontal="left" vertical="center"/>
    </xf>
    <xf numFmtId="0" fontId="23" fillId="11" borderId="0" xfId="0" applyFont="1" applyFill="1" applyAlignment="1" applyProtection="1">
      <alignment horizontal="center" vertical="center"/>
      <protection locked="0"/>
    </xf>
    <xf numFmtId="0" fontId="22" fillId="0" borderId="0" xfId="0" applyFont="1" applyAlignment="1">
      <alignment horizontal="center"/>
    </xf>
    <xf numFmtId="0" fontId="22" fillId="0" borderId="0" xfId="0" applyFont="1" applyAlignment="1">
      <alignment horizontal="left" vertical="top" wrapText="1"/>
    </xf>
    <xf numFmtId="0" fontId="0" fillId="0" borderId="0" xfId="0" applyProtection="1">
      <protection locked="0"/>
    </xf>
    <xf numFmtId="0" fontId="22" fillId="0" borderId="0" xfId="0" applyFont="1" applyProtection="1">
      <protection locked="0"/>
    </xf>
    <xf numFmtId="14" fontId="22" fillId="11" borderId="2" xfId="0" applyNumberFormat="1" applyFont="1" applyFill="1" applyBorder="1" applyAlignment="1" applyProtection="1">
      <alignment horizontal="center" vertical="center"/>
      <protection locked="0"/>
    </xf>
    <xf numFmtId="0" fontId="22" fillId="11" borderId="19" xfId="0" applyFont="1" applyFill="1" applyBorder="1" applyAlignment="1" applyProtection="1">
      <alignment wrapText="1"/>
      <protection locked="0"/>
    </xf>
    <xf numFmtId="0" fontId="34" fillId="11" borderId="27" xfId="0" applyFont="1" applyFill="1" applyBorder="1" applyProtection="1">
      <protection locked="0"/>
    </xf>
    <xf numFmtId="0" fontId="34" fillId="11" borderId="28" xfId="0" applyFont="1" applyFill="1" applyBorder="1"/>
    <xf numFmtId="0" fontId="35" fillId="11" borderId="45" xfId="0" applyFont="1" applyFill="1" applyBorder="1" applyProtection="1">
      <protection locked="0"/>
    </xf>
    <xf numFmtId="0" fontId="35" fillId="11" borderId="0" xfId="0" applyFont="1" applyFill="1"/>
    <xf numFmtId="0" fontId="23" fillId="11" borderId="45" xfId="0" applyFont="1" applyFill="1" applyBorder="1" applyProtection="1">
      <protection locked="0"/>
    </xf>
    <xf numFmtId="0" fontId="23" fillId="11" borderId="0" xfId="0" applyFont="1" applyFill="1"/>
    <xf numFmtId="0" fontId="0" fillId="11" borderId="30" xfId="0" applyFill="1" applyBorder="1" applyProtection="1">
      <protection locked="0"/>
    </xf>
    <xf numFmtId="0" fontId="0" fillId="11" borderId="31" xfId="0" applyFill="1" applyBorder="1"/>
    <xf numFmtId="0" fontId="22" fillId="0" borderId="1" xfId="0" applyFont="1" applyBorder="1"/>
    <xf numFmtId="0" fontId="22" fillId="0" borderId="4" xfId="0" applyFont="1" applyBorder="1"/>
    <xf numFmtId="0" fontId="22" fillId="0" borderId="7" xfId="0" applyFont="1" applyBorder="1"/>
    <xf numFmtId="14" fontId="22" fillId="11" borderId="2" xfId="0" applyNumberFormat="1" applyFont="1" applyFill="1" applyBorder="1" applyAlignment="1" applyProtection="1">
      <alignment horizontal="center" vertical="top"/>
      <protection locked="0"/>
    </xf>
    <xf numFmtId="14" fontId="22" fillId="11" borderId="5" xfId="0" applyNumberFormat="1" applyFont="1" applyFill="1" applyBorder="1" applyAlignment="1" applyProtection="1">
      <alignment horizontal="center" vertical="top"/>
      <protection locked="0"/>
    </xf>
    <xf numFmtId="14" fontId="22" fillId="11" borderId="8" xfId="0" applyNumberFormat="1" applyFont="1" applyFill="1" applyBorder="1" applyAlignment="1" applyProtection="1">
      <alignment horizontal="center" vertical="top"/>
      <protection locked="0"/>
    </xf>
    <xf numFmtId="14" fontId="22" fillId="11" borderId="5" xfId="0" applyNumberFormat="1" applyFont="1" applyFill="1" applyBorder="1" applyAlignment="1" applyProtection="1">
      <alignment horizontal="center" vertical="center"/>
      <protection locked="0"/>
    </xf>
    <xf numFmtId="14" fontId="22" fillId="11" borderId="8" xfId="0" applyNumberFormat="1" applyFont="1" applyFill="1" applyBorder="1" applyAlignment="1" applyProtection="1">
      <alignment horizontal="center" vertical="center"/>
      <protection locked="0"/>
    </xf>
    <xf numFmtId="0" fontId="34" fillId="0" borderId="27" xfId="0" applyFont="1" applyBorder="1" applyAlignment="1">
      <alignment vertical="center"/>
    </xf>
    <xf numFmtId="0" fontId="0" fillId="0" borderId="28" xfId="0" applyBorder="1" applyAlignment="1">
      <alignment vertical="center" wrapText="1"/>
    </xf>
    <xf numFmtId="0" fontId="29" fillId="0" borderId="0" xfId="0" applyFont="1" applyAlignment="1">
      <alignment horizontal="left" vertical="center" wrapText="1"/>
    </xf>
    <xf numFmtId="0" fontId="28" fillId="0" borderId="0" xfId="0" applyFont="1" applyAlignment="1" applyProtection="1">
      <alignment horizontal="left" vertical="top" wrapText="1"/>
      <protection locked="0"/>
    </xf>
    <xf numFmtId="0" fontId="51" fillId="0" borderId="0" xfId="0" applyFont="1" applyAlignment="1">
      <alignment horizontal="left" vertical="top" wrapText="1"/>
    </xf>
    <xf numFmtId="0" fontId="52" fillId="0" borderId="0" xfId="0" applyFont="1" applyAlignment="1">
      <alignment horizontal="left" vertical="top" wrapText="1"/>
    </xf>
    <xf numFmtId="0" fontId="52" fillId="0" borderId="0" xfId="0" applyFont="1"/>
    <xf numFmtId="0" fontId="0" fillId="7" borderId="0" xfId="0" applyFill="1"/>
    <xf numFmtId="0" fontId="53" fillId="7" borderId="0" xfId="0" applyFont="1" applyFill="1"/>
    <xf numFmtId="0" fontId="0" fillId="6" borderId="0" xfId="0" applyFill="1"/>
    <xf numFmtId="0" fontId="53" fillId="6" borderId="0" xfId="0" applyFont="1" applyFill="1"/>
    <xf numFmtId="0" fontId="0" fillId="2" borderId="5" xfId="0" applyFill="1" applyBorder="1" applyAlignment="1">
      <alignment horizontal="center"/>
    </xf>
    <xf numFmtId="0" fontId="0" fillId="0" borderId="5" xfId="0" applyBorder="1" applyAlignment="1">
      <alignment horizontal="center"/>
    </xf>
    <xf numFmtId="0" fontId="0" fillId="14" borderId="5" xfId="0" applyFill="1" applyBorder="1"/>
    <xf numFmtId="0" fontId="0" fillId="0" borderId="80" xfId="0" applyBorder="1" applyAlignment="1" applyProtection="1">
      <alignment horizontal="center" vertical="top" wrapText="1"/>
      <protection locked="0"/>
    </xf>
    <xf numFmtId="0" fontId="0" fillId="3" borderId="17" xfId="0" applyFill="1" applyBorder="1" applyAlignment="1">
      <alignment horizontal="center"/>
    </xf>
    <xf numFmtId="0" fontId="0" fillId="3" borderId="17" xfId="0" applyFill="1" applyBorder="1" applyAlignment="1">
      <alignment horizontal="center" vertical="center"/>
    </xf>
    <xf numFmtId="0" fontId="0" fillId="12" borderId="17" xfId="0" applyFill="1" applyBorder="1" applyAlignment="1">
      <alignment horizontal="center"/>
    </xf>
    <xf numFmtId="0" fontId="0" fillId="9" borderId="17" xfId="0" applyFill="1" applyBorder="1" applyAlignment="1">
      <alignment horizontal="center"/>
    </xf>
    <xf numFmtId="0" fontId="0" fillId="12" borderId="17" xfId="0" applyFill="1" applyBorder="1" applyAlignment="1">
      <alignment horizontal="center" vertical="center"/>
    </xf>
    <xf numFmtId="0" fontId="0" fillId="14" borderId="5" xfId="0" applyFill="1" applyBorder="1" applyAlignment="1">
      <alignment horizontal="center"/>
    </xf>
    <xf numFmtId="0" fontId="0" fillId="0" borderId="0" xfId="0" applyAlignment="1">
      <alignment horizontal="center" vertical="top" wrapText="1"/>
    </xf>
    <xf numFmtId="0" fontId="0" fillId="0" borderId="0" xfId="0" applyAlignment="1" applyProtection="1">
      <alignment horizontal="center" vertical="top" wrapText="1"/>
      <protection locked="0"/>
    </xf>
    <xf numFmtId="0" fontId="0" fillId="0" borderId="0" xfId="0" applyAlignment="1">
      <alignment horizontal="left" vertical="top" wrapText="1"/>
    </xf>
    <xf numFmtId="0" fontId="0" fillId="7" borderId="0" xfId="0" applyFill="1" applyAlignment="1" applyProtection="1">
      <alignment horizontal="left" vertical="top"/>
      <protection locked="0"/>
    </xf>
    <xf numFmtId="0" fontId="0" fillId="7" borderId="0" xfId="0" applyFill="1" applyAlignment="1">
      <alignment wrapText="1"/>
    </xf>
    <xf numFmtId="0" fontId="0" fillId="15" borderId="81" xfId="0" applyFill="1" applyBorder="1" applyAlignment="1">
      <alignment horizontal="center" vertical="top"/>
    </xf>
    <xf numFmtId="0" fontId="0" fillId="5" borderId="77" xfId="0" applyFill="1" applyBorder="1" applyAlignment="1" applyProtection="1">
      <alignment horizontal="center" vertical="center"/>
      <protection locked="0"/>
    </xf>
    <xf numFmtId="0" fontId="0" fillId="0" borderId="22" xfId="0" applyBorder="1" applyAlignment="1">
      <alignment horizontal="center" vertical="top"/>
    </xf>
    <xf numFmtId="0" fontId="0" fillId="16" borderId="17" xfId="0" applyFill="1" applyBorder="1" applyAlignment="1">
      <alignment horizontal="center"/>
    </xf>
    <xf numFmtId="0" fontId="0" fillId="4" borderId="62" xfId="0" applyFill="1" applyBorder="1" applyAlignment="1">
      <alignment horizontal="center" vertical="top"/>
    </xf>
    <xf numFmtId="0" fontId="0" fillId="4" borderId="23" xfId="0" applyFill="1" applyBorder="1" applyAlignment="1">
      <alignment horizontal="center" vertical="center"/>
    </xf>
    <xf numFmtId="0" fontId="0" fillId="4" borderId="24" xfId="0" applyFill="1" applyBorder="1" applyAlignment="1" applyProtection="1">
      <alignment horizontal="center" vertical="center"/>
      <protection locked="0"/>
    </xf>
    <xf numFmtId="0" fontId="0" fillId="4" borderId="22" xfId="0" applyFill="1" applyBorder="1" applyAlignment="1">
      <alignment horizontal="center" vertical="top"/>
    </xf>
    <xf numFmtId="0" fontId="0" fillId="4" borderId="23" xfId="0" applyFill="1" applyBorder="1" applyAlignment="1" applyProtection="1">
      <alignment vertical="top" wrapText="1"/>
      <protection locked="0"/>
    </xf>
    <xf numFmtId="0" fontId="0" fillId="4" borderId="77" xfId="0" applyFill="1" applyBorder="1" applyAlignment="1" applyProtection="1">
      <alignment horizontal="center" vertical="center"/>
      <protection locked="0"/>
    </xf>
    <xf numFmtId="0" fontId="0" fillId="4" borderId="20" xfId="0" applyFill="1" applyBorder="1" applyAlignment="1" applyProtection="1">
      <alignment vertical="top" wrapText="1"/>
      <protection locked="0"/>
    </xf>
    <xf numFmtId="0" fontId="0" fillId="4" borderId="20" xfId="0" applyFill="1" applyBorder="1" applyAlignment="1">
      <alignment horizontal="center" vertical="center"/>
    </xf>
    <xf numFmtId="0" fontId="0" fillId="4" borderId="19" xfId="0" applyFill="1" applyBorder="1" applyAlignment="1">
      <alignment horizontal="center" vertical="top"/>
    </xf>
    <xf numFmtId="0" fontId="0" fillId="4" borderId="21" xfId="0" applyFill="1" applyBorder="1" applyAlignment="1" applyProtection="1">
      <alignment horizontal="center" vertical="center"/>
      <protection locked="0"/>
    </xf>
    <xf numFmtId="0" fontId="0" fillId="4" borderId="63" xfId="0" applyFill="1" applyBorder="1" applyAlignment="1">
      <alignment horizontal="center" vertical="top"/>
    </xf>
    <xf numFmtId="0" fontId="0" fillId="4" borderId="65" xfId="0" applyFill="1" applyBorder="1" applyAlignment="1" applyProtection="1">
      <alignment vertical="top" wrapText="1"/>
      <protection locked="0"/>
    </xf>
    <xf numFmtId="0" fontId="0" fillId="4" borderId="65" xfId="0" applyFill="1" applyBorder="1" applyAlignment="1">
      <alignment horizontal="center" vertical="center"/>
    </xf>
    <xf numFmtId="0" fontId="0" fillId="4" borderId="81" xfId="0" applyFill="1" applyBorder="1" applyAlignment="1">
      <alignment horizontal="center" vertical="top"/>
    </xf>
    <xf numFmtId="0" fontId="0" fillId="4" borderId="85" xfId="0" applyFill="1" applyBorder="1" applyAlignment="1">
      <alignment horizontal="center" vertical="center"/>
    </xf>
    <xf numFmtId="0" fontId="0" fillId="4" borderId="96" xfId="0" applyFill="1" applyBorder="1" applyAlignment="1">
      <alignment horizontal="center" vertical="top"/>
    </xf>
    <xf numFmtId="0" fontId="0" fillId="4" borderId="98" xfId="0" applyFill="1" applyBorder="1" applyAlignment="1">
      <alignment horizontal="center" vertical="center"/>
    </xf>
    <xf numFmtId="0" fontId="0" fillId="4" borderId="94" xfId="0" applyFill="1" applyBorder="1" applyAlignment="1">
      <alignment horizontal="center" vertical="top"/>
    </xf>
    <xf numFmtId="0" fontId="0" fillId="4" borderId="95" xfId="0" applyFill="1" applyBorder="1" applyAlignment="1" applyProtection="1">
      <alignment vertical="top" wrapText="1"/>
      <protection locked="0"/>
    </xf>
    <xf numFmtId="0" fontId="0" fillId="4" borderId="95" xfId="0" applyFill="1" applyBorder="1" applyAlignment="1">
      <alignment horizontal="center" vertical="center"/>
    </xf>
    <xf numFmtId="0" fontId="0" fillId="4" borderId="93" xfId="0" applyFill="1" applyBorder="1" applyAlignment="1" applyProtection="1">
      <alignment horizontal="center" vertical="center"/>
      <protection locked="0"/>
    </xf>
    <xf numFmtId="0" fontId="0" fillId="4" borderId="87" xfId="0" applyFill="1" applyBorder="1" applyAlignment="1">
      <alignment horizontal="center" vertical="top"/>
    </xf>
    <xf numFmtId="0" fontId="0" fillId="4" borderId="88" xfId="0" applyFill="1" applyBorder="1" applyAlignment="1" applyProtection="1">
      <alignment vertical="top" wrapText="1"/>
      <protection locked="0"/>
    </xf>
    <xf numFmtId="0" fontId="0" fillId="4" borderId="88" xfId="0" applyFill="1" applyBorder="1" applyAlignment="1">
      <alignment horizontal="center" vertical="center"/>
    </xf>
    <xf numFmtId="0" fontId="0" fillId="4" borderId="89" xfId="0" applyFill="1" applyBorder="1" applyAlignment="1" applyProtection="1">
      <alignment horizontal="center" vertical="center"/>
      <protection locked="0"/>
    </xf>
    <xf numFmtId="0" fontId="0" fillId="4" borderId="90" xfId="0" applyFill="1" applyBorder="1" applyAlignment="1">
      <alignment horizontal="center" vertical="top"/>
    </xf>
    <xf numFmtId="0" fontId="0" fillId="4" borderId="91" xfId="0" applyFill="1" applyBorder="1" applyAlignment="1" applyProtection="1">
      <alignment vertical="top" wrapText="1"/>
      <protection locked="0"/>
    </xf>
    <xf numFmtId="0" fontId="0" fillId="4" borderId="91" xfId="0" applyFill="1" applyBorder="1" applyAlignment="1">
      <alignment horizontal="center" vertical="center"/>
    </xf>
    <xf numFmtId="0" fontId="0" fillId="4" borderId="92" xfId="0" applyFill="1" applyBorder="1" applyAlignment="1" applyProtection="1">
      <alignment horizontal="center" vertical="center"/>
      <protection locked="0"/>
    </xf>
    <xf numFmtId="0" fontId="0" fillId="4" borderId="69" xfId="0" applyFill="1" applyBorder="1" applyAlignment="1">
      <alignment horizontal="center" vertical="top"/>
    </xf>
    <xf numFmtId="2" fontId="26" fillId="0" borderId="0" xfId="0" applyNumberFormat="1" applyFont="1" applyAlignment="1">
      <alignment horizontal="left" vertical="center"/>
    </xf>
    <xf numFmtId="2" fontId="0" fillId="0" borderId="0" xfId="0" applyNumberFormat="1" applyAlignment="1">
      <alignment horizontal="left"/>
    </xf>
    <xf numFmtId="2" fontId="0" fillId="0" borderId="79" xfId="0" applyNumberFormat="1" applyBorder="1" applyAlignment="1" applyProtection="1">
      <alignment horizontal="left" vertical="top"/>
      <protection locked="0"/>
    </xf>
    <xf numFmtId="2" fontId="0" fillId="8" borderId="65" xfId="0" applyNumberFormat="1" applyFill="1" applyBorder="1" applyAlignment="1">
      <alignment horizontal="left" vertical="top"/>
    </xf>
    <xf numFmtId="2" fontId="0" fillId="8" borderId="23" xfId="0" applyNumberFormat="1" applyFill="1" applyBorder="1" applyAlignment="1">
      <alignment horizontal="left" vertical="top"/>
    </xf>
    <xf numFmtId="2" fontId="0" fillId="8" borderId="64" xfId="0" applyNumberFormat="1" applyFill="1" applyBorder="1" applyAlignment="1">
      <alignment horizontal="left" vertical="top"/>
    </xf>
    <xf numFmtId="2" fontId="0" fillId="7" borderId="65" xfId="0" applyNumberFormat="1" applyFill="1" applyBorder="1" applyAlignment="1">
      <alignment horizontal="left" vertical="top"/>
    </xf>
    <xf numFmtId="2" fontId="0" fillId="4" borderId="82" xfId="0" applyNumberFormat="1" applyFill="1" applyBorder="1" applyAlignment="1">
      <alignment horizontal="left" vertical="top"/>
    </xf>
    <xf numFmtId="2" fontId="0" fillId="4" borderId="65" xfId="0" applyNumberFormat="1" applyFill="1" applyBorder="1" applyAlignment="1">
      <alignment horizontal="left" vertical="top"/>
    </xf>
    <xf numFmtId="2" fontId="0" fillId="4" borderId="23" xfId="0" applyNumberFormat="1" applyFill="1" applyBorder="1" applyAlignment="1">
      <alignment horizontal="left" vertical="top"/>
    </xf>
    <xf numFmtId="2" fontId="0" fillId="4" borderId="20" xfId="0" applyNumberFormat="1" applyFill="1" applyBorder="1" applyAlignment="1">
      <alignment horizontal="left" vertical="top"/>
    </xf>
    <xf numFmtId="2" fontId="0" fillId="5" borderId="23" xfId="0" applyNumberFormat="1" applyFill="1" applyBorder="1" applyAlignment="1">
      <alignment horizontal="left" vertical="top"/>
    </xf>
    <xf numFmtId="2" fontId="0" fillId="13" borderId="23" xfId="0" applyNumberFormat="1" applyFill="1" applyBorder="1" applyAlignment="1">
      <alignment horizontal="left" vertical="top"/>
    </xf>
    <xf numFmtId="2" fontId="0" fillId="13" borderId="65" xfId="0" applyNumberFormat="1" applyFill="1" applyBorder="1" applyAlignment="1">
      <alignment horizontal="left" vertical="top"/>
    </xf>
    <xf numFmtId="2" fontId="0" fillId="5" borderId="65" xfId="0" applyNumberFormat="1" applyFill="1" applyBorder="1" applyAlignment="1">
      <alignment horizontal="left" vertical="top"/>
    </xf>
    <xf numFmtId="2" fontId="0" fillId="4" borderId="97" xfId="0" applyNumberFormat="1" applyFill="1" applyBorder="1" applyAlignment="1">
      <alignment horizontal="left" vertical="top"/>
    </xf>
    <xf numFmtId="2" fontId="0" fillId="4" borderId="95" xfId="0" applyNumberFormat="1" applyFill="1" applyBorder="1" applyAlignment="1">
      <alignment horizontal="left" vertical="top"/>
    </xf>
    <xf numFmtId="2" fontId="0" fillId="4" borderId="88" xfId="0" applyNumberFormat="1" applyFill="1" applyBorder="1" applyAlignment="1">
      <alignment horizontal="left" vertical="top"/>
    </xf>
    <xf numFmtId="2" fontId="0" fillId="4" borderId="91" xfId="0" applyNumberFormat="1" applyFill="1" applyBorder="1" applyAlignment="1">
      <alignment horizontal="left" vertical="top"/>
    </xf>
    <xf numFmtId="1" fontId="24" fillId="12" borderId="82" xfId="0" applyNumberFormat="1" applyFont="1" applyFill="1" applyBorder="1" applyAlignment="1">
      <alignment horizontal="left" vertical="top"/>
    </xf>
    <xf numFmtId="1" fontId="0" fillId="3" borderId="82" xfId="0" applyNumberFormat="1" applyFill="1" applyBorder="1" applyAlignment="1">
      <alignment horizontal="left" vertical="top"/>
    </xf>
    <xf numFmtId="0" fontId="0" fillId="17" borderId="86" xfId="0" applyFill="1" applyBorder="1" applyAlignment="1" applyProtection="1">
      <alignment horizontal="center"/>
      <protection locked="0"/>
    </xf>
    <xf numFmtId="0" fontId="0" fillId="18" borderId="86" xfId="0" applyFill="1" applyBorder="1" applyAlignment="1" applyProtection="1">
      <alignment horizontal="center"/>
      <protection locked="0"/>
    </xf>
    <xf numFmtId="0" fontId="0" fillId="18" borderId="86" xfId="0" applyFill="1" applyBorder="1" applyAlignment="1" applyProtection="1">
      <alignment horizontal="center" vertical="center"/>
      <protection locked="0"/>
    </xf>
    <xf numFmtId="0" fontId="0" fillId="19" borderId="86" xfId="0" applyFill="1" applyBorder="1" applyAlignment="1" applyProtection="1">
      <alignment horizontal="center"/>
      <protection locked="0"/>
    </xf>
    <xf numFmtId="0" fontId="0" fillId="17" borderId="17" xfId="0" applyFill="1" applyBorder="1" applyAlignment="1" applyProtection="1">
      <alignment horizontal="center"/>
      <protection locked="0"/>
    </xf>
    <xf numFmtId="0" fontId="0" fillId="17" borderId="86" xfId="0" applyFill="1" applyBorder="1" applyAlignment="1" applyProtection="1">
      <alignment horizontal="center" vertical="center"/>
      <protection locked="0"/>
    </xf>
    <xf numFmtId="0" fontId="0" fillId="20" borderId="86" xfId="0" applyFill="1" applyBorder="1" applyAlignment="1" applyProtection="1">
      <alignment horizontal="center" vertical="center"/>
      <protection locked="0"/>
    </xf>
    <xf numFmtId="0" fontId="54" fillId="9" borderId="81" xfId="0" applyFont="1" applyFill="1" applyBorder="1" applyAlignment="1">
      <alignment horizontal="center" vertical="top"/>
    </xf>
    <xf numFmtId="1" fontId="55" fillId="9" borderId="82" xfId="0" applyNumberFormat="1" applyFont="1" applyFill="1" applyBorder="1" applyAlignment="1">
      <alignment horizontal="left" vertical="top"/>
    </xf>
    <xf numFmtId="1" fontId="55" fillId="16" borderId="82" xfId="0" applyNumberFormat="1" applyFont="1" applyFill="1" applyBorder="1" applyAlignment="1">
      <alignment horizontal="left" vertical="top"/>
    </xf>
    <xf numFmtId="1" fontId="21" fillId="21" borderId="5" xfId="0" applyNumberFormat="1" applyFont="1" applyFill="1" applyBorder="1" applyAlignment="1">
      <alignment horizontal="center" vertical="center"/>
    </xf>
    <xf numFmtId="0" fontId="56" fillId="0" borderId="0" xfId="0" applyFont="1" applyAlignment="1">
      <alignment horizontal="left"/>
    </xf>
    <xf numFmtId="1" fontId="27" fillId="21" borderId="8" xfId="0" applyNumberFormat="1" applyFont="1" applyFill="1" applyBorder="1" applyAlignment="1">
      <alignment horizontal="center" vertical="center"/>
    </xf>
    <xf numFmtId="0" fontId="0" fillId="22" borderId="22" xfId="0" applyFill="1" applyBorder="1" applyAlignment="1">
      <alignment horizontal="center" vertical="top"/>
    </xf>
    <xf numFmtId="2" fontId="0" fillId="22" borderId="23" xfId="0" applyNumberFormat="1" applyFill="1" applyBorder="1" applyAlignment="1">
      <alignment horizontal="right" vertical="top"/>
    </xf>
    <xf numFmtId="0" fontId="0" fillId="22" borderId="23" xfId="0" applyFill="1" applyBorder="1" applyAlignment="1" applyProtection="1">
      <alignment vertical="top" wrapText="1"/>
      <protection locked="0"/>
    </xf>
    <xf numFmtId="0" fontId="0" fillId="22" borderId="23" xfId="0" applyFill="1" applyBorder="1" applyAlignment="1">
      <alignment vertical="center" wrapText="1"/>
    </xf>
    <xf numFmtId="2" fontId="0" fillId="22" borderId="64" xfId="0" applyNumberFormat="1" applyFill="1" applyBorder="1" applyAlignment="1">
      <alignment horizontal="right" vertical="top"/>
    </xf>
    <xf numFmtId="0" fontId="0" fillId="22" borderId="23" xfId="0" applyFill="1" applyBorder="1" applyAlignment="1">
      <alignment vertical="center"/>
    </xf>
    <xf numFmtId="0" fontId="0" fillId="22" borderId="64" xfId="0" applyFill="1" applyBorder="1" applyAlignment="1" applyProtection="1">
      <alignment vertical="top" wrapText="1"/>
      <protection locked="0"/>
    </xf>
    <xf numFmtId="0" fontId="0" fillId="22" borderId="64" xfId="0" applyFill="1" applyBorder="1" applyAlignment="1">
      <alignment vertical="center"/>
    </xf>
    <xf numFmtId="2" fontId="0" fillId="22" borderId="65" xfId="0" applyNumberFormat="1" applyFill="1" applyBorder="1" applyAlignment="1">
      <alignment horizontal="right" vertical="top"/>
    </xf>
    <xf numFmtId="0" fontId="0" fillId="22" borderId="65" xfId="0" applyFill="1" applyBorder="1" applyAlignment="1" applyProtection="1">
      <alignment vertical="top" wrapText="1"/>
      <protection locked="0"/>
    </xf>
    <xf numFmtId="0" fontId="0" fillId="22" borderId="65" xfId="0" applyFill="1" applyBorder="1" applyAlignment="1">
      <alignment vertical="center"/>
    </xf>
    <xf numFmtId="49" fontId="0" fillId="22" borderId="23" xfId="0" applyNumberFormat="1" applyFill="1" applyBorder="1" applyAlignment="1" applyProtection="1">
      <alignment horizontal="left" vertical="top" wrapText="1"/>
      <protection locked="0"/>
    </xf>
    <xf numFmtId="0" fontId="0" fillId="22" borderId="23" xfId="0" applyFill="1" applyBorder="1" applyAlignment="1">
      <alignment horizontal="left" vertical="center"/>
    </xf>
    <xf numFmtId="49" fontId="0" fillId="22" borderId="23" xfId="0" applyNumberFormat="1" applyFill="1" applyBorder="1" applyAlignment="1" applyProtection="1">
      <alignment vertical="top" wrapText="1"/>
      <protection locked="0"/>
    </xf>
    <xf numFmtId="49" fontId="0" fillId="22" borderId="64" xfId="0" applyNumberFormat="1" applyFill="1" applyBorder="1" applyAlignment="1" applyProtection="1">
      <alignment vertical="top" wrapText="1"/>
      <protection locked="0"/>
    </xf>
    <xf numFmtId="0" fontId="0" fillId="22" borderId="62" xfId="0" applyFill="1" applyBorder="1" applyAlignment="1">
      <alignment horizontal="center" vertical="top"/>
    </xf>
    <xf numFmtId="0" fontId="57" fillId="22" borderId="24" xfId="0" applyFont="1" applyFill="1" applyBorder="1" applyAlignment="1" applyProtection="1">
      <alignment horizontal="center" vertical="center" wrapText="1"/>
      <protection locked="0"/>
    </xf>
    <xf numFmtId="0" fontId="57" fillId="22" borderId="24" xfId="0" applyFont="1" applyFill="1" applyBorder="1" applyAlignment="1" applyProtection="1">
      <alignment horizontal="center" vertical="center"/>
      <protection locked="0"/>
    </xf>
    <xf numFmtId="0" fontId="57" fillId="22" borderId="76" xfId="0" applyFont="1" applyFill="1" applyBorder="1" applyAlignment="1" applyProtection="1">
      <alignment horizontal="center" vertical="center"/>
      <protection locked="0"/>
    </xf>
    <xf numFmtId="0" fontId="0" fillId="3" borderId="16" xfId="0" applyFill="1" applyBorder="1" applyAlignment="1">
      <alignment horizontal="center"/>
    </xf>
    <xf numFmtId="0" fontId="0" fillId="3" borderId="16" xfId="0" applyFill="1" applyBorder="1" applyAlignment="1">
      <alignment horizontal="center" vertical="center"/>
    </xf>
    <xf numFmtId="0" fontId="0" fillId="11" borderId="27" xfId="0" applyFill="1" applyBorder="1" applyAlignment="1">
      <alignment horizontal="center" vertical="top" wrapText="1"/>
    </xf>
    <xf numFmtId="0" fontId="0" fillId="11" borderId="28" xfId="0" applyFill="1" applyBorder="1" applyAlignment="1">
      <alignment horizontal="left" vertical="top" wrapText="1"/>
    </xf>
    <xf numFmtId="0" fontId="0" fillId="11" borderId="29" xfId="0" applyFill="1" applyBorder="1" applyAlignment="1">
      <alignment horizontal="left" vertical="top" wrapText="1"/>
    </xf>
    <xf numFmtId="0" fontId="0" fillId="11" borderId="30" xfId="0" applyFill="1" applyBorder="1" applyAlignment="1">
      <alignment horizontal="center" vertical="top"/>
    </xf>
    <xf numFmtId="0" fontId="0" fillId="11" borderId="32" xfId="0" applyFill="1" applyBorder="1" applyAlignment="1">
      <alignment horizontal="center"/>
    </xf>
    <xf numFmtId="49" fontId="43" fillId="22" borderId="23" xfId="0" quotePrefix="1" applyNumberFormat="1" applyFont="1" applyFill="1" applyBorder="1" applyAlignment="1" applyProtection="1">
      <alignment horizontal="left" vertical="top" wrapText="1"/>
      <protection locked="0"/>
    </xf>
    <xf numFmtId="49" fontId="0" fillId="22" borderId="23" xfId="0" quotePrefix="1" applyNumberFormat="1" applyFill="1" applyBorder="1" applyAlignment="1" applyProtection="1">
      <alignment vertical="top" wrapText="1"/>
      <protection locked="0"/>
    </xf>
    <xf numFmtId="49" fontId="0" fillId="22" borderId="64" xfId="0" quotePrefix="1" applyNumberFormat="1" applyFill="1" applyBorder="1" applyAlignment="1" applyProtection="1">
      <alignment vertical="top" wrapText="1"/>
      <protection locked="0"/>
    </xf>
    <xf numFmtId="0" fontId="0" fillId="22" borderId="23" xfId="0" quotePrefix="1" applyFill="1" applyBorder="1" applyAlignment="1" applyProtection="1">
      <alignment vertical="top" wrapText="1"/>
      <protection locked="0"/>
    </xf>
    <xf numFmtId="0" fontId="0" fillId="22" borderId="64" xfId="0" quotePrefix="1" applyFill="1" applyBorder="1" applyAlignment="1" applyProtection="1">
      <alignment vertical="top" wrapText="1"/>
      <protection locked="0"/>
    </xf>
    <xf numFmtId="0" fontId="61" fillId="11" borderId="5" xfId="0" applyFont="1" applyFill="1" applyBorder="1" applyProtection="1">
      <protection locked="0"/>
    </xf>
    <xf numFmtId="14" fontId="16" fillId="11" borderId="2" xfId="0" applyNumberFormat="1" applyFont="1" applyFill="1" applyBorder="1" applyAlignment="1" applyProtection="1">
      <alignment horizontal="center" vertical="center"/>
      <protection locked="0"/>
    </xf>
    <xf numFmtId="0" fontId="16" fillId="0" borderId="4" xfId="0" applyFont="1" applyBorder="1" applyAlignment="1">
      <alignment vertical="center" wrapText="1"/>
    </xf>
    <xf numFmtId="0" fontId="16" fillId="0" borderId="6" xfId="0" applyFont="1" applyBorder="1" applyAlignment="1">
      <alignment horizontal="center" vertical="center"/>
    </xf>
    <xf numFmtId="14" fontId="16" fillId="11" borderId="5" xfId="0" applyNumberFormat="1" applyFont="1" applyFill="1" applyBorder="1" applyAlignment="1" applyProtection="1">
      <alignment horizontal="center" vertical="center"/>
      <protection locked="0"/>
    </xf>
    <xf numFmtId="14" fontId="16" fillId="0" borderId="6" xfId="0" applyNumberFormat="1" applyFont="1" applyBorder="1" applyAlignment="1">
      <alignment vertical="center"/>
    </xf>
    <xf numFmtId="14" fontId="16" fillId="0" borderId="9" xfId="0" applyNumberFormat="1" applyFont="1" applyBorder="1" applyAlignment="1">
      <alignment vertical="center"/>
    </xf>
    <xf numFmtId="0" fontId="62" fillId="0" borderId="0" xfId="0" applyFont="1"/>
    <xf numFmtId="0" fontId="16" fillId="11" borderId="63" xfId="0" applyFont="1" applyFill="1" applyBorder="1" applyAlignment="1" applyProtection="1">
      <alignment wrapText="1"/>
      <protection locked="0"/>
    </xf>
    <xf numFmtId="0" fontId="16" fillId="11" borderId="22" xfId="0" applyFont="1" applyFill="1" applyBorder="1" applyAlignment="1" applyProtection="1">
      <alignment wrapText="1"/>
      <protection locked="0"/>
    </xf>
    <xf numFmtId="0" fontId="16" fillId="11" borderId="25" xfId="0" applyFont="1" applyFill="1" applyBorder="1" applyAlignment="1" applyProtection="1">
      <alignment wrapText="1"/>
      <protection locked="0"/>
    </xf>
    <xf numFmtId="0" fontId="16" fillId="11" borderId="69" xfId="0" applyFont="1" applyFill="1" applyBorder="1" applyAlignment="1" applyProtection="1">
      <alignment wrapText="1"/>
      <protection locked="0"/>
    </xf>
    <xf numFmtId="164" fontId="16" fillId="0" borderId="34" xfId="0" applyNumberFormat="1" applyFont="1" applyBorder="1"/>
    <xf numFmtId="164" fontId="16" fillId="0" borderId="35" xfId="0" applyNumberFormat="1" applyFont="1" applyBorder="1"/>
    <xf numFmtId="164" fontId="16" fillId="0" borderId="48" xfId="0" applyNumberFormat="1" applyFont="1" applyBorder="1" applyAlignment="1">
      <alignment horizontal="left"/>
    </xf>
    <xf numFmtId="164" fontId="16" fillId="0" borderId="49" xfId="0" applyNumberFormat="1" applyFont="1" applyBorder="1" applyAlignment="1">
      <alignment horizontal="left"/>
    </xf>
    <xf numFmtId="0" fontId="62" fillId="0" borderId="0" xfId="0" applyFont="1" applyAlignment="1">
      <alignment vertical="center"/>
    </xf>
    <xf numFmtId="164" fontId="16" fillId="0" borderId="48" xfId="0" applyNumberFormat="1" applyFont="1" applyBorder="1" applyAlignment="1">
      <alignment horizontal="left" vertical="center"/>
    </xf>
    <xf numFmtId="164" fontId="16" fillId="0" borderId="49" xfId="0" applyNumberFormat="1" applyFont="1" applyBorder="1" applyAlignment="1">
      <alignment horizontal="left" vertical="center"/>
    </xf>
    <xf numFmtId="0" fontId="16" fillId="0" borderId="5" xfId="0" applyFont="1" applyBorder="1" applyAlignment="1">
      <alignment horizontal="left" vertical="center"/>
    </xf>
    <xf numFmtId="0" fontId="16" fillId="11" borderId="70" xfId="0" applyFont="1" applyFill="1" applyBorder="1" applyAlignment="1" applyProtection="1">
      <alignment vertical="center" wrapText="1"/>
      <protection locked="0"/>
    </xf>
    <xf numFmtId="0" fontId="16" fillId="11" borderId="22" xfId="0" applyFont="1" applyFill="1" applyBorder="1" applyAlignment="1" applyProtection="1">
      <alignment vertical="center" wrapText="1"/>
      <protection locked="0"/>
    </xf>
    <xf numFmtId="0" fontId="16" fillId="11" borderId="62" xfId="0" applyFont="1" applyFill="1" applyBorder="1" applyAlignment="1" applyProtection="1">
      <alignment vertical="center" wrapText="1"/>
      <protection locked="0"/>
    </xf>
    <xf numFmtId="0" fontId="16" fillId="11" borderId="18" xfId="0" applyFont="1" applyFill="1" applyBorder="1" applyAlignment="1" applyProtection="1">
      <alignment vertical="center" wrapText="1"/>
      <protection locked="0"/>
    </xf>
    <xf numFmtId="0" fontId="16" fillId="11" borderId="25" xfId="0" applyFont="1" applyFill="1" applyBorder="1" applyAlignment="1" applyProtection="1">
      <alignment vertical="center" wrapText="1"/>
      <protection locked="0"/>
    </xf>
    <xf numFmtId="0" fontId="16" fillId="11" borderId="63" xfId="0" applyFont="1" applyFill="1" applyBorder="1" applyAlignment="1" applyProtection="1">
      <alignment vertical="center" wrapText="1"/>
      <protection locked="0"/>
    </xf>
    <xf numFmtId="0" fontId="16" fillId="11" borderId="71" xfId="0" applyFont="1" applyFill="1" applyBorder="1" applyAlignment="1" applyProtection="1">
      <alignment vertical="center" wrapText="1"/>
      <protection locked="0"/>
    </xf>
    <xf numFmtId="0" fontId="16" fillId="0" borderId="0" xfId="0" applyFont="1" applyAlignment="1" applyProtection="1">
      <alignment vertical="center" wrapText="1"/>
      <protection locked="0"/>
    </xf>
    <xf numFmtId="165" fontId="16" fillId="0" borderId="0" xfId="0" applyNumberFormat="1" applyFont="1" applyAlignment="1" applyProtection="1">
      <alignment horizontal="left" vertical="center"/>
      <protection locked="0"/>
    </xf>
    <xf numFmtId="165" fontId="16" fillId="0" borderId="0" xfId="0" applyNumberFormat="1" applyFont="1" applyAlignment="1" applyProtection="1">
      <alignment vertical="center"/>
      <protection locked="0"/>
    </xf>
    <xf numFmtId="0" fontId="16" fillId="0" borderId="16" xfId="0" applyFont="1" applyBorder="1" applyAlignment="1">
      <alignment vertical="center" wrapText="1"/>
    </xf>
    <xf numFmtId="165" fontId="16" fillId="0" borderId="16" xfId="0" applyNumberFormat="1" applyFont="1" applyBorder="1" applyAlignment="1">
      <alignment vertical="center"/>
    </xf>
    <xf numFmtId="0" fontId="16" fillId="0" borderId="16" xfId="0" applyFont="1" applyBorder="1" applyAlignment="1">
      <alignment vertical="center"/>
    </xf>
    <xf numFmtId="165" fontId="16" fillId="0" borderId="16" xfId="0" applyNumberFormat="1" applyFont="1" applyBorder="1" applyAlignment="1">
      <alignment horizontal="left" vertical="center"/>
    </xf>
    <xf numFmtId="0" fontId="16" fillId="0" borderId="16" xfId="0" applyFont="1" applyBorder="1" applyAlignment="1">
      <alignment horizontal="left" vertical="center"/>
    </xf>
    <xf numFmtId="0" fontId="16" fillId="0" borderId="0" xfId="0" applyFont="1" applyAlignment="1">
      <alignment wrapText="1"/>
    </xf>
    <xf numFmtId="165" fontId="16" fillId="0" borderId="0" xfId="0" applyNumberFormat="1" applyFont="1" applyAlignment="1">
      <alignment vertical="top"/>
    </xf>
    <xf numFmtId="0" fontId="16" fillId="0" borderId="0" xfId="0" applyFont="1" applyAlignment="1">
      <alignment vertical="top"/>
    </xf>
    <xf numFmtId="165" fontId="16" fillId="0" borderId="0" xfId="0" applyNumberFormat="1" applyFont="1" applyAlignment="1">
      <alignment horizontal="left"/>
    </xf>
    <xf numFmtId="0" fontId="16" fillId="0" borderId="0" xfId="0" applyFont="1" applyAlignment="1">
      <alignment horizontal="left"/>
    </xf>
    <xf numFmtId="0" fontId="16" fillId="0" borderId="0" xfId="0" applyFont="1" applyAlignment="1">
      <alignment vertical="center"/>
    </xf>
    <xf numFmtId="165" fontId="16" fillId="0" borderId="0" xfId="0" applyNumberFormat="1" applyFont="1" applyAlignment="1">
      <alignment horizontal="left" vertical="center"/>
    </xf>
    <xf numFmtId="0" fontId="16" fillId="0" borderId="0" xfId="0" applyFont="1" applyAlignment="1">
      <alignment horizontal="left" vertical="center"/>
    </xf>
    <xf numFmtId="0" fontId="16" fillId="0" borderId="0" xfId="0" applyFont="1"/>
    <xf numFmtId="0" fontId="16" fillId="0" borderId="1" xfId="0" applyFont="1" applyBorder="1"/>
    <xf numFmtId="0" fontId="16" fillId="0" borderId="4" xfId="0" applyFont="1" applyBorder="1"/>
    <xf numFmtId="14" fontId="16" fillId="11" borderId="5" xfId="0" applyNumberFormat="1" applyFont="1" applyFill="1" applyBorder="1" applyAlignment="1" applyProtection="1">
      <alignment horizontal="center" vertical="top"/>
      <protection locked="0"/>
    </xf>
    <xf numFmtId="0" fontId="16" fillId="0" borderId="7" xfId="0" applyFont="1" applyBorder="1"/>
    <xf numFmtId="14" fontId="16" fillId="11" borderId="8" xfId="0" applyNumberFormat="1" applyFont="1" applyFill="1" applyBorder="1" applyAlignment="1" applyProtection="1">
      <alignment horizontal="center" vertical="top"/>
      <protection locked="0"/>
    </xf>
    <xf numFmtId="0" fontId="16" fillId="0" borderId="0" xfId="0" applyFont="1" applyProtection="1">
      <protection locked="0"/>
    </xf>
    <xf numFmtId="0" fontId="27" fillId="11" borderId="0" xfId="0" applyFont="1" applyFill="1" applyAlignment="1" applyProtection="1">
      <alignment horizontal="center" vertical="center"/>
      <protection locked="0"/>
    </xf>
    <xf numFmtId="0" fontId="16" fillId="0" borderId="0" xfId="0" applyFont="1" applyAlignment="1">
      <alignment horizontal="left" vertical="top" wrapText="1"/>
    </xf>
    <xf numFmtId="0" fontId="62" fillId="0" borderId="0" xfId="0" applyFont="1" applyAlignment="1">
      <alignment wrapText="1"/>
    </xf>
    <xf numFmtId="0" fontId="27" fillId="0" borderId="0" xfId="0" applyFont="1"/>
    <xf numFmtId="14" fontId="16" fillId="11" borderId="2" xfId="0" applyNumberFormat="1" applyFont="1" applyFill="1" applyBorder="1" applyAlignment="1" applyProtection="1">
      <alignment horizontal="center" vertical="top"/>
      <protection locked="0"/>
    </xf>
    <xf numFmtId="0" fontId="63" fillId="0" borderId="0" xfId="0" applyFont="1"/>
    <xf numFmtId="0" fontId="33" fillId="0" borderId="0" xfId="0" applyFont="1"/>
    <xf numFmtId="0" fontId="33" fillId="0" borderId="0" xfId="0" applyFont="1" applyAlignment="1">
      <alignment vertical="center"/>
    </xf>
    <xf numFmtId="0" fontId="16" fillId="0" borderId="1" xfId="0" applyFont="1" applyBorder="1" applyAlignment="1">
      <alignment horizontal="left" vertical="center"/>
    </xf>
    <xf numFmtId="0" fontId="16" fillId="4" borderId="2"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13" borderId="3" xfId="0" applyFont="1" applyFill="1" applyBorder="1" applyAlignment="1">
      <alignment horizontal="center" vertical="center" wrapText="1"/>
    </xf>
    <xf numFmtId="0" fontId="16" fillId="0" borderId="4" xfId="0" applyFont="1" applyBorder="1" applyAlignment="1">
      <alignment horizontal="left" vertical="center" wrapText="1"/>
    </xf>
    <xf numFmtId="1" fontId="16" fillId="4" borderId="5" xfId="0" applyNumberFormat="1" applyFont="1" applyFill="1" applyBorder="1" applyAlignment="1">
      <alignment horizontal="center" vertical="center"/>
    </xf>
    <xf numFmtId="1" fontId="16" fillId="7" borderId="5" xfId="0" applyNumberFormat="1" applyFont="1" applyFill="1" applyBorder="1" applyAlignment="1">
      <alignment horizontal="center" vertical="center"/>
    </xf>
    <xf numFmtId="1" fontId="16" fillId="5" borderId="5" xfId="0" applyNumberFormat="1" applyFont="1" applyFill="1" applyBorder="1" applyAlignment="1">
      <alignment horizontal="center" vertical="center"/>
    </xf>
    <xf numFmtId="1" fontId="16" fillId="13" borderId="6" xfId="0" applyNumberFormat="1" applyFont="1" applyFill="1" applyBorder="1" applyAlignment="1">
      <alignment horizontal="center" vertical="center"/>
    </xf>
    <xf numFmtId="14" fontId="27" fillId="0" borderId="0" xfId="0" applyNumberFormat="1" applyFont="1" applyAlignment="1">
      <alignment horizontal="left" vertical="center"/>
    </xf>
    <xf numFmtId="14" fontId="33" fillId="0" borderId="0" xfId="0" applyNumberFormat="1" applyFont="1" applyAlignment="1">
      <alignment vertical="center"/>
    </xf>
    <xf numFmtId="0" fontId="27" fillId="0" borderId="0" xfId="0" applyFont="1" applyAlignment="1">
      <alignment horizontal="left" vertical="center"/>
    </xf>
    <xf numFmtId="0" fontId="61" fillId="11" borderId="5" xfId="0" applyFont="1" applyFill="1" applyBorder="1" applyAlignment="1" applyProtection="1">
      <alignment horizontal="center" vertical="center"/>
      <protection locked="0"/>
    </xf>
    <xf numFmtId="0" fontId="61" fillId="0" borderId="0" xfId="0" applyFont="1" applyProtection="1">
      <protection locked="0"/>
    </xf>
    <xf numFmtId="0" fontId="0" fillId="22" borderId="22" xfId="0" applyFill="1" applyBorder="1" applyAlignment="1">
      <alignment horizontal="center" vertical="top" wrapText="1"/>
    </xf>
    <xf numFmtId="2" fontId="0" fillId="22" borderId="104" xfId="0" applyNumberFormat="1" applyFill="1" applyBorder="1" applyAlignment="1">
      <alignment horizontal="right" vertical="top"/>
    </xf>
    <xf numFmtId="0" fontId="54" fillId="9" borderId="27" xfId="0" applyFont="1" applyFill="1" applyBorder="1" applyAlignment="1">
      <alignment horizontal="center" vertical="top"/>
    </xf>
    <xf numFmtId="0" fontId="0" fillId="9" borderId="28" xfId="0" applyFill="1" applyBorder="1" applyAlignment="1">
      <alignment horizontal="center"/>
    </xf>
    <xf numFmtId="0" fontId="0" fillId="15" borderId="27" xfId="0" applyFill="1" applyBorder="1" applyAlignment="1">
      <alignment horizontal="center" vertical="top"/>
    </xf>
    <xf numFmtId="0" fontId="0" fillId="15" borderId="28" xfId="0" applyFill="1" applyBorder="1" applyAlignment="1">
      <alignment horizontal="center"/>
    </xf>
    <xf numFmtId="0" fontId="0" fillId="15" borderId="28" xfId="0" applyFill="1" applyBorder="1" applyAlignment="1">
      <alignment horizontal="center" vertical="center"/>
    </xf>
    <xf numFmtId="0" fontId="0" fillId="3" borderId="15" xfId="0" applyFill="1" applyBorder="1" applyAlignment="1">
      <alignment horizontal="center" vertical="top"/>
    </xf>
    <xf numFmtId="0" fontId="0" fillId="11" borderId="70" xfId="0" applyFill="1" applyBorder="1" applyAlignment="1">
      <alignment horizontal="left" vertical="top"/>
    </xf>
    <xf numFmtId="0" fontId="24" fillId="11" borderId="79" xfId="0" applyFont="1" applyFill="1" applyBorder="1" applyAlignment="1">
      <alignment horizontal="left" vertical="top"/>
    </xf>
    <xf numFmtId="0" fontId="0" fillId="4" borderId="100" xfId="0" applyFill="1" applyBorder="1" applyAlignment="1">
      <alignment horizontal="center" vertical="center"/>
    </xf>
    <xf numFmtId="0" fontId="0" fillId="4" borderId="52" xfId="0" applyFill="1" applyBorder="1" applyAlignment="1">
      <alignment horizontal="center" vertical="center"/>
    </xf>
    <xf numFmtId="0" fontId="0" fillId="4" borderId="56" xfId="0" applyFill="1" applyBorder="1" applyAlignment="1">
      <alignment horizontal="center" vertical="center"/>
    </xf>
    <xf numFmtId="0" fontId="0" fillId="4" borderId="99" xfId="0" applyFill="1" applyBorder="1" applyAlignment="1">
      <alignment horizontal="center" vertical="center"/>
    </xf>
    <xf numFmtId="0" fontId="0" fillId="4" borderId="101" xfId="0" applyFill="1" applyBorder="1" applyAlignment="1">
      <alignment horizontal="center" vertical="center"/>
    </xf>
    <xf numFmtId="0" fontId="0" fillId="4" borderId="102" xfId="0" applyFill="1" applyBorder="1" applyAlignment="1">
      <alignment horizontal="center" vertical="center"/>
    </xf>
    <xf numFmtId="0" fontId="0" fillId="8" borderId="100" xfId="0" applyFill="1" applyBorder="1" applyAlignment="1">
      <alignment horizontal="center" vertical="center"/>
    </xf>
    <xf numFmtId="0" fontId="0" fillId="8" borderId="52" xfId="0" applyFill="1" applyBorder="1" applyAlignment="1">
      <alignment horizontal="center" vertical="center"/>
    </xf>
    <xf numFmtId="0" fontId="0" fillId="8" borderId="105" xfId="0" applyFill="1" applyBorder="1" applyAlignment="1">
      <alignment horizontal="center" vertical="center"/>
    </xf>
    <xf numFmtId="0" fontId="0" fillId="7" borderId="100" xfId="0" applyFill="1" applyBorder="1" applyAlignment="1">
      <alignment horizontal="center" vertical="center"/>
    </xf>
    <xf numFmtId="0" fontId="0" fillId="7" borderId="52" xfId="0" applyFill="1" applyBorder="1" applyAlignment="1">
      <alignment horizontal="center" vertical="center"/>
    </xf>
    <xf numFmtId="0" fontId="0" fillId="5" borderId="52" xfId="0" applyFill="1" applyBorder="1" applyAlignment="1">
      <alignment horizontal="center" vertical="center"/>
    </xf>
    <xf numFmtId="0" fontId="0" fillId="13" borderId="52" xfId="0" applyFill="1" applyBorder="1" applyAlignment="1">
      <alignment horizontal="center" vertical="center"/>
    </xf>
    <xf numFmtId="0" fontId="0" fillId="13" borderId="100" xfId="0" applyFill="1" applyBorder="1" applyAlignment="1">
      <alignment horizontal="center" vertical="center"/>
    </xf>
    <xf numFmtId="0" fontId="0" fillId="5" borderId="100" xfId="0" applyFill="1" applyBorder="1" applyAlignment="1">
      <alignment horizontal="center" vertical="center"/>
    </xf>
    <xf numFmtId="0" fontId="24" fillId="0" borderId="0" xfId="0" applyFont="1" applyAlignment="1">
      <alignment horizontal="center" vertical="center"/>
    </xf>
    <xf numFmtId="0" fontId="0" fillId="0" borderId="0" xfId="0" applyAlignment="1">
      <alignment horizontal="center" vertical="center"/>
    </xf>
    <xf numFmtId="14" fontId="60" fillId="11" borderId="79" xfId="0" applyNumberFormat="1" applyFont="1" applyFill="1" applyBorder="1" applyAlignment="1">
      <alignment horizontal="center" vertical="center" wrapText="1"/>
    </xf>
    <xf numFmtId="14" fontId="60" fillId="11" borderId="80" xfId="0" applyNumberFormat="1" applyFont="1" applyFill="1" applyBorder="1" applyAlignment="1">
      <alignment horizontal="center" vertical="center" wrapText="1"/>
    </xf>
    <xf numFmtId="0" fontId="0" fillId="4" borderId="107" xfId="0" applyFill="1" applyBorder="1" applyAlignment="1">
      <alignment horizontal="center" vertical="center"/>
    </xf>
    <xf numFmtId="0" fontId="0" fillId="4" borderId="114" xfId="0" applyFill="1" applyBorder="1" applyAlignment="1">
      <alignment horizontal="center" vertical="center"/>
    </xf>
    <xf numFmtId="0" fontId="0" fillId="4" borderId="106" xfId="0" applyFill="1" applyBorder="1" applyAlignment="1">
      <alignment horizontal="center" vertical="center"/>
    </xf>
    <xf numFmtId="0" fontId="0" fillId="4" borderId="112" xfId="0" applyFill="1" applyBorder="1" applyAlignment="1">
      <alignment horizontal="center" vertical="center"/>
    </xf>
    <xf numFmtId="0" fontId="0" fillId="4" borderId="108" xfId="0" applyFill="1" applyBorder="1" applyAlignment="1">
      <alignment horizontal="center" vertical="center"/>
    </xf>
    <xf numFmtId="0" fontId="0" fillId="4" borderId="113" xfId="0" applyFill="1" applyBorder="1" applyAlignment="1">
      <alignment horizontal="center" vertical="center"/>
    </xf>
    <xf numFmtId="0" fontId="24" fillId="11" borderId="79" xfId="0" applyFont="1" applyFill="1" applyBorder="1" applyAlignment="1">
      <alignment horizontal="left" vertical="top" wrapText="1"/>
    </xf>
    <xf numFmtId="0" fontId="66" fillId="4" borderId="2" xfId="0" applyFont="1" applyFill="1" applyBorder="1" applyAlignment="1">
      <alignment horizontal="center" vertical="center" wrapText="1"/>
    </xf>
    <xf numFmtId="0" fontId="66" fillId="7" borderId="2" xfId="0" applyFont="1" applyFill="1" applyBorder="1" applyAlignment="1">
      <alignment horizontal="center" vertical="center" wrapText="1"/>
    </xf>
    <xf numFmtId="0" fontId="66" fillId="5" borderId="2" xfId="0" applyFont="1" applyFill="1" applyBorder="1" applyAlignment="1">
      <alignment horizontal="center" vertical="center" wrapText="1"/>
    </xf>
    <xf numFmtId="0" fontId="66" fillId="13" borderId="3" xfId="0" applyFont="1" applyFill="1" applyBorder="1" applyAlignment="1">
      <alignment horizontal="center" vertical="center" wrapText="1"/>
    </xf>
    <xf numFmtId="0" fontId="27" fillId="0" borderId="0" xfId="0" applyFont="1" applyAlignment="1">
      <alignment vertical="center"/>
    </xf>
    <xf numFmtId="14" fontId="16" fillId="11" borderId="8" xfId="0" applyNumberFormat="1" applyFont="1" applyFill="1" applyBorder="1" applyAlignment="1" applyProtection="1">
      <alignment horizontal="center" vertical="center"/>
      <protection locked="0"/>
    </xf>
    <xf numFmtId="0" fontId="0" fillId="0" borderId="0" xfId="0" applyAlignment="1">
      <alignment vertical="center" wrapText="1"/>
    </xf>
    <xf numFmtId="1" fontId="55" fillId="9" borderId="16" xfId="0" applyNumberFormat="1" applyFont="1" applyFill="1" applyBorder="1" applyAlignment="1">
      <alignment horizontal="left" vertical="top"/>
    </xf>
    <xf numFmtId="1" fontId="55" fillId="9" borderId="17" xfId="0" applyNumberFormat="1" applyFont="1" applyFill="1" applyBorder="1" applyAlignment="1">
      <alignment horizontal="left" vertical="top"/>
    </xf>
    <xf numFmtId="0" fontId="0" fillId="15" borderId="0" xfId="0" applyFill="1" applyAlignment="1">
      <alignment horizontal="center"/>
    </xf>
    <xf numFmtId="1" fontId="24" fillId="15" borderId="16" xfId="0" applyNumberFormat="1" applyFont="1" applyFill="1" applyBorder="1" applyAlignment="1">
      <alignment horizontal="center" vertical="top"/>
    </xf>
    <xf numFmtId="1" fontId="24" fillId="15" borderId="17" xfId="0" applyNumberFormat="1" applyFont="1" applyFill="1" applyBorder="1" applyAlignment="1">
      <alignment horizontal="center" vertical="top"/>
    </xf>
    <xf numFmtId="1" fontId="55" fillId="9" borderId="85" xfId="0" applyNumberFormat="1" applyFont="1" applyFill="1" applyBorder="1" applyAlignment="1">
      <alignment horizontal="left" vertical="top"/>
    </xf>
    <xf numFmtId="1" fontId="24" fillId="15" borderId="85" xfId="0" applyNumberFormat="1" applyFont="1" applyFill="1" applyBorder="1" applyAlignment="1">
      <alignment horizontal="left" vertical="top"/>
    </xf>
    <xf numFmtId="1" fontId="24" fillId="15" borderId="85" xfId="0" applyNumberFormat="1" applyFont="1" applyFill="1" applyBorder="1" applyAlignment="1">
      <alignment horizontal="left" vertical="top" wrapText="1"/>
    </xf>
    <xf numFmtId="0" fontId="0" fillId="8" borderId="119" xfId="0" applyFill="1" applyBorder="1" applyAlignment="1">
      <alignment horizontal="center" vertical="top"/>
    </xf>
    <xf numFmtId="0" fontId="0" fillId="22" borderId="45" xfId="0" applyFill="1" applyBorder="1" applyAlignment="1">
      <alignment horizontal="center" vertical="top"/>
    </xf>
    <xf numFmtId="0" fontId="0" fillId="8" borderId="120" xfId="0" applyFill="1" applyBorder="1" applyAlignment="1">
      <alignment horizontal="center" vertical="top"/>
    </xf>
    <xf numFmtId="0" fontId="0" fillId="22" borderId="119" xfId="0" applyFill="1" applyBorder="1" applyAlignment="1">
      <alignment horizontal="center" vertical="top"/>
    </xf>
    <xf numFmtId="0" fontId="0" fillId="22" borderId="120" xfId="0" applyFill="1" applyBorder="1" applyAlignment="1">
      <alignment horizontal="center" vertical="top"/>
    </xf>
    <xf numFmtId="0" fontId="0" fillId="22" borderId="121" xfId="0" applyFill="1" applyBorder="1" applyAlignment="1">
      <alignment horizontal="center" vertical="top"/>
    </xf>
    <xf numFmtId="0" fontId="0" fillId="8" borderId="121" xfId="0" applyFill="1" applyBorder="1" applyAlignment="1">
      <alignment horizontal="center" vertical="top"/>
    </xf>
    <xf numFmtId="0" fontId="0" fillId="7" borderId="119" xfId="0" applyFill="1" applyBorder="1" applyAlignment="1">
      <alignment horizontal="center" vertical="top"/>
    </xf>
    <xf numFmtId="0" fontId="0" fillId="7" borderId="120" xfId="0" applyFill="1" applyBorder="1" applyAlignment="1">
      <alignment horizontal="center" vertical="top"/>
    </xf>
    <xf numFmtId="0" fontId="0" fillId="4" borderId="15" xfId="0" applyFill="1" applyBorder="1" applyAlignment="1">
      <alignment horizontal="center" vertical="top"/>
    </xf>
    <xf numFmtId="0" fontId="0" fillId="4" borderId="119" xfId="0" applyFill="1" applyBorder="1" applyAlignment="1">
      <alignment horizontal="center" vertical="top"/>
    </xf>
    <xf numFmtId="0" fontId="0" fillId="4" borderId="120" xfId="0" applyFill="1" applyBorder="1" applyAlignment="1">
      <alignment horizontal="center" vertical="top"/>
    </xf>
    <xf numFmtId="0" fontId="0" fillId="4" borderId="66" xfId="0" applyFill="1" applyBorder="1" applyAlignment="1">
      <alignment horizontal="center" vertical="top"/>
    </xf>
    <xf numFmtId="0" fontId="0" fillId="5" borderId="120" xfId="0" applyFill="1" applyBorder="1" applyAlignment="1">
      <alignment horizontal="center" vertical="top"/>
    </xf>
    <xf numFmtId="0" fontId="0" fillId="13" borderId="120" xfId="0" applyFill="1" applyBorder="1" applyAlignment="1">
      <alignment horizontal="center" vertical="top"/>
    </xf>
    <xf numFmtId="0" fontId="0" fillId="13" borderId="119" xfId="0" applyFill="1" applyBorder="1" applyAlignment="1">
      <alignment horizontal="center" vertical="top"/>
    </xf>
    <xf numFmtId="0" fontId="0" fillId="5" borderId="119" xfId="0" applyFill="1" applyBorder="1" applyAlignment="1">
      <alignment horizontal="center" vertical="top"/>
    </xf>
    <xf numFmtId="0" fontId="0" fillId="4" borderId="122" xfId="0" applyFill="1" applyBorder="1" applyAlignment="1">
      <alignment horizontal="center" vertical="top"/>
    </xf>
    <xf numFmtId="0" fontId="0" fillId="4" borderId="123" xfId="0" applyFill="1" applyBorder="1" applyAlignment="1">
      <alignment horizontal="center" vertical="top"/>
    </xf>
    <xf numFmtId="0" fontId="0" fillId="4" borderId="124" xfId="0" applyFill="1" applyBorder="1" applyAlignment="1">
      <alignment horizontal="center" vertical="top"/>
    </xf>
    <xf numFmtId="0" fontId="0" fillId="22" borderId="45" xfId="0" applyFill="1" applyBorder="1" applyAlignment="1">
      <alignment horizontal="center" vertical="top" wrapText="1"/>
    </xf>
    <xf numFmtId="0" fontId="0" fillId="4" borderId="45" xfId="0" applyFill="1" applyBorder="1" applyAlignment="1">
      <alignment horizontal="center" vertical="top"/>
    </xf>
    <xf numFmtId="0" fontId="0" fillId="4" borderId="121" xfId="0" applyFill="1" applyBorder="1" applyAlignment="1">
      <alignment horizontal="center" vertical="top"/>
    </xf>
    <xf numFmtId="0" fontId="0" fillId="4" borderId="30" xfId="0" applyFill="1" applyBorder="1" applyAlignment="1">
      <alignment horizontal="center" vertical="top"/>
    </xf>
    <xf numFmtId="1" fontId="55" fillId="9" borderId="79" xfId="0" applyNumberFormat="1" applyFont="1" applyFill="1" applyBorder="1" applyAlignment="1">
      <alignment horizontal="left" vertical="top"/>
    </xf>
    <xf numFmtId="1" fontId="24" fillId="15" borderId="79" xfId="0" applyNumberFormat="1" applyFont="1" applyFill="1" applyBorder="1" applyAlignment="1">
      <alignment horizontal="left" vertical="top"/>
    </xf>
    <xf numFmtId="2" fontId="0" fillId="4" borderId="125" xfId="0" applyNumberFormat="1" applyFill="1" applyBorder="1" applyAlignment="1">
      <alignment horizontal="left" vertical="top"/>
    </xf>
    <xf numFmtId="2" fontId="0" fillId="4" borderId="126" xfId="0" applyNumberFormat="1" applyFill="1" applyBorder="1" applyAlignment="1">
      <alignment horizontal="left" vertical="top"/>
    </xf>
    <xf numFmtId="2" fontId="0" fillId="4" borderId="127" xfId="0" applyNumberFormat="1" applyFill="1" applyBorder="1" applyAlignment="1">
      <alignment horizontal="left" vertical="top"/>
    </xf>
    <xf numFmtId="0" fontId="0" fillId="4" borderId="74" xfId="0" applyFill="1" applyBorder="1" applyAlignment="1" applyProtection="1">
      <alignment vertical="top" wrapText="1"/>
      <protection locked="0"/>
    </xf>
    <xf numFmtId="0" fontId="0" fillId="4" borderId="78" xfId="0" applyFill="1" applyBorder="1" applyAlignment="1" applyProtection="1">
      <alignment vertical="top" wrapText="1"/>
      <protection locked="0"/>
    </xf>
    <xf numFmtId="0" fontId="0" fillId="4" borderId="103" xfId="0" applyFill="1" applyBorder="1" applyAlignment="1" applyProtection="1">
      <alignment vertical="top" wrapText="1"/>
      <protection locked="0"/>
    </xf>
    <xf numFmtId="0" fontId="0" fillId="4" borderId="58" xfId="0" applyFill="1" applyBorder="1" applyAlignment="1" applyProtection="1">
      <alignment vertical="top" wrapText="1"/>
      <protection locked="0"/>
    </xf>
    <xf numFmtId="0" fontId="0" fillId="4" borderId="75" xfId="0" applyFill="1" applyBorder="1" applyAlignment="1" applyProtection="1">
      <alignment vertical="top" wrapText="1"/>
      <protection locked="0"/>
    </xf>
    <xf numFmtId="0" fontId="0" fillId="4" borderId="61" xfId="0" applyFill="1" applyBorder="1" applyAlignment="1" applyProtection="1">
      <alignment vertical="top" wrapText="1"/>
      <protection locked="0"/>
    </xf>
    <xf numFmtId="0" fontId="0" fillId="4" borderId="16" xfId="0" applyFill="1" applyBorder="1" applyAlignment="1">
      <alignment horizontal="center" vertical="center"/>
    </xf>
    <xf numFmtId="1" fontId="24" fillId="15" borderId="128" xfId="0" applyNumberFormat="1" applyFont="1" applyFill="1" applyBorder="1" applyAlignment="1">
      <alignment horizontal="left" vertical="top"/>
    </xf>
    <xf numFmtId="1" fontId="24" fillId="15" borderId="31" xfId="0" applyNumberFormat="1" applyFont="1" applyFill="1" applyBorder="1" applyAlignment="1">
      <alignment horizontal="center" vertical="top"/>
    </xf>
    <xf numFmtId="1" fontId="24" fillId="15" borderId="32" xfId="0" applyNumberFormat="1" applyFont="1" applyFill="1" applyBorder="1" applyAlignment="1">
      <alignment horizontal="center" vertical="top"/>
    </xf>
    <xf numFmtId="0" fontId="0" fillId="9" borderId="16" xfId="0" applyFill="1" applyBorder="1" applyAlignment="1">
      <alignment horizontal="center"/>
    </xf>
    <xf numFmtId="1" fontId="22" fillId="0" borderId="0" xfId="0" applyNumberFormat="1" applyFont="1" applyAlignment="1">
      <alignment vertical="center"/>
    </xf>
    <xf numFmtId="0" fontId="0" fillId="8" borderId="109" xfId="0" applyFill="1" applyBorder="1" applyAlignment="1" applyProtection="1">
      <alignment horizontal="center" vertical="center"/>
      <protection locked="0"/>
    </xf>
    <xf numFmtId="0" fontId="0" fillId="8" borderId="106" xfId="0" applyFill="1" applyBorder="1" applyAlignment="1" applyProtection="1">
      <alignment horizontal="center" vertical="center"/>
      <protection locked="0"/>
    </xf>
    <xf numFmtId="0" fontId="0" fillId="8" borderId="112" xfId="0" applyFill="1" applyBorder="1" applyAlignment="1" applyProtection="1">
      <alignment horizontal="center" vertical="center"/>
      <protection locked="0"/>
    </xf>
    <xf numFmtId="0" fontId="0" fillId="5" borderId="106" xfId="0" applyFill="1" applyBorder="1" applyAlignment="1" applyProtection="1">
      <alignment horizontal="center" vertical="center"/>
      <protection locked="0"/>
    </xf>
    <xf numFmtId="0" fontId="0" fillId="5" borderId="112" xfId="0" applyFill="1" applyBorder="1" applyAlignment="1" applyProtection="1">
      <alignment horizontal="center" vertical="center"/>
      <protection locked="0"/>
    </xf>
    <xf numFmtId="0" fontId="0" fillId="13" borderId="106" xfId="0" applyFill="1" applyBorder="1" applyAlignment="1" applyProtection="1">
      <alignment horizontal="center" vertical="center"/>
      <protection locked="0"/>
    </xf>
    <xf numFmtId="0" fontId="0" fillId="13" borderId="112" xfId="0" applyFill="1" applyBorder="1" applyAlignment="1" applyProtection="1">
      <alignment horizontal="center" vertical="center"/>
      <protection locked="0"/>
    </xf>
    <xf numFmtId="0" fontId="0" fillId="7" borderId="106" xfId="0" applyFill="1" applyBorder="1" applyAlignment="1" applyProtection="1">
      <alignment horizontal="center" vertical="center"/>
      <protection locked="0"/>
    </xf>
    <xf numFmtId="0" fontId="0" fillId="7" borderId="112" xfId="0" applyFill="1" applyBorder="1" applyAlignment="1" applyProtection="1">
      <alignment horizontal="center" vertical="center"/>
      <protection locked="0"/>
    </xf>
    <xf numFmtId="0" fontId="15" fillId="11" borderId="18" xfId="0" applyFont="1" applyFill="1" applyBorder="1" applyAlignment="1" applyProtection="1">
      <alignment wrapText="1"/>
      <protection locked="0"/>
    </xf>
    <xf numFmtId="0" fontId="15" fillId="11" borderId="22" xfId="0" applyFont="1" applyFill="1" applyBorder="1" applyAlignment="1" applyProtection="1">
      <alignment wrapText="1"/>
      <protection locked="0"/>
    </xf>
    <xf numFmtId="14" fontId="61" fillId="11" borderId="10" xfId="0" applyNumberFormat="1" applyFont="1" applyFill="1" applyBorder="1" applyAlignment="1" applyProtection="1">
      <alignment horizontal="left"/>
      <protection locked="0"/>
    </xf>
    <xf numFmtId="0" fontId="61" fillId="11" borderId="5" xfId="0" applyFont="1" applyFill="1" applyBorder="1" applyAlignment="1" applyProtection="1">
      <alignment horizontal="left"/>
      <protection locked="0"/>
    </xf>
    <xf numFmtId="0" fontId="61" fillId="11" borderId="5" xfId="0" applyFont="1" applyFill="1" applyBorder="1" applyAlignment="1" applyProtection="1">
      <alignment horizontal="left" vertical="center"/>
      <protection locked="0"/>
    </xf>
    <xf numFmtId="49" fontId="61" fillId="11" borderId="5" xfId="0" applyNumberFormat="1" applyFont="1" applyFill="1" applyBorder="1" applyProtection="1">
      <protection locked="0"/>
    </xf>
    <xf numFmtId="14" fontId="61" fillId="11" borderId="5" xfId="0" applyNumberFormat="1" applyFont="1" applyFill="1" applyBorder="1" applyProtection="1">
      <protection locked="0"/>
    </xf>
    <xf numFmtId="167" fontId="61" fillId="11" borderId="5" xfId="0" applyNumberFormat="1" applyFont="1" applyFill="1" applyBorder="1" applyAlignment="1" applyProtection="1">
      <alignment horizontal="center"/>
      <protection locked="0"/>
    </xf>
    <xf numFmtId="14" fontId="61" fillId="11" borderId="10" xfId="0" applyNumberFormat="1" applyFont="1" applyFill="1" applyBorder="1" applyAlignment="1" applyProtection="1">
      <alignment horizontal="center"/>
      <protection locked="0"/>
    </xf>
    <xf numFmtId="172" fontId="61" fillId="11" borderId="10" xfId="0" applyNumberFormat="1" applyFont="1" applyFill="1" applyBorder="1" applyAlignment="1" applyProtection="1">
      <alignment horizontal="left"/>
      <protection locked="0"/>
    </xf>
    <xf numFmtId="174" fontId="61" fillId="11" borderId="5" xfId="0" applyNumberFormat="1" applyFont="1" applyFill="1" applyBorder="1" applyAlignment="1" applyProtection="1">
      <alignment horizontal="center" vertical="center"/>
      <protection locked="0"/>
    </xf>
    <xf numFmtId="0" fontId="61" fillId="11" borderId="5" xfId="0" applyFont="1" applyFill="1" applyBorder="1" applyAlignment="1" applyProtection="1">
      <alignment horizontal="left" vertical="top"/>
      <protection locked="0"/>
    </xf>
    <xf numFmtId="49" fontId="61" fillId="11" borderId="5" xfId="0" applyNumberFormat="1" applyFont="1" applyFill="1" applyBorder="1" applyAlignment="1" applyProtection="1">
      <alignment horizontal="left"/>
      <protection locked="0"/>
    </xf>
    <xf numFmtId="14" fontId="61" fillId="11" borderId="5" xfId="0" applyNumberFormat="1" applyFont="1" applyFill="1" applyBorder="1" applyAlignment="1" applyProtection="1">
      <alignment horizontal="left"/>
      <protection locked="0"/>
    </xf>
    <xf numFmtId="0" fontId="59" fillId="0" borderId="0" xfId="0" applyFont="1"/>
    <xf numFmtId="0" fontId="45" fillId="0" borderId="0" xfId="0" applyFont="1"/>
    <xf numFmtId="0" fontId="64" fillId="0" borderId="0" xfId="0" applyFont="1"/>
    <xf numFmtId="0" fontId="61" fillId="0" borderId="0" xfId="0" applyFont="1"/>
    <xf numFmtId="0" fontId="61" fillId="0" borderId="0" xfId="0" applyFont="1" applyAlignment="1">
      <alignment horizontal="left" vertical="center"/>
    </xf>
    <xf numFmtId="0" fontId="61" fillId="0" borderId="0" xfId="0" applyFont="1" applyAlignment="1">
      <alignment horizontal="left" vertical="top"/>
    </xf>
    <xf numFmtId="0" fontId="61" fillId="0" borderId="13" xfId="0" applyFont="1" applyBorder="1" applyAlignment="1">
      <alignment horizontal="center" vertical="center"/>
    </xf>
    <xf numFmtId="0" fontId="61" fillId="0" borderId="0" xfId="0" applyFont="1" applyAlignment="1">
      <alignment horizontal="center" vertical="center"/>
    </xf>
    <xf numFmtId="0" fontId="61" fillId="0" borderId="0" xfId="0" applyFont="1" applyAlignment="1">
      <alignment horizontal="left"/>
    </xf>
    <xf numFmtId="0" fontId="65" fillId="0" borderId="0" xfId="0" applyFont="1"/>
    <xf numFmtId="166" fontId="61" fillId="0" borderId="0" xfId="0" applyNumberFormat="1" applyFont="1" applyAlignment="1">
      <alignment horizontal="center" vertical="center"/>
    </xf>
    <xf numFmtId="0" fontId="61" fillId="0" borderId="0" xfId="0" applyFont="1" applyAlignment="1">
      <alignment horizontal="center"/>
    </xf>
    <xf numFmtId="14" fontId="61" fillId="0" borderId="13" xfId="0" applyNumberFormat="1" applyFont="1" applyBorder="1" applyAlignment="1">
      <alignment horizontal="center"/>
    </xf>
    <xf numFmtId="14" fontId="61" fillId="0" borderId="0" xfId="0" applyNumberFormat="1" applyFont="1" applyAlignment="1">
      <alignment horizontal="center"/>
    </xf>
    <xf numFmtId="171" fontId="61" fillId="11" borderId="10" xfId="0" applyNumberFormat="1" applyFont="1" applyFill="1" applyBorder="1" applyAlignment="1">
      <alignment horizontal="left" vertical="top"/>
    </xf>
    <xf numFmtId="0" fontId="61" fillId="0" borderId="13" xfId="0" applyFont="1" applyBorder="1" applyAlignment="1">
      <alignment horizontal="left" vertical="top"/>
    </xf>
    <xf numFmtId="2" fontId="61" fillId="0" borderId="13" xfId="0" applyNumberFormat="1" applyFont="1" applyBorder="1" applyAlignment="1">
      <alignment horizontal="left" vertical="top"/>
    </xf>
    <xf numFmtId="0" fontId="61" fillId="0" borderId="13" xfId="0" applyFont="1" applyBorder="1" applyAlignment="1">
      <alignment horizontal="left"/>
    </xf>
    <xf numFmtId="14" fontId="61" fillId="0" borderId="0" xfId="0" applyNumberFormat="1" applyFont="1" applyAlignment="1">
      <alignment horizontal="left"/>
    </xf>
    <xf numFmtId="0" fontId="61" fillId="0" borderId="14" xfId="0" applyFont="1" applyBorder="1"/>
    <xf numFmtId="174" fontId="61" fillId="0" borderId="0" xfId="0" applyNumberFormat="1" applyFont="1" applyAlignment="1">
      <alignment horizontal="left"/>
    </xf>
    <xf numFmtId="0" fontId="0" fillId="22" borderId="103" xfId="0" applyFill="1" applyBorder="1" applyAlignment="1" applyProtection="1">
      <alignment vertical="top" wrapText="1"/>
      <protection locked="0"/>
    </xf>
    <xf numFmtId="0" fontId="0" fillId="22" borderId="58" xfId="0" applyFill="1" applyBorder="1" applyAlignment="1" applyProtection="1">
      <alignment vertical="top" wrapText="1"/>
      <protection locked="0"/>
    </xf>
    <xf numFmtId="0" fontId="0" fillId="22" borderId="75" xfId="0" applyFill="1" applyBorder="1" applyAlignment="1" applyProtection="1">
      <alignment vertical="top" wrapText="1"/>
      <protection locked="0"/>
    </xf>
    <xf numFmtId="0" fontId="0" fillId="22" borderId="61" xfId="0" applyFill="1" applyBorder="1" applyAlignment="1" applyProtection="1">
      <alignment vertical="top" wrapText="1"/>
      <protection locked="0"/>
    </xf>
    <xf numFmtId="0" fontId="0" fillId="24" borderId="115" xfId="0" applyFill="1" applyBorder="1" applyAlignment="1">
      <alignment horizontal="center" vertical="center"/>
    </xf>
    <xf numFmtId="0" fontId="0" fillId="24" borderId="111" xfId="0" applyFill="1" applyBorder="1" applyAlignment="1">
      <alignment horizontal="center" vertical="center"/>
    </xf>
    <xf numFmtId="0" fontId="0" fillId="24" borderId="110" xfId="0" applyFill="1" applyBorder="1" applyAlignment="1">
      <alignment horizontal="center" vertical="center"/>
    </xf>
    <xf numFmtId="0" fontId="0" fillId="23" borderId="16" xfId="0" applyFill="1" applyBorder="1" applyAlignment="1">
      <alignment horizontal="center" vertical="center"/>
    </xf>
    <xf numFmtId="0" fontId="0" fillId="23" borderId="17" xfId="0" applyFill="1" applyBorder="1" applyAlignment="1">
      <alignment horizontal="center" vertical="center"/>
    </xf>
    <xf numFmtId="0" fontId="0" fillId="25" borderId="16" xfId="0" applyFill="1" applyBorder="1" applyAlignment="1">
      <alignment horizontal="center" vertical="center"/>
    </xf>
    <xf numFmtId="0" fontId="0" fillId="25" borderId="17" xfId="0" applyFill="1" applyBorder="1" applyAlignment="1">
      <alignment horizontal="center" vertical="center"/>
    </xf>
    <xf numFmtId="0" fontId="0" fillId="22" borderId="74" xfId="0" applyFill="1" applyBorder="1" applyAlignment="1" applyProtection="1">
      <alignment vertical="top" wrapText="1"/>
      <protection locked="0"/>
    </xf>
    <xf numFmtId="0" fontId="0" fillId="22" borderId="78" xfId="0" applyFill="1" applyBorder="1" applyAlignment="1" applyProtection="1">
      <alignment vertical="top" wrapText="1"/>
      <protection locked="0"/>
    </xf>
    <xf numFmtId="0" fontId="0" fillId="22" borderId="52" xfId="0" applyFill="1" applyBorder="1" applyAlignment="1" applyProtection="1">
      <alignment horizontal="left" vertical="top" wrapText="1"/>
      <protection locked="0"/>
    </xf>
    <xf numFmtId="0" fontId="0" fillId="22" borderId="56" xfId="0" applyFill="1" applyBorder="1" applyAlignment="1" applyProtection="1">
      <alignment horizontal="left" vertical="top" wrapText="1"/>
      <protection locked="0"/>
    </xf>
    <xf numFmtId="0" fontId="0" fillId="24" borderId="16" xfId="0" applyFill="1" applyBorder="1" applyAlignment="1">
      <alignment horizontal="center" vertical="center"/>
    </xf>
    <xf numFmtId="0" fontId="0" fillId="24" borderId="17" xfId="0" applyFill="1" applyBorder="1" applyAlignment="1">
      <alignment horizontal="center" vertical="center"/>
    </xf>
    <xf numFmtId="0" fontId="47" fillId="0" borderId="0" xfId="0" applyFont="1" applyAlignment="1">
      <alignment horizontal="left" vertical="center" wrapText="1"/>
    </xf>
    <xf numFmtId="0" fontId="0" fillId="0" borderId="0" xfId="0" applyAlignment="1">
      <alignment horizontal="left" vertical="top"/>
    </xf>
    <xf numFmtId="0" fontId="0" fillId="3" borderId="85" xfId="0" applyFill="1" applyBorder="1" applyAlignment="1">
      <alignment horizontal="left" vertical="top" wrapText="1"/>
    </xf>
    <xf numFmtId="0" fontId="0" fillId="8" borderId="65" xfId="0" applyFill="1" applyBorder="1" applyAlignment="1">
      <alignment horizontal="left" vertical="top" wrapText="1"/>
    </xf>
    <xf numFmtId="0" fontId="0" fillId="22" borderId="83" xfId="0" applyFill="1" applyBorder="1" applyAlignment="1" applyProtection="1">
      <alignment horizontal="left" vertical="top" wrapText="1"/>
      <protection locked="0"/>
    </xf>
    <xf numFmtId="0" fontId="0" fillId="8" borderId="64" xfId="0" applyFill="1" applyBorder="1" applyAlignment="1">
      <alignment horizontal="left" vertical="top" wrapText="1"/>
    </xf>
    <xf numFmtId="0" fontId="0" fillId="7" borderId="65" xfId="0" applyFill="1" applyBorder="1" applyAlignment="1">
      <alignment horizontal="left" vertical="top" wrapText="1"/>
    </xf>
    <xf numFmtId="0" fontId="0" fillId="7" borderId="23" xfId="0" applyFill="1" applyBorder="1" applyAlignment="1">
      <alignment horizontal="left" vertical="top" wrapText="1"/>
    </xf>
    <xf numFmtId="0" fontId="48" fillId="4" borderId="85" xfId="1" applyFont="1" applyFill="1" applyBorder="1" applyAlignment="1">
      <alignment horizontal="left" vertical="top" wrapText="1"/>
    </xf>
    <xf numFmtId="0" fontId="0" fillId="4" borderId="65" xfId="0" applyFill="1" applyBorder="1" applyAlignment="1" applyProtection="1">
      <alignment horizontal="left" vertical="top" wrapText="1"/>
      <protection locked="0"/>
    </xf>
    <xf numFmtId="0" fontId="0" fillId="4" borderId="23" xfId="0" applyFill="1" applyBorder="1" applyAlignment="1" applyProtection="1">
      <alignment horizontal="left" vertical="top" wrapText="1"/>
      <protection locked="0"/>
    </xf>
    <xf numFmtId="0" fontId="0" fillId="4" borderId="20" xfId="0" applyFill="1" applyBorder="1" applyAlignment="1" applyProtection="1">
      <alignment horizontal="left" vertical="top" wrapText="1"/>
      <protection locked="0"/>
    </xf>
    <xf numFmtId="0" fontId="0" fillId="5" borderId="23" xfId="0" applyFill="1" applyBorder="1" applyAlignment="1">
      <alignment horizontal="left" vertical="top" wrapText="1"/>
    </xf>
    <xf numFmtId="0" fontId="0" fillId="13" borderId="23" xfId="0" applyFill="1" applyBorder="1" applyAlignment="1">
      <alignment horizontal="left" vertical="top" wrapText="1"/>
    </xf>
    <xf numFmtId="0" fontId="0" fillId="13" borderId="65" xfId="0" applyFill="1" applyBorder="1" applyAlignment="1">
      <alignment horizontal="left" vertical="top" wrapText="1"/>
    </xf>
    <xf numFmtId="0" fontId="0" fillId="5" borderId="65" xfId="0" applyFill="1" applyBorder="1" applyAlignment="1">
      <alignment horizontal="left" vertical="top" wrapText="1"/>
    </xf>
    <xf numFmtId="0" fontId="0" fillId="4" borderId="116" xfId="0" applyFill="1" applyBorder="1" applyAlignment="1" applyProtection="1">
      <alignment horizontal="left" vertical="top" wrapText="1"/>
      <protection locked="0"/>
    </xf>
    <xf numFmtId="0" fontId="0" fillId="4" borderId="117" xfId="0" applyFill="1" applyBorder="1" applyAlignment="1" applyProtection="1">
      <alignment horizontal="left" vertical="top" wrapText="1"/>
      <protection locked="0"/>
    </xf>
    <xf numFmtId="0" fontId="0" fillId="4" borderId="118" xfId="0" applyFill="1" applyBorder="1" applyAlignment="1" applyProtection="1">
      <alignment horizontal="left" vertical="top" wrapText="1"/>
      <protection locked="0"/>
    </xf>
    <xf numFmtId="0" fontId="0" fillId="4" borderId="83" xfId="0" applyFill="1" applyBorder="1" applyAlignment="1" applyProtection="1">
      <alignment horizontal="left" vertical="top" wrapText="1"/>
      <protection locked="0"/>
    </xf>
    <xf numFmtId="0" fontId="0" fillId="4" borderId="52" xfId="0" applyFill="1" applyBorder="1" applyAlignment="1" applyProtection="1">
      <alignment horizontal="left" vertical="top" wrapText="1"/>
      <protection locked="0"/>
    </xf>
    <xf numFmtId="0" fontId="0" fillId="4" borderId="56" xfId="0" applyFill="1" applyBorder="1" applyAlignment="1" applyProtection="1">
      <alignment horizontal="left" vertical="top" wrapText="1"/>
      <protection locked="0"/>
    </xf>
    <xf numFmtId="0" fontId="0" fillId="11" borderId="45" xfId="0" applyFill="1" applyBorder="1" applyAlignment="1">
      <alignment horizontal="center" vertical="top"/>
    </xf>
    <xf numFmtId="2" fontId="0" fillId="11" borderId="0" xfId="0" applyNumberFormat="1" applyFill="1" applyAlignment="1">
      <alignment horizontal="left" wrapText="1"/>
    </xf>
    <xf numFmtId="0" fontId="0" fillId="11" borderId="46" xfId="0" applyFill="1" applyBorder="1" applyAlignment="1">
      <alignment horizontal="center"/>
    </xf>
    <xf numFmtId="0" fontId="14" fillId="11" borderId="28" xfId="0" applyFont="1" applyFill="1" applyBorder="1" applyAlignment="1">
      <alignment vertical="center"/>
    </xf>
    <xf numFmtId="0" fontId="14" fillId="11" borderId="0" xfId="0" applyFont="1" applyFill="1" applyAlignment="1">
      <alignment vertical="center"/>
    </xf>
    <xf numFmtId="2" fontId="0" fillId="11" borderId="0" xfId="0" applyNumberFormat="1" applyFill="1" applyAlignment="1">
      <alignment horizontal="left"/>
    </xf>
    <xf numFmtId="2" fontId="0" fillId="11" borderId="31" xfId="0" applyNumberFormat="1" applyFill="1" applyBorder="1" applyAlignment="1">
      <alignment horizontal="left"/>
    </xf>
    <xf numFmtId="0" fontId="70" fillId="0" borderId="0" xfId="0" applyFont="1"/>
    <xf numFmtId="0" fontId="60" fillId="26" borderId="0" xfId="0" applyFont="1" applyFill="1"/>
    <xf numFmtId="0" fontId="71" fillId="26" borderId="0" xfId="0" applyFont="1" applyFill="1"/>
    <xf numFmtId="0" fontId="73" fillId="0" borderId="132" xfId="2" applyFont="1" applyBorder="1"/>
    <xf numFmtId="0" fontId="73" fillId="0" borderId="133" xfId="2" applyFont="1" applyBorder="1"/>
    <xf numFmtId="0" fontId="43" fillId="0" borderId="133" xfId="2" applyFont="1" applyBorder="1"/>
    <xf numFmtId="0" fontId="43" fillId="0" borderId="133" xfId="0" applyFont="1" applyBorder="1"/>
    <xf numFmtId="0" fontId="74" fillId="0" borderId="132" xfId="2" applyFont="1" applyBorder="1"/>
    <xf numFmtId="0" fontId="74" fillId="0" borderId="133" xfId="2" applyFont="1" applyBorder="1"/>
    <xf numFmtId="0" fontId="43" fillId="0" borderId="132" xfId="0" applyFont="1" applyBorder="1"/>
    <xf numFmtId="0" fontId="73" fillId="0" borderId="0" xfId="2" applyFont="1"/>
    <xf numFmtId="0" fontId="73" fillId="0" borderId="134" xfId="2" applyFont="1" applyBorder="1"/>
    <xf numFmtId="0" fontId="43" fillId="0" borderId="134" xfId="0" applyFont="1" applyBorder="1"/>
    <xf numFmtId="0" fontId="43" fillId="0" borderId="133" xfId="0" applyFont="1" applyBorder="1" applyAlignment="1">
      <alignment vertical="top" readingOrder="1"/>
    </xf>
    <xf numFmtId="0" fontId="74" fillId="0" borderId="133" xfId="0" applyFont="1" applyBorder="1"/>
    <xf numFmtId="0" fontId="0" fillId="11" borderId="0" xfId="0" applyFill="1" applyAlignment="1">
      <alignment vertical="center"/>
    </xf>
    <xf numFmtId="0" fontId="75" fillId="0" borderId="0" xfId="0" applyFont="1"/>
    <xf numFmtId="49" fontId="0" fillId="0" borderId="0" xfId="0" applyNumberFormat="1"/>
    <xf numFmtId="0" fontId="13" fillId="0" borderId="4" xfId="0" applyFont="1" applyBorder="1" applyAlignment="1">
      <alignment horizontal="left" vertical="center" wrapText="1"/>
    </xf>
    <xf numFmtId="0" fontId="13" fillId="0" borderId="1" xfId="0" applyFont="1" applyBorder="1" applyAlignment="1">
      <alignment horizontal="left" vertical="center"/>
    </xf>
    <xf numFmtId="0" fontId="13" fillId="0" borderId="1" xfId="0" applyFont="1" applyBorder="1" applyAlignment="1">
      <alignment vertical="center" wrapText="1"/>
    </xf>
    <xf numFmtId="0" fontId="13" fillId="0" borderId="4" xfId="0" applyFont="1" applyBorder="1" applyAlignment="1">
      <alignment vertical="center" wrapText="1"/>
    </xf>
    <xf numFmtId="0" fontId="13" fillId="0" borderId="0" xfId="0" applyFont="1" applyAlignment="1">
      <alignment vertical="center" wrapText="1"/>
    </xf>
    <xf numFmtId="0" fontId="42" fillId="0" borderId="0" xfId="0" applyFont="1" applyAlignment="1">
      <alignment vertical="center" wrapText="1"/>
    </xf>
    <xf numFmtId="0" fontId="16" fillId="0" borderId="0" xfId="0" applyFont="1" applyAlignment="1">
      <alignment vertical="center" wrapText="1"/>
    </xf>
    <xf numFmtId="0" fontId="12" fillId="11" borderId="18" xfId="0" applyFont="1" applyFill="1" applyBorder="1" applyAlignment="1" applyProtection="1">
      <alignment vertical="center" wrapText="1"/>
      <protection locked="0"/>
    </xf>
    <xf numFmtId="0" fontId="12" fillId="11" borderId="63" xfId="0" applyFont="1" applyFill="1" applyBorder="1" applyAlignment="1" applyProtection="1">
      <alignment vertical="center" wrapText="1"/>
      <protection locked="0"/>
    </xf>
    <xf numFmtId="0" fontId="12" fillId="11" borderId="71" xfId="0" applyFont="1" applyFill="1" applyBorder="1" applyAlignment="1" applyProtection="1">
      <alignment vertical="center" wrapText="1"/>
      <protection locked="0"/>
    </xf>
    <xf numFmtId="0" fontId="22" fillId="0" borderId="7" xfId="0" applyFont="1" applyBorder="1" applyAlignment="1">
      <alignment wrapText="1"/>
    </xf>
    <xf numFmtId="0" fontId="12" fillId="0" borderId="0" xfId="0" applyFont="1"/>
    <xf numFmtId="0" fontId="11" fillId="0" borderId="4" xfId="0" applyFont="1" applyBorder="1" applyAlignment="1">
      <alignment vertical="center" wrapText="1"/>
    </xf>
    <xf numFmtId="0" fontId="10" fillId="0" borderId="4" xfId="0" applyFont="1" applyBorder="1" applyAlignment="1">
      <alignment vertical="center" wrapText="1"/>
    </xf>
    <xf numFmtId="175" fontId="61" fillId="11" borderId="5" xfId="0" applyNumberFormat="1" applyFont="1" applyFill="1" applyBorder="1" applyAlignment="1" applyProtection="1">
      <alignment horizontal="center" vertical="center"/>
      <protection locked="0"/>
    </xf>
    <xf numFmtId="176" fontId="61" fillId="11" borderId="5" xfId="0" applyNumberFormat="1" applyFont="1" applyFill="1" applyBorder="1" applyAlignment="1" applyProtection="1">
      <alignment horizontal="left" vertical="center"/>
      <protection locked="0"/>
    </xf>
    <xf numFmtId="182" fontId="61" fillId="11" borderId="5" xfId="0" applyNumberFormat="1" applyFont="1" applyFill="1" applyBorder="1" applyAlignment="1" applyProtection="1">
      <alignment horizontal="left" vertical="top"/>
      <protection locked="0"/>
    </xf>
    <xf numFmtId="0" fontId="61" fillId="0" borderId="0" xfId="0" applyFont="1" applyAlignment="1">
      <alignment horizontal="left" vertical="center" wrapText="1"/>
    </xf>
    <xf numFmtId="0" fontId="76" fillId="20" borderId="86" xfId="0" applyFont="1" applyFill="1" applyBorder="1" applyAlignment="1" applyProtection="1">
      <alignment horizontal="center" vertical="center"/>
      <protection locked="0"/>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50" xfId="0" applyFont="1" applyBorder="1" applyAlignment="1">
      <alignment horizontal="left" vertical="center"/>
    </xf>
    <xf numFmtId="0" fontId="0" fillId="0" borderId="0" xfId="0" applyAlignment="1">
      <alignment horizontal="center" vertical="center" textRotation="90" wrapText="1"/>
    </xf>
    <xf numFmtId="0" fontId="78" fillId="0" borderId="79" xfId="0" applyFont="1" applyBorder="1" applyAlignment="1" applyProtection="1">
      <alignment horizontal="left" vertical="top" wrapText="1"/>
      <protection locked="0"/>
    </xf>
    <xf numFmtId="164" fontId="16" fillId="0" borderId="47" xfId="0" applyNumberFormat="1" applyFont="1" applyBorder="1" applyAlignment="1">
      <alignment horizontal="left" vertical="center"/>
    </xf>
    <xf numFmtId="164" fontId="16" fillId="0" borderId="34" xfId="0" applyNumberFormat="1" applyFont="1" applyBorder="1" applyAlignment="1">
      <alignment horizontal="left" vertical="center"/>
    </xf>
    <xf numFmtId="164" fontId="16" fillId="0" borderId="35" xfId="0" applyNumberFormat="1" applyFont="1" applyBorder="1" applyAlignment="1">
      <alignment horizontal="left" vertical="center"/>
    </xf>
    <xf numFmtId="0" fontId="16" fillId="11" borderId="50" xfId="0" applyFont="1" applyFill="1" applyBorder="1" applyAlignment="1">
      <alignment horizontal="left" vertical="center"/>
    </xf>
    <xf numFmtId="0" fontId="16" fillId="0" borderId="6" xfId="0" applyFont="1" applyBorder="1" applyAlignment="1">
      <alignment horizontal="left" vertical="center"/>
    </xf>
    <xf numFmtId="14" fontId="16" fillId="11" borderId="51" xfId="0" quotePrefix="1" applyNumberFormat="1" applyFont="1" applyFill="1" applyBorder="1" applyAlignment="1" applyProtection="1">
      <alignment horizontal="left" vertical="center"/>
      <protection locked="0"/>
    </xf>
    <xf numFmtId="0" fontId="27" fillId="11" borderId="17" xfId="0" applyFont="1" applyFill="1" applyBorder="1" applyAlignment="1" applyProtection="1">
      <alignment horizontal="center" vertical="center"/>
      <protection locked="0"/>
    </xf>
    <xf numFmtId="0" fontId="22" fillId="0" borderId="139" xfId="0" applyFont="1" applyBorder="1"/>
    <xf numFmtId="14" fontId="12" fillId="11" borderId="138" xfId="0" applyNumberFormat="1" applyFont="1" applyFill="1" applyBorder="1" applyAlignment="1" applyProtection="1">
      <alignment horizontal="center" vertical="top"/>
      <protection locked="0"/>
    </xf>
    <xf numFmtId="0" fontId="22" fillId="0" borderId="141" xfId="0" applyFont="1" applyBorder="1" applyAlignment="1">
      <alignment wrapText="1"/>
    </xf>
    <xf numFmtId="14" fontId="12" fillId="11" borderId="142" xfId="0" applyNumberFormat="1" applyFont="1" applyFill="1" applyBorder="1" applyAlignment="1" applyProtection="1">
      <alignment horizontal="center" vertical="top"/>
      <protection locked="0"/>
    </xf>
    <xf numFmtId="14" fontId="27" fillId="11" borderId="5" xfId="0" applyNumberFormat="1" applyFont="1" applyFill="1" applyBorder="1" applyAlignment="1">
      <alignment horizontal="left"/>
    </xf>
    <xf numFmtId="0" fontId="10" fillId="0" borderId="146" xfId="0" applyFont="1" applyBorder="1" applyAlignment="1">
      <alignment vertical="center" wrapText="1"/>
    </xf>
    <xf numFmtId="0" fontId="10" fillId="0" borderId="147" xfId="0" applyFont="1" applyBorder="1" applyAlignment="1">
      <alignment vertical="center" wrapText="1"/>
    </xf>
    <xf numFmtId="0" fontId="10" fillId="0" borderId="139" xfId="0" applyFont="1" applyBorder="1" applyAlignment="1">
      <alignment vertical="center" wrapText="1"/>
    </xf>
    <xf numFmtId="0" fontId="8" fillId="0" borderId="4" xfId="0" applyFont="1" applyBorder="1" applyAlignment="1">
      <alignment vertical="center" wrapText="1"/>
    </xf>
    <xf numFmtId="0" fontId="23" fillId="11" borderId="17" xfId="0" applyFont="1" applyFill="1" applyBorder="1" applyAlignment="1" applyProtection="1">
      <alignment horizontal="center" vertical="center"/>
      <protection locked="0"/>
    </xf>
    <xf numFmtId="14" fontId="27" fillId="11" borderId="2" xfId="0" applyNumberFormat="1" applyFont="1" applyFill="1" applyBorder="1" applyAlignment="1">
      <alignment horizontal="left"/>
    </xf>
    <xf numFmtId="14" fontId="27" fillId="11" borderId="5" xfId="0" applyNumberFormat="1" applyFont="1" applyFill="1" applyBorder="1" applyAlignment="1" applyProtection="1">
      <alignment horizontal="left"/>
      <protection locked="0"/>
    </xf>
    <xf numFmtId="14" fontId="27" fillId="11" borderId="2" xfId="0" applyNumberFormat="1" applyFont="1" applyFill="1" applyBorder="1" applyAlignment="1">
      <alignment horizontal="left" vertical="top"/>
    </xf>
    <xf numFmtId="164" fontId="16" fillId="0" borderId="34" xfId="0" applyNumberFormat="1" applyFont="1" applyBorder="1" applyAlignment="1">
      <alignment horizontal="left" vertical="top"/>
    </xf>
    <xf numFmtId="164" fontId="16" fillId="0" borderId="35" xfId="0" applyNumberFormat="1" applyFont="1" applyBorder="1" applyAlignment="1">
      <alignment horizontal="left" vertical="top"/>
    </xf>
    <xf numFmtId="14" fontId="27" fillId="11" borderId="5" xfId="0" applyNumberFormat="1" applyFont="1" applyFill="1" applyBorder="1" applyAlignment="1">
      <alignment horizontal="left" vertical="top"/>
    </xf>
    <xf numFmtId="164" fontId="16" fillId="0" borderId="48" xfId="0" applyNumberFormat="1" applyFont="1" applyBorder="1" applyAlignment="1">
      <alignment horizontal="left" vertical="top"/>
    </xf>
    <xf numFmtId="164" fontId="16" fillId="0" borderId="49" xfId="0" applyNumberFormat="1" applyFont="1" applyBorder="1" applyAlignment="1">
      <alignment horizontal="left" vertical="top"/>
    </xf>
    <xf numFmtId="14" fontId="27" fillId="11" borderId="2" xfId="0" applyNumberFormat="1" applyFont="1" applyFill="1" applyBorder="1" applyAlignment="1" applyProtection="1">
      <alignment horizontal="left" vertical="top"/>
      <protection locked="0"/>
    </xf>
    <xf numFmtId="0" fontId="16" fillId="0" borderId="140" xfId="0" applyFont="1" applyBorder="1" applyAlignment="1">
      <alignment horizontal="center" vertical="center"/>
    </xf>
    <xf numFmtId="0" fontId="16" fillId="0" borderId="135" xfId="0" applyFont="1" applyBorder="1" applyAlignment="1">
      <alignment horizontal="left" vertical="center"/>
    </xf>
    <xf numFmtId="0" fontId="16" fillId="0" borderId="140" xfId="0" applyFont="1" applyBorder="1" applyAlignment="1">
      <alignment horizontal="left" vertical="center"/>
    </xf>
    <xf numFmtId="14" fontId="16" fillId="0" borderId="11" xfId="0" applyNumberFormat="1" applyFont="1" applyBorder="1" applyAlignment="1">
      <alignment horizontal="left" vertical="center"/>
    </xf>
    <xf numFmtId="164" fontId="16" fillId="0" borderId="140" xfId="0" applyNumberFormat="1" applyFont="1" applyBorder="1" applyAlignment="1">
      <alignment vertical="center"/>
    </xf>
    <xf numFmtId="14" fontId="16" fillId="0" borderId="149" xfId="0" applyNumberFormat="1" applyFont="1" applyBorder="1" applyAlignment="1">
      <alignment horizontal="left" vertical="center"/>
    </xf>
    <xf numFmtId="164" fontId="16" fillId="0" borderId="148" xfId="0" applyNumberFormat="1" applyFont="1" applyBorder="1" applyAlignment="1">
      <alignment vertical="center"/>
    </xf>
    <xf numFmtId="164" fontId="10" fillId="0" borderId="33" xfId="0" applyNumberFormat="1" applyFont="1" applyBorder="1"/>
    <xf numFmtId="0" fontId="10" fillId="0" borderId="150" xfId="0" applyFont="1" applyBorder="1" applyAlignment="1">
      <alignment vertical="center" wrapText="1"/>
    </xf>
    <xf numFmtId="14" fontId="27" fillId="11" borderId="151" xfId="0" applyNumberFormat="1" applyFont="1" applyFill="1" applyBorder="1" applyAlignment="1">
      <alignment horizontal="left" vertical="top"/>
    </xf>
    <xf numFmtId="14" fontId="27" fillId="11" borderId="151" xfId="0" applyNumberFormat="1" applyFont="1" applyFill="1" applyBorder="1" applyAlignment="1" applyProtection="1">
      <alignment horizontal="left" vertical="top"/>
      <protection locked="0"/>
    </xf>
    <xf numFmtId="0" fontId="16" fillId="0" borderId="45" xfId="0" applyFont="1" applyBorder="1"/>
    <xf numFmtId="0" fontId="16" fillId="0" borderId="46" xfId="0" applyFont="1" applyBorder="1"/>
    <xf numFmtId="0" fontId="16" fillId="11" borderId="156" xfId="0" applyFont="1" applyFill="1" applyBorder="1" applyAlignment="1" applyProtection="1">
      <alignment vertical="center" wrapText="1"/>
      <protection locked="0"/>
    </xf>
    <xf numFmtId="0" fontId="16" fillId="11" borderId="160" xfId="0" applyFont="1" applyFill="1" applyBorder="1" applyAlignment="1" applyProtection="1">
      <alignment vertical="center" wrapText="1"/>
      <protection locked="0"/>
    </xf>
    <xf numFmtId="0" fontId="16" fillId="0" borderId="45" xfId="0" applyFont="1" applyBorder="1" applyAlignment="1" applyProtection="1">
      <alignment vertical="center" wrapText="1"/>
      <protection locked="0"/>
    </xf>
    <xf numFmtId="165" fontId="16" fillId="0" borderId="46" xfId="0" applyNumberFormat="1" applyFont="1" applyBorder="1" applyAlignment="1" applyProtection="1">
      <alignment vertical="center"/>
      <protection locked="0"/>
    </xf>
    <xf numFmtId="0" fontId="16" fillId="0" borderId="15" xfId="0" applyFont="1" applyBorder="1" applyAlignment="1">
      <alignment vertical="center" wrapText="1"/>
    </xf>
    <xf numFmtId="0" fontId="16" fillId="0" borderId="17" xfId="0" applyFont="1" applyBorder="1" applyAlignment="1">
      <alignment horizontal="left" vertical="center"/>
    </xf>
    <xf numFmtId="0" fontId="23" fillId="6" borderId="129" xfId="0" applyFont="1" applyFill="1" applyBorder="1" applyAlignment="1" applyProtection="1">
      <alignment horizontal="center" vertical="center"/>
      <protection locked="0"/>
    </xf>
    <xf numFmtId="14" fontId="6" fillId="11" borderId="2" xfId="0" applyNumberFormat="1" applyFont="1" applyFill="1" applyBorder="1" applyAlignment="1" applyProtection="1">
      <alignment horizontal="center" vertical="center"/>
      <protection locked="0"/>
    </xf>
    <xf numFmtId="14" fontId="6" fillId="11" borderId="2" xfId="0" applyNumberFormat="1" applyFont="1" applyFill="1" applyBorder="1" applyAlignment="1" applyProtection="1">
      <alignment horizontal="left" vertical="center"/>
      <protection locked="0"/>
    </xf>
    <xf numFmtId="0" fontId="6" fillId="11" borderId="5" xfId="0" applyFont="1" applyFill="1" applyBorder="1" applyAlignment="1" applyProtection="1">
      <alignment horizontal="left" vertical="center"/>
      <protection locked="0"/>
    </xf>
    <xf numFmtId="1" fontId="6" fillId="11" borderId="5" xfId="0" applyNumberFormat="1" applyFont="1" applyFill="1" applyBorder="1" applyAlignment="1" applyProtection="1">
      <alignment horizontal="left" vertical="center"/>
      <protection locked="0"/>
    </xf>
    <xf numFmtId="14" fontId="6" fillId="11" borderId="5" xfId="0" applyNumberFormat="1" applyFont="1" applyFill="1" applyBorder="1" applyAlignment="1" applyProtection="1">
      <alignment horizontal="left" vertical="center"/>
      <protection locked="0"/>
    </xf>
    <xf numFmtId="0" fontId="79" fillId="0" borderId="4" xfId="0" applyFont="1" applyBorder="1" applyAlignment="1">
      <alignment vertical="center" wrapText="1"/>
    </xf>
    <xf numFmtId="14" fontId="6" fillId="11" borderId="5" xfId="0" applyNumberFormat="1" applyFont="1" applyFill="1" applyBorder="1" applyAlignment="1" applyProtection="1">
      <alignment horizontal="center" vertical="center"/>
      <protection locked="0"/>
    </xf>
    <xf numFmtId="0" fontId="5" fillId="0" borderId="4" xfId="0" applyFont="1" applyBorder="1" applyAlignment="1">
      <alignment horizontal="left" vertical="center" wrapText="1"/>
    </xf>
    <xf numFmtId="0" fontId="5" fillId="11" borderId="25" xfId="0" applyFont="1" applyFill="1" applyBorder="1" applyAlignment="1" applyProtection="1">
      <alignment wrapText="1"/>
      <protection locked="0"/>
    </xf>
    <xf numFmtId="0" fontId="5" fillId="0" borderId="4" xfId="0" applyFont="1" applyBorder="1" applyAlignment="1">
      <alignment vertical="center" wrapText="1"/>
    </xf>
    <xf numFmtId="0" fontId="42" fillId="0" borderId="165" xfId="0" applyFont="1" applyBorder="1" applyAlignment="1">
      <alignment vertical="center" wrapText="1"/>
    </xf>
    <xf numFmtId="0" fontId="42" fillId="0" borderId="152" xfId="0" applyFont="1" applyBorder="1" applyAlignment="1">
      <alignment vertical="center" wrapText="1"/>
    </xf>
    <xf numFmtId="0" fontId="5" fillId="11" borderId="5" xfId="0" applyFont="1" applyFill="1" applyBorder="1" applyAlignment="1" applyProtection="1">
      <alignment horizontal="left" vertical="center"/>
      <protection locked="0"/>
    </xf>
    <xf numFmtId="0" fontId="5" fillId="11" borderId="10" xfId="0" applyFont="1" applyFill="1" applyBorder="1" applyAlignment="1" applyProtection="1">
      <alignment vertical="center"/>
      <protection locked="0"/>
    </xf>
    <xf numFmtId="0" fontId="5" fillId="11" borderId="18" xfId="0" applyFont="1" applyFill="1" applyBorder="1" applyAlignment="1" applyProtection="1">
      <alignment wrapText="1"/>
      <protection locked="0"/>
    </xf>
    <xf numFmtId="0" fontId="4" fillId="11" borderId="10" xfId="0" applyFont="1" applyFill="1" applyBorder="1" applyAlignment="1" applyProtection="1">
      <alignment horizontal="left" vertical="center"/>
      <protection locked="0"/>
    </xf>
    <xf numFmtId="0" fontId="4" fillId="11" borderId="5" xfId="0" applyFont="1" applyFill="1" applyBorder="1" applyAlignment="1" applyProtection="1">
      <alignment horizontal="left" vertical="center"/>
      <protection locked="0"/>
    </xf>
    <xf numFmtId="0" fontId="4" fillId="0" borderId="1" xfId="0" applyFont="1" applyBorder="1"/>
    <xf numFmtId="0" fontId="12" fillId="11" borderId="69" xfId="0" applyFont="1" applyFill="1" applyBorder="1" applyAlignment="1" applyProtection="1">
      <alignment vertical="center" wrapText="1"/>
      <protection locked="0"/>
    </xf>
    <xf numFmtId="0" fontId="4" fillId="0" borderId="1" xfId="0" applyFont="1" applyBorder="1" applyAlignment="1">
      <alignment vertical="center" wrapText="1"/>
    </xf>
    <xf numFmtId="0" fontId="0" fillId="8" borderId="169" xfId="0" applyFill="1" applyBorder="1" applyAlignment="1" applyProtection="1">
      <alignment horizontal="center" vertical="center"/>
      <protection locked="0"/>
    </xf>
    <xf numFmtId="0" fontId="0" fillId="0" borderId="0" xfId="0" applyAlignment="1">
      <alignment horizontal="left" vertical="center"/>
    </xf>
    <xf numFmtId="0" fontId="0" fillId="0" borderId="174" xfId="0" applyBorder="1" applyAlignment="1">
      <alignment horizontal="left" vertical="center"/>
    </xf>
    <xf numFmtId="0" fontId="0" fillId="0" borderId="175" xfId="0" applyBorder="1" applyAlignment="1">
      <alignment horizontal="left" vertical="center"/>
    </xf>
    <xf numFmtId="0" fontId="0" fillId="0" borderId="176" xfId="0" applyBorder="1" applyAlignment="1">
      <alignment horizontal="left" vertical="top"/>
    </xf>
    <xf numFmtId="0" fontId="0" fillId="0" borderId="177" xfId="0" applyBorder="1" applyAlignment="1">
      <alignment horizontal="left" vertical="top"/>
    </xf>
    <xf numFmtId="0" fontId="0" fillId="0" borderId="30" xfId="0"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4" fillId="0" borderId="4" xfId="0" applyFont="1" applyBorder="1" applyAlignment="1">
      <alignment vertical="center" wrapText="1"/>
    </xf>
    <xf numFmtId="0" fontId="22" fillId="0" borderId="0" xfId="0" applyFont="1" applyAlignment="1">
      <alignment horizontal="left" vertical="top"/>
    </xf>
    <xf numFmtId="0" fontId="0" fillId="13" borderId="151" xfId="0" applyFill="1" applyBorder="1" applyAlignment="1">
      <alignment horizontal="left" vertical="top" wrapText="1"/>
    </xf>
    <xf numFmtId="14" fontId="3" fillId="11" borderId="2" xfId="0" applyNumberFormat="1" applyFont="1" applyFill="1" applyBorder="1" applyAlignment="1" applyProtection="1">
      <alignment horizontal="center" vertical="center"/>
      <protection locked="0"/>
    </xf>
    <xf numFmtId="0" fontId="0" fillId="5" borderId="0" xfId="0" applyFill="1" applyAlignment="1">
      <alignment horizontal="center" vertical="top" wrapText="1"/>
    </xf>
    <xf numFmtId="0" fontId="84" fillId="0" borderId="0" xfId="0" applyFont="1" applyAlignment="1">
      <alignment horizontal="left" vertical="center"/>
    </xf>
    <xf numFmtId="0" fontId="77" fillId="9" borderId="85" xfId="1" applyFont="1" applyFill="1" applyBorder="1" applyAlignment="1" applyProtection="1">
      <alignment vertical="top" wrapText="1"/>
      <protection locked="0"/>
    </xf>
    <xf numFmtId="0" fontId="48" fillId="12" borderId="85" xfId="1" applyFont="1" applyFill="1" applyBorder="1" applyAlignment="1" applyProtection="1">
      <alignment vertical="top" wrapText="1"/>
      <protection locked="0"/>
    </xf>
    <xf numFmtId="0" fontId="0" fillId="3" borderId="85" xfId="0" applyFill="1" applyBorder="1" applyAlignment="1" applyProtection="1">
      <alignment vertical="top" wrapText="1"/>
      <protection locked="0"/>
    </xf>
    <xf numFmtId="0" fontId="0" fillId="8" borderId="65" xfId="0" applyFill="1" applyBorder="1" applyAlignment="1" applyProtection="1">
      <alignment vertical="top" wrapText="1"/>
      <protection locked="0"/>
    </xf>
    <xf numFmtId="0" fontId="0" fillId="8" borderId="23" xfId="0" applyFill="1" applyBorder="1" applyAlignment="1" applyProtection="1">
      <alignment vertical="top" wrapText="1"/>
      <protection locked="0"/>
    </xf>
    <xf numFmtId="0" fontId="0" fillId="8" borderId="23" xfId="0" applyFill="1" applyBorder="1" applyAlignment="1" applyProtection="1">
      <alignment horizontal="left" vertical="top" wrapText="1"/>
      <protection locked="0"/>
    </xf>
    <xf numFmtId="0" fontId="0" fillId="8" borderId="64" xfId="0" applyFill="1" applyBorder="1" applyAlignment="1" applyProtection="1">
      <alignment vertical="top" wrapText="1"/>
      <protection locked="0"/>
    </xf>
    <xf numFmtId="0" fontId="0" fillId="7" borderId="65" xfId="0" applyFill="1" applyBorder="1" applyAlignment="1" applyProtection="1">
      <alignment vertical="top" wrapText="1"/>
      <protection locked="0"/>
    </xf>
    <xf numFmtId="0" fontId="0" fillId="7" borderId="23" xfId="0" applyFill="1" applyBorder="1" applyAlignment="1" applyProtection="1">
      <alignment vertical="top" wrapText="1"/>
      <protection locked="0"/>
    </xf>
    <xf numFmtId="0" fontId="48" fillId="4" borderId="82" xfId="1" applyFont="1" applyFill="1" applyBorder="1" applyAlignment="1" applyProtection="1">
      <alignment vertical="top" wrapText="1"/>
      <protection locked="0"/>
    </xf>
    <xf numFmtId="0" fontId="0" fillId="5" borderId="23" xfId="0" applyFill="1" applyBorder="1" applyAlignment="1" applyProtection="1">
      <alignment vertical="top" wrapText="1"/>
      <protection locked="0"/>
    </xf>
    <xf numFmtId="0" fontId="0" fillId="13" borderId="23" xfId="0" applyFill="1" applyBorder="1" applyAlignment="1" applyProtection="1">
      <alignment vertical="top" wrapText="1"/>
      <protection locked="0"/>
    </xf>
    <xf numFmtId="0" fontId="0" fillId="13" borderId="65" xfId="0" applyFill="1" applyBorder="1" applyAlignment="1" applyProtection="1">
      <alignment vertical="top" wrapText="1"/>
      <protection locked="0"/>
    </xf>
    <xf numFmtId="0" fontId="0" fillId="5" borderId="65" xfId="0" applyFill="1" applyBorder="1" applyAlignment="1" applyProtection="1">
      <alignment vertical="top" wrapText="1"/>
      <protection locked="0"/>
    </xf>
    <xf numFmtId="0" fontId="48" fillId="4" borderId="97" xfId="1" applyFont="1" applyFill="1" applyBorder="1" applyAlignment="1" applyProtection="1">
      <alignment vertical="top" wrapText="1"/>
      <protection locked="0"/>
    </xf>
    <xf numFmtId="0" fontId="77" fillId="16" borderId="85" xfId="1" applyFont="1" applyFill="1" applyBorder="1" applyAlignment="1" applyProtection="1">
      <alignment vertical="top" wrapText="1"/>
      <protection locked="0"/>
    </xf>
    <xf numFmtId="1" fontId="55" fillId="9" borderId="17" xfId="0" applyNumberFormat="1" applyFont="1" applyFill="1" applyBorder="1" applyAlignment="1">
      <alignment vertical="top"/>
    </xf>
    <xf numFmtId="0" fontId="85" fillId="12" borderId="96" xfId="0" applyFont="1" applyFill="1" applyBorder="1" applyAlignment="1">
      <alignment horizontal="center" vertical="top"/>
    </xf>
    <xf numFmtId="1" fontId="86" fillId="12" borderId="97" xfId="0" applyNumberFormat="1" applyFont="1" applyFill="1" applyBorder="1" applyAlignment="1">
      <alignment horizontal="left" vertical="top"/>
    </xf>
    <xf numFmtId="1" fontId="86" fillId="12" borderId="17" xfId="0" applyNumberFormat="1" applyFont="1" applyFill="1" applyBorder="1" applyAlignment="1">
      <alignment vertical="top" wrapText="1"/>
    </xf>
    <xf numFmtId="0" fontId="0" fillId="3" borderId="17" xfId="0" applyFill="1" applyBorder="1" applyAlignment="1">
      <alignment vertical="top" wrapText="1"/>
    </xf>
    <xf numFmtId="0" fontId="0" fillId="3" borderId="17" xfId="0" applyFill="1" applyBorder="1" applyAlignment="1" applyProtection="1">
      <alignment vertical="top" wrapText="1"/>
      <protection locked="0"/>
    </xf>
    <xf numFmtId="0" fontId="0" fillId="8" borderId="69" xfId="0" applyFill="1" applyBorder="1" applyAlignment="1">
      <alignment horizontal="center" vertical="top"/>
    </xf>
    <xf numFmtId="0" fontId="0" fillId="8" borderId="179" xfId="0" applyFill="1" applyBorder="1" applyAlignment="1" applyProtection="1">
      <alignment horizontal="center" vertical="center"/>
      <protection locked="0"/>
    </xf>
    <xf numFmtId="0" fontId="85" fillId="15" borderId="96" xfId="0" applyFont="1" applyFill="1" applyBorder="1" applyAlignment="1">
      <alignment horizontal="center" vertical="top"/>
    </xf>
    <xf numFmtId="0" fontId="86" fillId="12" borderId="98" xfId="0" applyFont="1" applyFill="1" applyBorder="1" applyAlignment="1" applyProtection="1">
      <alignment vertical="top" wrapText="1"/>
      <protection locked="0"/>
    </xf>
    <xf numFmtId="0" fontId="86" fillId="12" borderId="17" xfId="0" applyFont="1" applyFill="1" applyBorder="1" applyAlignment="1" applyProtection="1">
      <alignment vertical="top" wrapText="1"/>
      <protection locked="0"/>
    </xf>
    <xf numFmtId="0" fontId="57" fillId="22" borderId="76" xfId="0" applyFont="1" applyFill="1" applyBorder="1" applyAlignment="1" applyProtection="1">
      <alignment horizontal="center" vertical="center" wrapText="1"/>
      <protection locked="0"/>
    </xf>
    <xf numFmtId="0" fontId="48" fillId="4" borderId="85" xfId="1" applyFont="1" applyFill="1" applyBorder="1" applyAlignment="1" applyProtection="1">
      <alignment vertical="top" wrapText="1"/>
      <protection locked="0"/>
    </xf>
    <xf numFmtId="0" fontId="48" fillId="4" borderId="17" xfId="1" applyFont="1" applyFill="1" applyBorder="1" applyAlignment="1" applyProtection="1">
      <alignment vertical="top" wrapText="1"/>
      <protection locked="0"/>
    </xf>
    <xf numFmtId="0" fontId="0" fillId="4" borderId="83" xfId="0" applyFill="1" applyBorder="1" applyAlignment="1" applyProtection="1">
      <alignment vertical="top" wrapText="1"/>
      <protection locked="0"/>
    </xf>
    <xf numFmtId="0" fontId="0" fillId="4" borderId="180" xfId="0" applyFill="1" applyBorder="1" applyAlignment="1" applyProtection="1">
      <alignment vertical="top" wrapText="1"/>
      <protection locked="0"/>
    </xf>
    <xf numFmtId="0" fontId="0" fillId="4" borderId="52" xfId="0" applyFill="1" applyBorder="1" applyAlignment="1" applyProtection="1">
      <alignment vertical="top" wrapText="1"/>
      <protection locked="0"/>
    </xf>
    <xf numFmtId="0" fontId="0" fillId="4" borderId="181" xfId="0" applyFill="1" applyBorder="1" applyAlignment="1" applyProtection="1">
      <alignment vertical="top" wrapText="1"/>
      <protection locked="0"/>
    </xf>
    <xf numFmtId="0" fontId="0" fillId="4" borderId="56" xfId="0" applyFill="1" applyBorder="1" applyAlignment="1" applyProtection="1">
      <alignment vertical="top" wrapText="1"/>
      <protection locked="0"/>
    </xf>
    <xf numFmtId="0" fontId="0" fillId="4" borderId="182" xfId="0" applyFill="1" applyBorder="1" applyAlignment="1" applyProtection="1">
      <alignment vertical="top" wrapText="1"/>
      <protection locked="0"/>
    </xf>
    <xf numFmtId="1" fontId="55" fillId="9" borderId="17" xfId="0" applyNumberFormat="1" applyFont="1" applyFill="1" applyBorder="1" applyAlignment="1" applyProtection="1">
      <alignment vertical="top"/>
      <protection locked="0"/>
    </xf>
    <xf numFmtId="0" fontId="0" fillId="4" borderId="184" xfId="0" applyFill="1" applyBorder="1" applyAlignment="1" applyProtection="1">
      <alignment vertical="top" wrapText="1"/>
      <protection locked="0"/>
    </xf>
    <xf numFmtId="0" fontId="0" fillId="4" borderId="89" xfId="0" applyFill="1" applyBorder="1" applyAlignment="1" applyProtection="1">
      <alignment vertical="top" wrapText="1"/>
      <protection locked="0"/>
    </xf>
    <xf numFmtId="0" fontId="0" fillId="4" borderId="92" xfId="0" applyFill="1" applyBorder="1" applyAlignment="1" applyProtection="1">
      <alignment vertical="top" wrapText="1"/>
      <protection locked="0"/>
    </xf>
    <xf numFmtId="1" fontId="55" fillId="16" borderId="85" xfId="0" applyNumberFormat="1" applyFont="1" applyFill="1" applyBorder="1" applyAlignment="1">
      <alignment horizontal="left" vertical="top"/>
    </xf>
    <xf numFmtId="0" fontId="55" fillId="9" borderId="98" xfId="0" applyFont="1" applyFill="1" applyBorder="1" applyAlignment="1" applyProtection="1">
      <alignment vertical="top"/>
      <protection locked="0"/>
    </xf>
    <xf numFmtId="0" fontId="55" fillId="9" borderId="17" xfId="0" applyFont="1" applyFill="1" applyBorder="1" applyAlignment="1" applyProtection="1">
      <alignment vertical="top"/>
      <protection locked="0"/>
    </xf>
    <xf numFmtId="0" fontId="0" fillId="24" borderId="86" xfId="0" applyFill="1" applyBorder="1" applyAlignment="1" applyProtection="1">
      <alignment horizontal="center"/>
      <protection locked="0"/>
    </xf>
    <xf numFmtId="0" fontId="0" fillId="9" borderId="81" xfId="0" applyFill="1" applyBorder="1" applyAlignment="1">
      <alignment horizontal="center" vertical="top"/>
    </xf>
    <xf numFmtId="0" fontId="2" fillId="11" borderId="28" xfId="0" applyFont="1" applyFill="1" applyBorder="1" applyAlignment="1">
      <alignment vertical="center"/>
    </xf>
    <xf numFmtId="0" fontId="2" fillId="11" borderId="0" xfId="0" applyFont="1" applyFill="1" applyAlignment="1">
      <alignment vertical="center"/>
    </xf>
    <xf numFmtId="0" fontId="55" fillId="0" borderId="0" xfId="0" applyFont="1" applyAlignment="1">
      <alignment vertical="top" wrapText="1"/>
    </xf>
    <xf numFmtId="1" fontId="55" fillId="9" borderId="98" xfId="0" applyNumberFormat="1" applyFont="1" applyFill="1" applyBorder="1" applyAlignment="1">
      <alignment vertical="top"/>
    </xf>
    <xf numFmtId="1" fontId="86" fillId="12" borderId="98" xfId="0" applyNumberFormat="1" applyFont="1" applyFill="1" applyBorder="1" applyAlignment="1">
      <alignment vertical="top" wrapText="1"/>
    </xf>
    <xf numFmtId="0" fontId="0" fillId="3" borderId="85" xfId="0" applyFill="1" applyBorder="1" applyAlignment="1">
      <alignment vertical="top" wrapText="1"/>
    </xf>
    <xf numFmtId="0" fontId="0" fillId="8" borderId="23" xfId="0" applyFill="1" applyBorder="1" applyAlignment="1">
      <alignment vertical="top" wrapText="1"/>
    </xf>
    <xf numFmtId="0" fontId="0" fillId="22" borderId="23" xfId="0" applyFill="1" applyBorder="1" applyAlignment="1">
      <alignment vertical="top" wrapText="1"/>
    </xf>
    <xf numFmtId="0" fontId="0" fillId="22" borderId="64" xfId="0" applyFill="1" applyBorder="1" applyAlignment="1">
      <alignment vertical="top" wrapText="1"/>
    </xf>
    <xf numFmtId="0" fontId="0" fillId="22" borderId="65" xfId="0" applyFill="1" applyBorder="1" applyAlignment="1">
      <alignment vertical="top" wrapText="1"/>
    </xf>
    <xf numFmtId="49" fontId="0" fillId="22" borderId="23" xfId="0" applyNumberFormat="1" applyFill="1" applyBorder="1" applyAlignment="1">
      <alignment horizontal="left" vertical="top" wrapText="1"/>
    </xf>
    <xf numFmtId="49" fontId="43" fillId="22" borderId="23" xfId="0" quotePrefix="1" applyNumberFormat="1" applyFont="1" applyFill="1" applyBorder="1" applyAlignment="1">
      <alignment horizontal="left" vertical="top" wrapText="1"/>
    </xf>
    <xf numFmtId="49" fontId="0" fillId="22" borderId="23" xfId="0" applyNumberFormat="1" applyFill="1" applyBorder="1" applyAlignment="1">
      <alignment vertical="top" wrapText="1"/>
    </xf>
    <xf numFmtId="49" fontId="0" fillId="22" borderId="23" xfId="0" quotePrefix="1" applyNumberFormat="1" applyFill="1" applyBorder="1" applyAlignment="1">
      <alignment vertical="top" wrapText="1"/>
    </xf>
    <xf numFmtId="0" fontId="0" fillId="8" borderId="64" xfId="0" applyFill="1" applyBorder="1" applyAlignment="1">
      <alignment vertical="top" wrapText="1"/>
    </xf>
    <xf numFmtId="0" fontId="86" fillId="12" borderId="98" xfId="0" applyFont="1" applyFill="1" applyBorder="1" applyAlignment="1">
      <alignment vertical="top" wrapText="1"/>
    </xf>
    <xf numFmtId="0" fontId="0" fillId="7" borderId="65" xfId="0" applyFill="1" applyBorder="1" applyAlignment="1">
      <alignment vertical="top" wrapText="1"/>
    </xf>
    <xf numFmtId="49" fontId="0" fillId="22" borderId="64" xfId="0" quotePrefix="1" applyNumberFormat="1" applyFill="1" applyBorder="1" applyAlignment="1">
      <alignment vertical="top" wrapText="1"/>
    </xf>
    <xf numFmtId="0" fontId="0" fillId="7" borderId="23" xfId="0" applyFill="1" applyBorder="1" applyAlignment="1">
      <alignment vertical="top" wrapText="1"/>
    </xf>
    <xf numFmtId="49" fontId="0" fillId="22" borderId="64" xfId="0" applyNumberFormat="1" applyFill="1" applyBorder="1" applyAlignment="1">
      <alignment vertical="top" wrapText="1"/>
    </xf>
    <xf numFmtId="0" fontId="0" fillId="8" borderId="65" xfId="0" applyFill="1" applyBorder="1" applyAlignment="1">
      <alignment vertical="top" wrapText="1"/>
    </xf>
    <xf numFmtId="0" fontId="48" fillId="4" borderId="85" xfId="1" applyFont="1" applyFill="1" applyBorder="1" applyAlignment="1" applyProtection="1">
      <alignment vertical="top" wrapText="1"/>
    </xf>
    <xf numFmtId="0" fontId="0" fillId="4" borderId="83" xfId="0" applyFill="1" applyBorder="1" applyAlignment="1">
      <alignment vertical="top" wrapText="1"/>
    </xf>
    <xf numFmtId="0" fontId="0" fillId="4" borderId="52" xfId="0" applyFill="1" applyBorder="1" applyAlignment="1">
      <alignment vertical="top" wrapText="1"/>
    </xf>
    <xf numFmtId="0" fontId="0" fillId="4" borderId="56" xfId="0" applyFill="1" applyBorder="1" applyAlignment="1">
      <alignment vertical="top" wrapText="1"/>
    </xf>
    <xf numFmtId="0" fontId="0" fillId="5" borderId="23" xfId="0" applyFill="1" applyBorder="1" applyAlignment="1">
      <alignment vertical="top" wrapText="1"/>
    </xf>
    <xf numFmtId="0" fontId="0" fillId="13" borderId="23" xfId="0" applyFill="1" applyBorder="1" applyAlignment="1">
      <alignment vertical="top" wrapText="1"/>
    </xf>
    <xf numFmtId="0" fontId="0" fillId="13" borderId="65" xfId="0" applyFill="1" applyBorder="1" applyAlignment="1">
      <alignment vertical="top" wrapText="1"/>
    </xf>
    <xf numFmtId="0" fontId="0" fillId="5" borderId="65" xfId="0" applyFill="1" applyBorder="1" applyAlignment="1">
      <alignment vertical="top" wrapText="1"/>
    </xf>
    <xf numFmtId="0" fontId="48" fillId="4" borderId="98" xfId="1" applyFont="1" applyFill="1" applyBorder="1" applyAlignment="1" applyProtection="1">
      <alignment vertical="top" wrapText="1"/>
    </xf>
    <xf numFmtId="0" fontId="0" fillId="4" borderId="183" xfId="0" applyFill="1" applyBorder="1" applyAlignment="1">
      <alignment vertical="top" wrapText="1"/>
    </xf>
    <xf numFmtId="0" fontId="0" fillId="4" borderId="101" xfId="0" applyFill="1" applyBorder="1" applyAlignment="1">
      <alignment vertical="top" wrapText="1"/>
    </xf>
    <xf numFmtId="0" fontId="0" fillId="4" borderId="102" xfId="0" applyFill="1" applyBorder="1" applyAlignment="1">
      <alignment vertical="top" wrapText="1"/>
    </xf>
    <xf numFmtId="0" fontId="55" fillId="9" borderId="98" xfId="0" applyFont="1" applyFill="1" applyBorder="1" applyAlignment="1">
      <alignment vertical="top"/>
    </xf>
    <xf numFmtId="0" fontId="0" fillId="22" borderId="23" xfId="0" quotePrefix="1" applyFill="1" applyBorder="1" applyAlignment="1">
      <alignment vertical="top" wrapText="1"/>
    </xf>
    <xf numFmtId="0" fontId="0" fillId="22" borderId="64" xfId="0" quotePrefix="1" applyFill="1" applyBorder="1" applyAlignment="1">
      <alignment vertical="top" wrapText="1"/>
    </xf>
    <xf numFmtId="167" fontId="61" fillId="11" borderId="0" xfId="0" applyNumberFormat="1" applyFont="1" applyFill="1" applyAlignment="1" applyProtection="1">
      <alignment horizontal="center"/>
      <protection locked="0"/>
    </xf>
    <xf numFmtId="0" fontId="64" fillId="11" borderId="151" xfId="0" applyFont="1" applyFill="1" applyBorder="1" applyAlignment="1">
      <alignment horizontal="center" vertical="center"/>
    </xf>
    <xf numFmtId="167" fontId="61" fillId="11" borderId="151" xfId="0" applyNumberFormat="1" applyFont="1" applyFill="1" applyBorder="1" applyAlignment="1">
      <alignment horizontal="center"/>
    </xf>
    <xf numFmtId="0" fontId="16" fillId="11" borderId="54" xfId="0" applyFont="1" applyFill="1" applyBorder="1" applyAlignment="1" applyProtection="1">
      <alignment horizontal="left" vertical="top"/>
      <protection locked="0"/>
    </xf>
    <xf numFmtId="0" fontId="16" fillId="11" borderId="55" xfId="0" applyFont="1" applyFill="1" applyBorder="1" applyAlignment="1" applyProtection="1">
      <alignment horizontal="left" vertical="top"/>
      <protection locked="0"/>
    </xf>
    <xf numFmtId="14" fontId="16" fillId="11" borderId="52" xfId="0" applyNumberFormat="1" applyFont="1" applyFill="1" applyBorder="1" applyAlignment="1" applyProtection="1">
      <alignment horizontal="left" vertical="top"/>
      <protection locked="0"/>
    </xf>
    <xf numFmtId="0" fontId="16" fillId="11" borderId="53" xfId="0" applyFont="1" applyFill="1" applyBorder="1" applyAlignment="1" applyProtection="1">
      <alignment horizontal="left" vertical="top"/>
      <protection locked="0"/>
    </xf>
    <xf numFmtId="0" fontId="16" fillId="11" borderId="67" xfId="0" applyFont="1" applyFill="1" applyBorder="1" applyAlignment="1" applyProtection="1">
      <alignment horizontal="left" vertical="top"/>
      <protection locked="0"/>
    </xf>
    <xf numFmtId="0" fontId="16" fillId="11" borderId="68" xfId="0" applyFont="1" applyFill="1" applyBorder="1" applyAlignment="1" applyProtection="1">
      <alignment horizontal="left" vertical="top"/>
      <protection locked="0"/>
    </xf>
    <xf numFmtId="0" fontId="6" fillId="11" borderId="54" xfId="0" applyFont="1" applyFill="1" applyBorder="1" applyAlignment="1" applyProtection="1">
      <alignment horizontal="left" vertical="top"/>
      <protection locked="0"/>
    </xf>
    <xf numFmtId="0" fontId="16" fillId="11" borderId="52" xfId="0" applyFont="1" applyFill="1" applyBorder="1" applyAlignment="1" applyProtection="1">
      <alignment horizontal="left" vertical="top"/>
      <protection locked="0"/>
    </xf>
    <xf numFmtId="0" fontId="6" fillId="11" borderId="67" xfId="0" applyFont="1" applyFill="1" applyBorder="1" applyAlignment="1" applyProtection="1">
      <alignment horizontal="left" vertical="top"/>
      <protection locked="0"/>
    </xf>
    <xf numFmtId="0" fontId="27" fillId="13" borderId="27" xfId="0" applyFont="1" applyFill="1" applyBorder="1" applyAlignment="1">
      <alignment horizontal="left" vertical="top" wrapText="1"/>
    </xf>
    <xf numFmtId="0" fontId="27" fillId="13" borderId="28" xfId="0" applyFont="1" applyFill="1" applyBorder="1" applyAlignment="1">
      <alignment horizontal="left" vertical="top" wrapText="1"/>
    </xf>
    <xf numFmtId="0" fontId="27" fillId="13" borderId="29" xfId="0" applyFont="1" applyFill="1" applyBorder="1" applyAlignment="1">
      <alignment horizontal="left" vertical="top" wrapText="1"/>
    </xf>
    <xf numFmtId="0" fontId="9" fillId="0" borderId="15" xfId="0" applyFont="1" applyBorder="1" applyAlignment="1">
      <alignment horizontal="left" vertical="top" wrapText="1"/>
    </xf>
    <xf numFmtId="0" fontId="16" fillId="0" borderId="16" xfId="0" applyFont="1" applyBorder="1" applyAlignment="1">
      <alignment horizontal="left" vertical="top" wrapText="1"/>
    </xf>
    <xf numFmtId="0" fontId="16" fillId="0" borderId="17" xfId="0" applyFont="1" applyBorder="1" applyAlignment="1">
      <alignment horizontal="left" vertical="top" wrapText="1"/>
    </xf>
    <xf numFmtId="0" fontId="16" fillId="11" borderId="52" xfId="0" applyFont="1" applyFill="1" applyBorder="1" applyProtection="1">
      <protection locked="0"/>
    </xf>
    <xf numFmtId="0" fontId="16" fillId="11" borderId="58" xfId="0" applyFont="1" applyFill="1" applyBorder="1" applyProtection="1">
      <protection locked="0"/>
    </xf>
    <xf numFmtId="0" fontId="16" fillId="11" borderId="67" xfId="0" applyFont="1" applyFill="1" applyBorder="1" applyProtection="1">
      <protection locked="0"/>
    </xf>
    <xf numFmtId="0" fontId="16" fillId="11" borderId="59" xfId="0" applyFont="1" applyFill="1" applyBorder="1" applyProtection="1">
      <protection locked="0"/>
    </xf>
    <xf numFmtId="0" fontId="22" fillId="11" borderId="56" xfId="0" applyFont="1" applyFill="1" applyBorder="1" applyAlignment="1" applyProtection="1">
      <alignment horizontal="left" vertical="top"/>
      <protection locked="0"/>
    </xf>
    <xf numFmtId="0" fontId="22" fillId="11" borderId="57" xfId="0" applyFont="1" applyFill="1" applyBorder="1" applyAlignment="1" applyProtection="1">
      <alignment horizontal="left" vertical="top"/>
      <protection locked="0"/>
    </xf>
    <xf numFmtId="0" fontId="6" fillId="11" borderId="54" xfId="0" applyFont="1" applyFill="1" applyBorder="1" applyProtection="1">
      <protection locked="0"/>
    </xf>
    <xf numFmtId="0" fontId="16" fillId="11" borderId="60" xfId="0" applyFont="1" applyFill="1" applyBorder="1" applyProtection="1">
      <protection locked="0"/>
    </xf>
    <xf numFmtId="0" fontId="22" fillId="11" borderId="56" xfId="0" applyFont="1" applyFill="1" applyBorder="1" applyProtection="1">
      <protection locked="0"/>
    </xf>
    <xf numFmtId="0" fontId="22" fillId="11" borderId="61" xfId="0" applyFont="1" applyFill="1" applyBorder="1" applyProtection="1">
      <protection locked="0"/>
    </xf>
    <xf numFmtId="0" fontId="36" fillId="10" borderId="15" xfId="0" applyFont="1" applyFill="1" applyBorder="1" applyAlignment="1">
      <alignment horizontal="left" vertical="top" wrapText="1"/>
    </xf>
    <xf numFmtId="0" fontId="36" fillId="10" borderId="16" xfId="0" applyFont="1" applyFill="1" applyBorder="1" applyAlignment="1">
      <alignment horizontal="left" vertical="top" wrapText="1"/>
    </xf>
    <xf numFmtId="0" fontId="36" fillId="10" borderId="17" xfId="0" applyFont="1" applyFill="1" applyBorder="1" applyAlignment="1">
      <alignment horizontal="left" vertical="top" wrapText="1"/>
    </xf>
    <xf numFmtId="0" fontId="4" fillId="0" borderId="7" xfId="0" applyFont="1" applyBorder="1" applyAlignment="1">
      <alignment vertical="center" wrapText="1"/>
    </xf>
    <xf numFmtId="0" fontId="16" fillId="0" borderId="8" xfId="0" applyFont="1" applyBorder="1" applyAlignment="1">
      <alignment vertical="center" wrapText="1"/>
    </xf>
    <xf numFmtId="0" fontId="4" fillId="0" borderId="47" xfId="0" applyFont="1" applyBorder="1" applyAlignment="1">
      <alignment horizontal="left"/>
    </xf>
    <xf numFmtId="0" fontId="13" fillId="0" borderId="164" xfId="0" applyFont="1" applyBorder="1" applyAlignment="1">
      <alignment horizontal="left"/>
    </xf>
    <xf numFmtId="0" fontId="4" fillId="0" borderId="47" xfId="0" applyFont="1" applyBorder="1" applyAlignment="1">
      <alignment horizontal="left" vertical="center"/>
    </xf>
    <xf numFmtId="0" fontId="13" fillId="0" borderId="35" xfId="0" applyFont="1" applyBorder="1" applyAlignment="1">
      <alignment horizontal="left" vertical="center"/>
    </xf>
    <xf numFmtId="0" fontId="4" fillId="0" borderId="4" xfId="0" applyFont="1" applyBorder="1" applyAlignment="1">
      <alignment vertical="center" wrapText="1"/>
    </xf>
    <xf numFmtId="0" fontId="16" fillId="0" borderId="5" xfId="0" applyFont="1" applyBorder="1" applyAlignment="1">
      <alignment vertical="center" wrapText="1"/>
    </xf>
    <xf numFmtId="0" fontId="4" fillId="11" borderId="10" xfId="0" applyFont="1" applyFill="1" applyBorder="1" applyAlignment="1" applyProtection="1">
      <alignment horizontal="left" vertical="center"/>
      <protection locked="0"/>
    </xf>
    <xf numFmtId="0" fontId="16" fillId="11" borderId="12" xfId="0" applyFont="1" applyFill="1" applyBorder="1" applyAlignment="1" applyProtection="1">
      <alignment horizontal="left" vertical="center"/>
      <protection locked="0"/>
    </xf>
    <xf numFmtId="0" fontId="27" fillId="13" borderId="15" xfId="0" applyFont="1" applyFill="1" applyBorder="1" applyAlignment="1">
      <alignment horizontal="left" vertical="top" wrapText="1"/>
    </xf>
    <xf numFmtId="0" fontId="27" fillId="13" borderId="16" xfId="0" applyFont="1" applyFill="1" applyBorder="1" applyAlignment="1">
      <alignment horizontal="left" vertical="top" wrapText="1"/>
    </xf>
    <xf numFmtId="0" fontId="27" fillId="13" borderId="17" xfId="0" applyFont="1" applyFill="1" applyBorder="1" applyAlignment="1">
      <alignment horizontal="left" vertical="top" wrapText="1"/>
    </xf>
    <xf numFmtId="0" fontId="30" fillId="0" borderId="0" xfId="0" applyFont="1" applyAlignment="1">
      <alignment horizontal="center" vertical="center"/>
    </xf>
    <xf numFmtId="0" fontId="4" fillId="11" borderId="152" xfId="0" applyFont="1" applyFill="1" applyBorder="1" applyAlignment="1" applyProtection="1">
      <alignment horizontal="left" vertical="center"/>
      <protection locked="0"/>
    </xf>
    <xf numFmtId="0" fontId="6" fillId="11" borderId="137" xfId="0" applyFont="1" applyFill="1" applyBorder="1" applyAlignment="1" applyProtection="1">
      <alignment horizontal="left" vertical="center"/>
      <protection locked="0"/>
    </xf>
    <xf numFmtId="0" fontId="4" fillId="11" borderId="152" xfId="0" applyFont="1" applyFill="1" applyBorder="1" applyAlignment="1" applyProtection="1">
      <alignment horizontal="left" vertical="top"/>
      <protection locked="0"/>
    </xf>
    <xf numFmtId="0" fontId="6" fillId="11" borderId="11" xfId="0" applyFont="1" applyFill="1" applyBorder="1" applyAlignment="1" applyProtection="1">
      <alignment horizontal="left" vertical="top"/>
      <protection locked="0"/>
    </xf>
    <xf numFmtId="0" fontId="6" fillId="11" borderId="137" xfId="0" applyFont="1" applyFill="1" applyBorder="1" applyAlignment="1" applyProtection="1">
      <alignment horizontal="left" vertical="top"/>
      <protection locked="0"/>
    </xf>
    <xf numFmtId="0" fontId="22" fillId="11" borderId="29" xfId="0" applyFont="1" applyFill="1" applyBorder="1" applyAlignment="1">
      <alignment horizontal="center"/>
    </xf>
    <xf numFmtId="0" fontId="22" fillId="11" borderId="46" xfId="0" applyFont="1" applyFill="1" applyBorder="1" applyAlignment="1">
      <alignment horizontal="center"/>
    </xf>
    <xf numFmtId="0" fontId="22" fillId="11" borderId="32" xfId="0" applyFont="1" applyFill="1" applyBorder="1" applyAlignment="1">
      <alignment horizont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6" fillId="11" borderId="67" xfId="0" applyFont="1" applyFill="1" applyBorder="1" applyProtection="1">
      <protection locked="0"/>
    </xf>
    <xf numFmtId="0" fontId="16" fillId="11" borderId="54" xfId="0" applyFont="1" applyFill="1" applyBorder="1" applyProtection="1">
      <protection locked="0"/>
    </xf>
    <xf numFmtId="0" fontId="29" fillId="13" borderId="33" xfId="0" applyFont="1" applyFill="1" applyBorder="1" applyAlignment="1">
      <alignment horizontal="left" vertical="top" wrapText="1"/>
    </xf>
    <xf numFmtId="0" fontId="29" fillId="13" borderId="34" xfId="0" applyFont="1" applyFill="1" applyBorder="1" applyAlignment="1">
      <alignment horizontal="left" vertical="top" wrapText="1"/>
    </xf>
    <xf numFmtId="0" fontId="29" fillId="13" borderId="35" xfId="0" applyFont="1" applyFill="1" applyBorder="1" applyAlignment="1">
      <alignment horizontal="left" vertical="top"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33" fillId="0" borderId="39" xfId="0" quotePrefix="1" applyFont="1" applyBorder="1" applyAlignment="1">
      <alignment horizontal="left" vertical="center" wrapText="1"/>
    </xf>
    <xf numFmtId="0" fontId="33" fillId="0" borderId="40" xfId="0" quotePrefix="1" applyFont="1" applyBorder="1" applyAlignment="1">
      <alignment horizontal="left" vertical="center" wrapText="1"/>
    </xf>
    <xf numFmtId="0" fontId="33" fillId="0" borderId="41" xfId="0" quotePrefix="1" applyFont="1" applyBorder="1" applyAlignment="1">
      <alignment horizontal="left" vertical="center" wrapText="1"/>
    </xf>
    <xf numFmtId="0" fontId="27" fillId="0" borderId="42" xfId="0" quotePrefix="1" applyFont="1" applyBorder="1" applyAlignment="1">
      <alignment horizontal="left" vertical="top" wrapText="1"/>
    </xf>
    <xf numFmtId="0" fontId="27" fillId="0" borderId="43" xfId="0" quotePrefix="1" applyFont="1" applyBorder="1" applyAlignment="1">
      <alignment horizontal="left" vertical="top" wrapText="1"/>
    </xf>
    <xf numFmtId="0" fontId="27" fillId="0" borderId="44" xfId="0" quotePrefix="1" applyFont="1" applyBorder="1" applyAlignment="1">
      <alignment horizontal="left" vertical="top" wrapText="1"/>
    </xf>
    <xf numFmtId="0" fontId="23" fillId="0" borderId="0" xfId="0" applyFont="1" applyAlignment="1">
      <alignment horizontal="left"/>
    </xf>
    <xf numFmtId="0" fontId="28" fillId="0" borderId="10" xfId="0" applyFont="1" applyBorder="1" applyAlignment="1">
      <alignment horizontal="left" vertical="top" wrapText="1"/>
    </xf>
    <xf numFmtId="0" fontId="28" fillId="0" borderId="11" xfId="0" applyFont="1" applyBorder="1" applyAlignment="1">
      <alignment horizontal="left" vertical="top" wrapText="1"/>
    </xf>
    <xf numFmtId="0" fontId="28" fillId="0" borderId="12" xfId="0" applyFont="1" applyBorder="1" applyAlignment="1">
      <alignment horizontal="left" vertical="top" wrapText="1"/>
    </xf>
    <xf numFmtId="0" fontId="22" fillId="0" borderId="10" xfId="0" applyFont="1" applyBorder="1" applyAlignment="1">
      <alignment horizontal="left" vertical="top" wrapText="1"/>
    </xf>
    <xf numFmtId="0" fontId="22" fillId="0" borderId="11" xfId="0" applyFont="1" applyBorder="1" applyAlignment="1">
      <alignment horizontal="left" vertical="top" wrapText="1"/>
    </xf>
    <xf numFmtId="0" fontId="22" fillId="0" borderId="12" xfId="0" applyFont="1" applyBorder="1" applyAlignment="1">
      <alignment horizontal="left" vertical="top" wrapText="1"/>
    </xf>
    <xf numFmtId="0" fontId="32" fillId="11" borderId="66" xfId="0" applyFont="1" applyFill="1" applyBorder="1" applyAlignment="1" applyProtection="1">
      <alignment horizontal="left" vertical="top" wrapText="1"/>
      <protection locked="0"/>
    </xf>
    <xf numFmtId="0" fontId="32" fillId="11" borderId="75" xfId="0" applyFont="1" applyFill="1" applyBorder="1" applyAlignment="1" applyProtection="1">
      <alignment horizontal="left" vertical="top" wrapText="1"/>
      <protection locked="0"/>
    </xf>
    <xf numFmtId="0" fontId="32" fillId="11" borderId="61" xfId="0" applyFont="1" applyFill="1" applyBorder="1" applyAlignment="1" applyProtection="1">
      <alignment horizontal="left" vertical="top" wrapText="1"/>
      <protection locked="0"/>
    </xf>
    <xf numFmtId="0" fontId="27" fillId="0" borderId="26" xfId="0" quotePrefix="1" applyFont="1" applyBorder="1" applyAlignment="1">
      <alignment horizontal="left" vertical="top" wrapText="1"/>
    </xf>
    <xf numFmtId="0" fontId="27" fillId="0" borderId="74" xfId="0" quotePrefix="1" applyFont="1" applyBorder="1" applyAlignment="1">
      <alignment horizontal="left" vertical="top" wrapText="1"/>
    </xf>
    <xf numFmtId="0" fontId="27" fillId="0" borderId="78" xfId="0" quotePrefix="1" applyFont="1" applyBorder="1" applyAlignment="1">
      <alignment horizontal="left" vertical="top" wrapText="1"/>
    </xf>
    <xf numFmtId="0" fontId="22" fillId="11" borderId="5" xfId="0" applyFont="1" applyFill="1" applyBorder="1" applyAlignment="1" applyProtection="1">
      <alignment horizontal="left" vertical="center"/>
      <protection locked="0"/>
    </xf>
    <xf numFmtId="0" fontId="22" fillId="11" borderId="6" xfId="0" applyFont="1" applyFill="1" applyBorder="1" applyAlignment="1" applyProtection="1">
      <alignment horizontal="left" vertical="center"/>
      <protection locked="0"/>
    </xf>
    <xf numFmtId="0" fontId="22" fillId="11" borderId="8" xfId="0" applyFont="1" applyFill="1" applyBorder="1" applyAlignment="1" applyProtection="1">
      <alignment horizontal="left" vertical="center"/>
      <protection locked="0"/>
    </xf>
    <xf numFmtId="0" fontId="22" fillId="11" borderId="9" xfId="0" applyFont="1" applyFill="1" applyBorder="1" applyAlignment="1" applyProtection="1">
      <alignment horizontal="left" vertical="center"/>
      <protection locked="0"/>
    </xf>
    <xf numFmtId="0" fontId="22" fillId="0" borderId="0" xfId="0" applyFont="1" applyAlignment="1">
      <alignment horizontal="left" vertical="center"/>
    </xf>
    <xf numFmtId="0" fontId="22" fillId="11" borderId="2" xfId="0" applyFont="1" applyFill="1" applyBorder="1" applyAlignment="1" applyProtection="1">
      <alignment horizontal="left" vertical="center"/>
      <protection locked="0"/>
    </xf>
    <xf numFmtId="0" fontId="22" fillId="11" borderId="3" xfId="0" applyFont="1" applyFill="1" applyBorder="1" applyAlignment="1" applyProtection="1">
      <alignment horizontal="left" vertical="center"/>
      <protection locked="0"/>
    </xf>
    <xf numFmtId="0" fontId="27" fillId="11" borderId="30" xfId="0" quotePrefix="1" applyFont="1" applyFill="1" applyBorder="1" applyAlignment="1" applyProtection="1">
      <alignment horizontal="left" vertical="top" wrapText="1"/>
      <protection locked="0"/>
    </xf>
    <xf numFmtId="0" fontId="27" fillId="11" borderId="31" xfId="0" quotePrefix="1" applyFont="1" applyFill="1" applyBorder="1" applyAlignment="1" applyProtection="1">
      <alignment horizontal="left" vertical="top" wrapText="1"/>
      <protection locked="0"/>
    </xf>
    <xf numFmtId="0" fontId="27" fillId="11" borderId="32" xfId="0" quotePrefix="1" applyFont="1" applyFill="1" applyBorder="1" applyAlignment="1" applyProtection="1">
      <alignment horizontal="left" vertical="top" wrapText="1"/>
      <protection locked="0"/>
    </xf>
    <xf numFmtId="0" fontId="27" fillId="0" borderId="26" xfId="0" applyFont="1" applyBorder="1" applyAlignment="1">
      <alignment horizontal="left" vertical="top" wrapText="1"/>
    </xf>
    <xf numFmtId="0" fontId="27" fillId="0" borderId="74" xfId="0" applyFont="1" applyBorder="1" applyAlignment="1">
      <alignment horizontal="left" vertical="top" wrapText="1"/>
    </xf>
    <xf numFmtId="0" fontId="27" fillId="0" borderId="78" xfId="0" applyFont="1" applyBorder="1" applyAlignment="1">
      <alignment horizontal="left" vertical="top" wrapText="1"/>
    </xf>
    <xf numFmtId="0" fontId="68" fillId="0" borderId="15" xfId="0" applyFont="1" applyBorder="1" applyAlignment="1">
      <alignment horizontal="left" vertical="top" wrapText="1"/>
    </xf>
    <xf numFmtId="0" fontId="68" fillId="0" borderId="16" xfId="0" applyFont="1" applyBorder="1" applyAlignment="1">
      <alignment horizontal="left" vertical="top" wrapText="1"/>
    </xf>
    <xf numFmtId="0" fontId="68" fillId="0" borderId="17" xfId="0" applyFont="1" applyBorder="1" applyAlignment="1">
      <alignment horizontal="left" vertical="top" wrapText="1"/>
    </xf>
    <xf numFmtId="0" fontId="23" fillId="0" borderId="130" xfId="0" applyFont="1" applyBorder="1" applyAlignment="1">
      <alignment horizontal="left" vertical="center" wrapText="1"/>
    </xf>
    <xf numFmtId="0" fontId="23" fillId="0" borderId="131" xfId="0" applyFont="1" applyBorder="1" applyAlignment="1">
      <alignment horizontal="left" vertical="center" wrapText="1"/>
    </xf>
    <xf numFmtId="0" fontId="23" fillId="0" borderId="163" xfId="0" applyFont="1" applyBorder="1" applyAlignment="1">
      <alignment horizontal="left" vertical="center" wrapText="1"/>
    </xf>
    <xf numFmtId="0" fontId="0" fillId="0" borderId="0" xfId="0" applyAlignment="1">
      <alignment horizontal="center" vertical="top" wrapText="1"/>
    </xf>
    <xf numFmtId="0" fontId="0" fillId="0" borderId="0" xfId="0" applyAlignment="1">
      <alignment horizontal="center" vertical="top"/>
    </xf>
    <xf numFmtId="0" fontId="24" fillId="0" borderId="31" xfId="0" applyFont="1" applyBorder="1" applyAlignment="1">
      <alignment horizontal="left" vertical="top"/>
    </xf>
    <xf numFmtId="0" fontId="0" fillId="0" borderId="173" xfId="0" applyBorder="1" applyAlignment="1">
      <alignment horizontal="left" vertical="top"/>
    </xf>
    <xf numFmtId="0" fontId="0" fillId="0" borderId="174" xfId="0" applyBorder="1" applyAlignment="1">
      <alignment horizontal="left" vertical="top"/>
    </xf>
    <xf numFmtId="0" fontId="0" fillId="0" borderId="174" xfId="0" applyBorder="1" applyAlignment="1">
      <alignment horizontal="left" vertical="center"/>
    </xf>
    <xf numFmtId="0" fontId="0" fillId="0" borderId="175" xfId="0" applyBorder="1" applyAlignment="1">
      <alignment horizontal="left" vertical="center"/>
    </xf>
    <xf numFmtId="0" fontId="0" fillId="0" borderId="177" xfId="0" applyBorder="1" applyAlignment="1">
      <alignment horizontal="left" vertical="center"/>
    </xf>
    <xf numFmtId="0" fontId="0" fillId="0" borderId="178" xfId="0" applyBorder="1" applyAlignment="1">
      <alignment horizontal="left" vertical="center"/>
    </xf>
    <xf numFmtId="0" fontId="0" fillId="0" borderId="15" xfId="0" applyBorder="1" applyAlignment="1">
      <alignment horizontal="left" vertical="top" wrapText="1"/>
    </xf>
    <xf numFmtId="0" fontId="0" fillId="0" borderId="16" xfId="0" applyBorder="1" applyAlignment="1">
      <alignment horizontal="left" vertical="top"/>
    </xf>
    <xf numFmtId="0" fontId="0" fillId="0" borderId="17" xfId="0" applyBorder="1" applyAlignment="1">
      <alignment horizontal="left" vertical="top"/>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4" fillId="0" borderId="173" xfId="0" applyFont="1" applyBorder="1" applyAlignment="1">
      <alignment vertical="center" wrapText="1"/>
    </xf>
    <xf numFmtId="0" fontId="4" fillId="0" borderId="174" xfId="0" applyFont="1" applyBorder="1" applyAlignment="1">
      <alignment vertical="center" wrapText="1"/>
    </xf>
    <xf numFmtId="183" fontId="0" fillId="0" borderId="174" xfId="0" applyNumberFormat="1" applyBorder="1" applyAlignment="1">
      <alignment horizontal="left" vertical="center"/>
    </xf>
    <xf numFmtId="183" fontId="0" fillId="0" borderId="175" xfId="0" applyNumberFormat="1" applyBorder="1" applyAlignment="1">
      <alignment horizontal="left" vertical="center"/>
    </xf>
    <xf numFmtId="0" fontId="0" fillId="22" borderId="52" xfId="0" applyFill="1" applyBorder="1" applyAlignment="1" applyProtection="1">
      <alignment horizontal="left" vertical="top" wrapText="1"/>
      <protection locked="0"/>
    </xf>
    <xf numFmtId="0" fontId="0" fillId="22" borderId="103" xfId="0" applyFill="1" applyBorder="1" applyAlignment="1" applyProtection="1">
      <alignment horizontal="left" vertical="top" wrapText="1"/>
      <protection locked="0"/>
    </xf>
    <xf numFmtId="0" fontId="0" fillId="22" borderId="58" xfId="0" applyFill="1" applyBorder="1" applyAlignment="1" applyProtection="1">
      <alignment horizontal="left" vertical="top" wrapText="1"/>
      <protection locked="0"/>
    </xf>
    <xf numFmtId="0" fontId="0" fillId="22" borderId="56" xfId="0" applyFill="1" applyBorder="1" applyAlignment="1" applyProtection="1">
      <alignment horizontal="left" vertical="top" wrapText="1"/>
      <protection locked="0"/>
    </xf>
    <xf numFmtId="0" fontId="0" fillId="22" borderId="75" xfId="0" applyFill="1" applyBorder="1" applyAlignment="1" applyProtection="1">
      <alignment horizontal="left" vertical="top" wrapText="1"/>
      <protection locked="0"/>
    </xf>
    <xf numFmtId="0" fontId="0" fillId="22" borderId="61" xfId="0" applyFill="1" applyBorder="1" applyAlignment="1" applyProtection="1">
      <alignment horizontal="left" vertical="top" wrapText="1"/>
      <protection locked="0"/>
    </xf>
    <xf numFmtId="0" fontId="0" fillId="25" borderId="16" xfId="0" applyFill="1" applyBorder="1" applyAlignment="1">
      <alignment horizontal="center" vertical="center"/>
    </xf>
    <xf numFmtId="0" fontId="0" fillId="25" borderId="17" xfId="0" applyFill="1" applyBorder="1" applyAlignment="1">
      <alignment horizontal="center" vertical="center"/>
    </xf>
    <xf numFmtId="0" fontId="80" fillId="29" borderId="0" xfId="0" applyFont="1" applyFill="1" applyAlignment="1">
      <alignment horizontal="center" vertical="center" wrapText="1"/>
    </xf>
    <xf numFmtId="0" fontId="80" fillId="29" borderId="0" xfId="0" applyFont="1" applyFill="1" applyAlignment="1">
      <alignment horizontal="center" vertical="center"/>
    </xf>
    <xf numFmtId="0" fontId="82" fillId="29" borderId="0" xfId="0" applyFont="1" applyFill="1" applyAlignment="1">
      <alignment horizontal="left" vertical="center" wrapText="1"/>
    </xf>
    <xf numFmtId="0" fontId="80" fillId="29" borderId="0" xfId="0" applyFont="1" applyFill="1" applyAlignment="1">
      <alignment horizontal="left" vertical="center" wrapText="1"/>
    </xf>
    <xf numFmtId="0" fontId="81" fillId="29" borderId="0" xfId="0" applyFont="1" applyFill="1" applyAlignment="1">
      <alignment horizontal="left" vertical="top" wrapText="1"/>
    </xf>
    <xf numFmtId="0" fontId="0" fillId="0" borderId="0" xfId="0" applyAlignment="1">
      <alignment horizontal="left" vertical="top"/>
    </xf>
    <xf numFmtId="0" fontId="0" fillId="0" borderId="170" xfId="0" applyBorder="1" applyAlignment="1">
      <alignment horizontal="left" vertical="top"/>
    </xf>
    <xf numFmtId="0" fontId="0" fillId="0" borderId="171" xfId="0" applyBorder="1" applyAlignment="1">
      <alignment horizontal="left" vertical="top"/>
    </xf>
    <xf numFmtId="14" fontId="0" fillId="0" borderId="171" xfId="0" applyNumberFormat="1" applyBorder="1" applyAlignment="1">
      <alignment horizontal="left"/>
    </xf>
    <xf numFmtId="0" fontId="0" fillId="0" borderId="171" xfId="0" applyBorder="1" applyAlignment="1">
      <alignment horizontal="left"/>
    </xf>
    <xf numFmtId="0" fontId="0" fillId="0" borderId="172" xfId="0" applyBorder="1" applyAlignment="1">
      <alignment horizontal="left"/>
    </xf>
    <xf numFmtId="49" fontId="0" fillId="22" borderId="52" xfId="0" quotePrefix="1" applyNumberFormat="1" applyFill="1" applyBorder="1" applyAlignment="1" applyProtection="1">
      <alignment horizontal="left" vertical="top" wrapText="1"/>
      <protection locked="0"/>
    </xf>
    <xf numFmtId="49" fontId="0" fillId="22" borderId="103" xfId="0" quotePrefix="1" applyNumberFormat="1" applyFill="1" applyBorder="1" applyAlignment="1" applyProtection="1">
      <alignment horizontal="left" vertical="top" wrapText="1"/>
      <protection locked="0"/>
    </xf>
    <xf numFmtId="49" fontId="0" fillId="22" borderId="58" xfId="0" quotePrefix="1" applyNumberFormat="1" applyFill="1" applyBorder="1" applyAlignment="1" applyProtection="1">
      <alignment horizontal="left" vertical="top" wrapText="1"/>
      <protection locked="0"/>
    </xf>
    <xf numFmtId="49" fontId="0" fillId="22" borderId="52" xfId="0" applyNumberFormat="1" applyFill="1" applyBorder="1" applyAlignment="1" applyProtection="1">
      <alignment horizontal="left" vertical="top" wrapText="1"/>
      <protection locked="0"/>
    </xf>
    <xf numFmtId="49" fontId="0" fillId="22" borderId="103" xfId="0" applyNumberFormat="1" applyFill="1" applyBorder="1" applyAlignment="1" applyProtection="1">
      <alignment horizontal="left" vertical="top" wrapText="1"/>
      <protection locked="0"/>
    </xf>
    <xf numFmtId="49" fontId="0" fillId="22" borderId="58" xfId="0" applyNumberFormat="1" applyFill="1" applyBorder="1" applyAlignment="1" applyProtection="1">
      <alignment horizontal="left" vertical="top" wrapText="1"/>
      <protection locked="0"/>
    </xf>
    <xf numFmtId="0" fontId="0" fillId="22" borderId="52" xfId="0" quotePrefix="1" applyFill="1" applyBorder="1" applyAlignment="1" applyProtection="1">
      <alignment horizontal="left" vertical="top" wrapText="1"/>
      <protection locked="0"/>
    </xf>
    <xf numFmtId="0" fontId="0" fillId="22" borderId="103" xfId="0" quotePrefix="1" applyFill="1" applyBorder="1" applyAlignment="1" applyProtection="1">
      <alignment horizontal="left" vertical="top" wrapText="1"/>
      <protection locked="0"/>
    </xf>
    <xf numFmtId="0" fontId="0" fillId="22" borderId="58" xfId="0" quotePrefix="1" applyFill="1" applyBorder="1" applyAlignment="1" applyProtection="1">
      <alignment horizontal="left" vertical="top" wrapText="1"/>
      <protection locked="0"/>
    </xf>
    <xf numFmtId="0" fontId="0" fillId="22" borderId="83" xfId="0" applyFill="1" applyBorder="1" applyAlignment="1" applyProtection="1">
      <alignment horizontal="left" vertical="top" wrapText="1"/>
      <protection locked="0"/>
    </xf>
    <xf numFmtId="0" fontId="0" fillId="22" borderId="74" xfId="0" applyFill="1" applyBorder="1" applyAlignment="1" applyProtection="1">
      <alignment horizontal="left" vertical="top" wrapText="1"/>
      <protection locked="0"/>
    </xf>
    <xf numFmtId="0" fontId="0" fillId="22" borderId="78" xfId="0" applyFill="1" applyBorder="1" applyAlignment="1" applyProtection="1">
      <alignment horizontal="left" vertical="top" wrapText="1"/>
      <protection locked="0"/>
    </xf>
    <xf numFmtId="0" fontId="0" fillId="22" borderId="56" xfId="0" quotePrefix="1" applyFill="1" applyBorder="1" applyAlignment="1" applyProtection="1">
      <alignment horizontal="left" vertical="top" wrapText="1"/>
      <protection locked="0"/>
    </xf>
    <xf numFmtId="0" fontId="0" fillId="22" borderId="75" xfId="0" quotePrefix="1" applyFill="1" applyBorder="1" applyAlignment="1" applyProtection="1">
      <alignment horizontal="left" vertical="top" wrapText="1"/>
      <protection locked="0"/>
    </xf>
    <xf numFmtId="0" fontId="0" fillId="22" borderId="61" xfId="0" quotePrefix="1" applyFill="1" applyBorder="1" applyAlignment="1" applyProtection="1">
      <alignment horizontal="left" vertical="top" wrapText="1"/>
      <protection locked="0"/>
    </xf>
    <xf numFmtId="49" fontId="0" fillId="22" borderId="56" xfId="0" applyNumberFormat="1" applyFill="1" applyBorder="1" applyAlignment="1" applyProtection="1">
      <alignment horizontal="left" vertical="top" wrapText="1"/>
      <protection locked="0"/>
    </xf>
    <xf numFmtId="49" fontId="0" fillId="22" borderId="75" xfId="0" applyNumberFormat="1" applyFill="1" applyBorder="1" applyAlignment="1" applyProtection="1">
      <alignment horizontal="left" vertical="top" wrapText="1"/>
      <protection locked="0"/>
    </xf>
    <xf numFmtId="49" fontId="0" fillId="22" borderId="61" xfId="0" applyNumberFormat="1" applyFill="1" applyBorder="1" applyAlignment="1" applyProtection="1">
      <alignment horizontal="left" vertical="top" wrapText="1"/>
      <protection locked="0"/>
    </xf>
    <xf numFmtId="0" fontId="0" fillId="7" borderId="52" xfId="0" applyFill="1" applyBorder="1" applyAlignment="1">
      <alignment horizontal="left" vertical="top" wrapText="1"/>
    </xf>
    <xf numFmtId="0" fontId="0" fillId="7" borderId="103" xfId="0" applyFill="1" applyBorder="1" applyAlignment="1">
      <alignment horizontal="left" vertical="top" wrapText="1"/>
    </xf>
    <xf numFmtId="0" fontId="0" fillId="7" borderId="58" xfId="0" applyFill="1" applyBorder="1" applyAlignment="1">
      <alignment horizontal="left" vertical="top" wrapText="1"/>
    </xf>
    <xf numFmtId="49" fontId="0" fillId="22" borderId="56" xfId="0" quotePrefix="1" applyNumberFormat="1" applyFill="1" applyBorder="1" applyAlignment="1" applyProtection="1">
      <alignment horizontal="left" vertical="top" wrapText="1"/>
      <protection locked="0"/>
    </xf>
    <xf numFmtId="49" fontId="0" fillId="22" borderId="75" xfId="0" quotePrefix="1" applyNumberFormat="1" applyFill="1" applyBorder="1" applyAlignment="1" applyProtection="1">
      <alignment horizontal="left" vertical="top" wrapText="1"/>
      <protection locked="0"/>
    </xf>
    <xf numFmtId="49" fontId="0" fillId="22" borderId="61" xfId="0" quotePrefix="1" applyNumberFormat="1" applyFill="1" applyBorder="1" applyAlignment="1" applyProtection="1">
      <alignment horizontal="left" vertical="top" wrapText="1"/>
      <protection locked="0"/>
    </xf>
    <xf numFmtId="0" fontId="0" fillId="22" borderId="52" xfId="0" applyFill="1" applyBorder="1" applyAlignment="1">
      <alignment horizontal="left" vertical="top" wrapText="1"/>
    </xf>
    <xf numFmtId="0" fontId="0" fillId="22" borderId="103" xfId="0" applyFill="1" applyBorder="1" applyAlignment="1">
      <alignment horizontal="left" vertical="top" wrapText="1"/>
    </xf>
    <xf numFmtId="0" fontId="0" fillId="22" borderId="58" xfId="0" applyFill="1" applyBorder="1" applyAlignment="1">
      <alignment horizontal="left" vertical="top" wrapText="1"/>
    </xf>
    <xf numFmtId="49" fontId="43" fillId="22" borderId="52" xfId="0" quotePrefix="1" applyNumberFormat="1" applyFont="1" applyFill="1" applyBorder="1" applyAlignment="1" applyProtection="1">
      <alignment horizontal="left" vertical="top" wrapText="1"/>
      <protection locked="0"/>
    </xf>
    <xf numFmtId="49" fontId="43" fillId="22" borderId="103" xfId="0" quotePrefix="1" applyNumberFormat="1" applyFont="1" applyFill="1" applyBorder="1" applyAlignment="1" applyProtection="1">
      <alignment horizontal="left" vertical="top" wrapText="1"/>
      <protection locked="0"/>
    </xf>
    <xf numFmtId="49" fontId="43" fillId="22" borderId="58" xfId="0" quotePrefix="1" applyNumberFormat="1" applyFont="1" applyFill="1" applyBorder="1" applyAlignment="1" applyProtection="1">
      <alignment horizontal="left" vertical="top" wrapText="1"/>
      <protection locked="0"/>
    </xf>
    <xf numFmtId="0" fontId="60" fillId="11" borderId="27" xfId="0" applyFont="1" applyFill="1" applyBorder="1" applyAlignment="1">
      <alignment horizontal="center" vertical="center"/>
    </xf>
    <xf numFmtId="0" fontId="24" fillId="11" borderId="28" xfId="0" applyFont="1" applyFill="1" applyBorder="1" applyAlignment="1">
      <alignment horizontal="center" vertical="center"/>
    </xf>
    <xf numFmtId="0" fontId="24" fillId="11" borderId="29" xfId="0" applyFont="1" applyFill="1" applyBorder="1" applyAlignment="1">
      <alignment horizontal="center" vertical="center"/>
    </xf>
    <xf numFmtId="0" fontId="0" fillId="3" borderId="16" xfId="0" applyFill="1" applyBorder="1" applyAlignment="1">
      <alignment horizontal="center" vertical="top" wrapText="1"/>
    </xf>
    <xf numFmtId="0" fontId="0" fillId="3" borderId="17" xfId="0" applyFill="1" applyBorder="1" applyAlignment="1">
      <alignment horizontal="center" vertical="top" wrapText="1"/>
    </xf>
    <xf numFmtId="165" fontId="4" fillId="0" borderId="47" xfId="0" applyNumberFormat="1" applyFont="1" applyBorder="1" applyAlignment="1">
      <alignment horizontal="left" vertical="center"/>
    </xf>
    <xf numFmtId="165" fontId="16" fillId="0" borderId="164" xfId="0" applyNumberFormat="1" applyFont="1" applyBorder="1" applyAlignment="1">
      <alignment horizontal="left" vertical="center"/>
    </xf>
    <xf numFmtId="165" fontId="16" fillId="0" borderId="35" xfId="0" applyNumberFormat="1" applyFont="1" applyBorder="1" applyAlignment="1">
      <alignment horizontal="left" vertical="center"/>
    </xf>
    <xf numFmtId="165" fontId="16" fillId="11" borderId="54" xfId="0" applyNumberFormat="1" applyFont="1" applyFill="1" applyBorder="1" applyAlignment="1" applyProtection="1">
      <alignment horizontal="left" vertical="center"/>
      <protection locked="0"/>
    </xf>
    <xf numFmtId="165" fontId="16" fillId="11" borderId="60" xfId="0" applyNumberFormat="1" applyFont="1" applyFill="1" applyBorder="1" applyAlignment="1" applyProtection="1">
      <alignment horizontal="left" vertical="center"/>
      <protection locked="0"/>
    </xf>
    <xf numFmtId="165" fontId="16" fillId="11" borderId="52" xfId="0" applyNumberFormat="1" applyFont="1" applyFill="1" applyBorder="1" applyAlignment="1" applyProtection="1">
      <alignment horizontal="left" vertical="center"/>
      <protection locked="0"/>
    </xf>
    <xf numFmtId="165" fontId="16" fillId="11" borderId="58" xfId="0" applyNumberFormat="1" applyFont="1" applyFill="1" applyBorder="1" applyAlignment="1" applyProtection="1">
      <alignment horizontal="left" vertical="center"/>
      <protection locked="0"/>
    </xf>
    <xf numFmtId="165" fontId="16" fillId="11" borderId="67" xfId="0" applyNumberFormat="1" applyFont="1" applyFill="1" applyBorder="1" applyAlignment="1" applyProtection="1">
      <alignment horizontal="left" vertical="center"/>
      <protection locked="0"/>
    </xf>
    <xf numFmtId="165" fontId="16" fillId="11" borderId="59" xfId="0" applyNumberFormat="1" applyFont="1" applyFill="1" applyBorder="1" applyAlignment="1" applyProtection="1">
      <alignment horizontal="left" vertical="center"/>
      <protection locked="0"/>
    </xf>
    <xf numFmtId="165" fontId="16" fillId="11" borderId="72" xfId="0" applyNumberFormat="1" applyFont="1" applyFill="1" applyBorder="1" applyAlignment="1" applyProtection="1">
      <alignment horizontal="left" vertical="center"/>
      <protection locked="0"/>
    </xf>
    <xf numFmtId="165" fontId="16" fillId="11" borderId="38" xfId="0" applyNumberFormat="1" applyFont="1" applyFill="1" applyBorder="1" applyAlignment="1" applyProtection="1">
      <alignment horizontal="left" vertical="center"/>
      <protection locked="0"/>
    </xf>
    <xf numFmtId="165" fontId="16" fillId="11" borderId="83" xfId="0" applyNumberFormat="1" applyFont="1" applyFill="1" applyBorder="1" applyAlignment="1" applyProtection="1">
      <alignment vertical="center"/>
      <protection locked="0"/>
    </xf>
    <xf numFmtId="165" fontId="16" fillId="11" borderId="84" xfId="0" applyNumberFormat="1" applyFont="1" applyFill="1" applyBorder="1" applyAlignment="1" applyProtection="1">
      <alignment vertical="center"/>
      <protection locked="0"/>
    </xf>
    <xf numFmtId="165" fontId="16" fillId="11" borderId="52" xfId="0" applyNumberFormat="1" applyFont="1" applyFill="1" applyBorder="1" applyAlignment="1" applyProtection="1">
      <alignment vertical="center"/>
      <protection locked="0"/>
    </xf>
    <xf numFmtId="165" fontId="16" fillId="11" borderId="53" xfId="0" applyNumberFormat="1" applyFont="1" applyFill="1" applyBorder="1" applyAlignment="1" applyProtection="1">
      <alignment vertical="center"/>
      <protection locked="0"/>
    </xf>
    <xf numFmtId="165" fontId="16" fillId="11" borderId="67" xfId="0" applyNumberFormat="1" applyFont="1" applyFill="1" applyBorder="1" applyAlignment="1" applyProtection="1">
      <alignment vertical="center"/>
      <protection locked="0"/>
    </xf>
    <xf numFmtId="165" fontId="16" fillId="11" borderId="68" xfId="0" applyNumberFormat="1" applyFont="1" applyFill="1" applyBorder="1" applyAlignment="1" applyProtection="1">
      <alignment vertical="center"/>
      <protection locked="0"/>
    </xf>
    <xf numFmtId="165" fontId="16" fillId="11" borderId="83" xfId="0" applyNumberFormat="1" applyFont="1" applyFill="1" applyBorder="1" applyAlignment="1" applyProtection="1">
      <alignment horizontal="left" vertical="center"/>
      <protection locked="0"/>
    </xf>
    <xf numFmtId="165" fontId="16" fillId="11" borderId="78" xfId="0" applyNumberFormat="1" applyFont="1" applyFill="1" applyBorder="1" applyAlignment="1" applyProtection="1">
      <alignment horizontal="left" vertical="center"/>
      <protection locked="0"/>
    </xf>
    <xf numFmtId="165" fontId="42" fillId="11" borderId="52" xfId="0" applyNumberFormat="1" applyFont="1" applyFill="1" applyBorder="1" applyAlignment="1" applyProtection="1">
      <alignment horizontal="left" vertical="center"/>
      <protection locked="0"/>
    </xf>
    <xf numFmtId="165" fontId="42" fillId="11" borderId="58" xfId="0" applyNumberFormat="1" applyFont="1" applyFill="1" applyBorder="1" applyAlignment="1" applyProtection="1">
      <alignment horizontal="left" vertical="center"/>
      <protection locked="0"/>
    </xf>
    <xf numFmtId="165" fontId="16" fillId="11" borderId="84" xfId="0" applyNumberFormat="1" applyFont="1" applyFill="1" applyBorder="1" applyAlignment="1" applyProtection="1">
      <alignment horizontal="left" vertical="center"/>
      <protection locked="0"/>
    </xf>
    <xf numFmtId="165" fontId="16" fillId="11" borderId="53" xfId="0" applyNumberFormat="1" applyFont="1" applyFill="1" applyBorder="1" applyAlignment="1" applyProtection="1">
      <alignment horizontal="left" vertical="center"/>
      <protection locked="0"/>
    </xf>
    <xf numFmtId="165" fontId="16" fillId="11" borderId="68" xfId="0" applyNumberFormat="1" applyFont="1" applyFill="1" applyBorder="1" applyAlignment="1" applyProtection="1">
      <alignment horizontal="left" vertical="center"/>
      <protection locked="0"/>
    </xf>
    <xf numFmtId="165" fontId="16" fillId="11" borderId="55" xfId="0" applyNumberFormat="1" applyFont="1" applyFill="1" applyBorder="1" applyAlignment="1" applyProtection="1">
      <alignment horizontal="left" vertical="center"/>
      <protection locked="0"/>
    </xf>
    <xf numFmtId="165" fontId="16" fillId="11" borderId="54" xfId="0" applyNumberFormat="1" applyFont="1" applyFill="1" applyBorder="1" applyAlignment="1" applyProtection="1">
      <alignment vertical="center"/>
      <protection locked="0"/>
    </xf>
    <xf numFmtId="165" fontId="16" fillId="11" borderId="60" xfId="0" applyNumberFormat="1" applyFont="1" applyFill="1" applyBorder="1" applyAlignment="1" applyProtection="1">
      <alignment vertical="center"/>
      <protection locked="0"/>
    </xf>
    <xf numFmtId="165" fontId="16" fillId="11" borderId="58" xfId="0" applyNumberFormat="1" applyFont="1" applyFill="1" applyBorder="1" applyAlignment="1" applyProtection="1">
      <alignment vertical="center"/>
      <protection locked="0"/>
    </xf>
    <xf numFmtId="165" fontId="16" fillId="11" borderId="59" xfId="0" applyNumberFormat="1" applyFont="1" applyFill="1" applyBorder="1" applyAlignment="1" applyProtection="1">
      <alignment vertical="center"/>
      <protection locked="0"/>
    </xf>
    <xf numFmtId="165" fontId="16" fillId="11" borderId="72" xfId="0" applyNumberFormat="1" applyFont="1" applyFill="1" applyBorder="1" applyAlignment="1" applyProtection="1">
      <alignment vertical="center"/>
      <protection locked="0"/>
    </xf>
    <xf numFmtId="165" fontId="16" fillId="11" borderId="38" xfId="0" applyNumberFormat="1" applyFont="1" applyFill="1" applyBorder="1" applyAlignment="1" applyProtection="1">
      <alignment vertical="center"/>
      <protection locked="0"/>
    </xf>
    <xf numFmtId="165" fontId="16" fillId="11" borderId="73" xfId="0" applyNumberFormat="1" applyFont="1" applyFill="1" applyBorder="1" applyAlignment="1" applyProtection="1">
      <alignment horizontal="left" vertical="center"/>
      <protection locked="0"/>
    </xf>
    <xf numFmtId="165" fontId="16" fillId="11" borderId="100" xfId="0" applyNumberFormat="1" applyFont="1" applyFill="1" applyBorder="1" applyAlignment="1" applyProtection="1">
      <alignment vertical="center"/>
      <protection locked="0"/>
    </xf>
    <xf numFmtId="165" fontId="16" fillId="11" borderId="168" xfId="0" applyNumberFormat="1" applyFont="1" applyFill="1" applyBorder="1" applyAlignment="1" applyProtection="1">
      <alignment vertical="center"/>
      <protection locked="0"/>
    </xf>
    <xf numFmtId="165" fontId="42" fillId="11" borderId="52" xfId="0" applyNumberFormat="1" applyFont="1" applyFill="1" applyBorder="1" applyAlignment="1" applyProtection="1">
      <alignment vertical="center"/>
      <protection locked="0"/>
    </xf>
    <xf numFmtId="165" fontId="42" fillId="11" borderId="58" xfId="0" applyNumberFormat="1" applyFont="1" applyFill="1" applyBorder="1" applyAlignment="1" applyProtection="1">
      <alignment vertical="center"/>
      <protection locked="0"/>
    </xf>
    <xf numFmtId="14" fontId="22" fillId="11" borderId="51" xfId="0" applyNumberFormat="1" applyFont="1" applyFill="1" applyBorder="1" applyAlignment="1" applyProtection="1">
      <alignment horizontal="left" vertical="top"/>
      <protection locked="0"/>
    </xf>
    <xf numFmtId="14" fontId="22" fillId="11" borderId="37" xfId="0" applyNumberFormat="1" applyFont="1" applyFill="1" applyBorder="1" applyAlignment="1" applyProtection="1">
      <alignment horizontal="left" vertical="top"/>
      <protection locked="0"/>
    </xf>
    <xf numFmtId="14" fontId="22" fillId="11" borderId="38" xfId="0" applyNumberFormat="1" applyFont="1" applyFill="1" applyBorder="1" applyAlignment="1" applyProtection="1">
      <alignment horizontal="left" vertical="top"/>
      <protection locked="0"/>
    </xf>
    <xf numFmtId="14" fontId="16" fillId="11" borderId="135" xfId="0" applyNumberFormat="1" applyFont="1" applyFill="1" applyBorder="1" applyAlignment="1" applyProtection="1">
      <alignment horizontal="left" vertical="top"/>
      <protection locked="0"/>
    </xf>
    <xf numFmtId="14" fontId="16" fillId="11" borderId="11" xfId="0" applyNumberFormat="1" applyFont="1" applyFill="1" applyBorder="1" applyAlignment="1" applyProtection="1">
      <alignment horizontal="left" vertical="top"/>
      <protection locked="0"/>
    </xf>
    <xf numFmtId="14" fontId="16" fillId="11" borderId="140" xfId="0" applyNumberFormat="1" applyFont="1" applyFill="1" applyBorder="1" applyAlignment="1" applyProtection="1">
      <alignment horizontal="left" vertical="top"/>
      <protection locked="0"/>
    </xf>
    <xf numFmtId="14" fontId="16" fillId="11" borderId="143" xfId="0" applyNumberFormat="1" applyFont="1" applyFill="1" applyBorder="1" applyAlignment="1" applyProtection="1">
      <alignment horizontal="left" vertical="top"/>
      <protection locked="0"/>
    </xf>
    <xf numFmtId="14" fontId="16" fillId="11" borderId="144" xfId="0" applyNumberFormat="1" applyFont="1" applyFill="1" applyBorder="1" applyAlignment="1" applyProtection="1">
      <alignment horizontal="left" vertical="top"/>
      <protection locked="0"/>
    </xf>
    <xf numFmtId="14" fontId="16" fillId="11" borderId="145" xfId="0" applyNumberFormat="1" applyFont="1" applyFill="1" applyBorder="1" applyAlignment="1" applyProtection="1">
      <alignment horizontal="left" vertical="top"/>
      <protection locked="0"/>
    </xf>
    <xf numFmtId="0" fontId="22" fillId="11" borderId="36" xfId="0" applyFont="1" applyFill="1" applyBorder="1" applyAlignment="1">
      <alignment horizontal="left" vertical="top" wrapText="1"/>
    </xf>
    <xf numFmtId="0" fontId="22" fillId="11" borderId="37" xfId="0" applyFont="1" applyFill="1" applyBorder="1" applyAlignment="1">
      <alignment horizontal="left" vertical="top" wrapText="1"/>
    </xf>
    <xf numFmtId="0" fontId="22" fillId="11" borderId="38" xfId="0" applyFont="1" applyFill="1" applyBorder="1" applyAlignment="1">
      <alignment horizontal="left" vertical="top" wrapText="1"/>
    </xf>
    <xf numFmtId="0" fontId="22" fillId="0" borderId="15" xfId="0" applyFont="1" applyBorder="1" applyAlignment="1">
      <alignment horizontal="left" vertical="center" wrapText="1"/>
    </xf>
    <xf numFmtId="0" fontId="22" fillId="0" borderId="16" xfId="0" applyFont="1" applyBorder="1" applyAlignment="1">
      <alignment horizontal="left" vertical="center" wrapText="1"/>
    </xf>
    <xf numFmtId="0" fontId="22" fillId="0" borderId="17" xfId="0" applyFont="1" applyBorder="1" applyAlignment="1">
      <alignment horizontal="left" vertical="center" wrapText="1"/>
    </xf>
    <xf numFmtId="0" fontId="67" fillId="0" borderId="30" xfId="0" applyFont="1" applyBorder="1" applyAlignment="1">
      <alignment horizontal="left" vertical="center" wrapText="1"/>
    </xf>
    <xf numFmtId="0" fontId="67" fillId="0" borderId="31" xfId="0" applyFont="1" applyBorder="1" applyAlignment="1">
      <alignment horizontal="left" vertical="center" wrapText="1"/>
    </xf>
    <xf numFmtId="0" fontId="67" fillId="0" borderId="32" xfId="0" applyFont="1" applyBorder="1" applyAlignment="1">
      <alignment horizontal="left" vertical="center" wrapText="1"/>
    </xf>
    <xf numFmtId="0" fontId="22" fillId="0" borderId="33" xfId="0" applyFont="1" applyBorder="1" applyAlignment="1">
      <alignment horizontal="left" vertical="top" wrapText="1"/>
    </xf>
    <xf numFmtId="0" fontId="22" fillId="0" borderId="34" xfId="0" applyFont="1" applyBorder="1" applyAlignment="1">
      <alignment horizontal="left" vertical="top" wrapText="1"/>
    </xf>
    <xf numFmtId="0" fontId="22" fillId="0" borderId="35" xfId="0" applyFont="1" applyBorder="1" applyAlignment="1">
      <alignment horizontal="left" vertical="top" wrapText="1"/>
    </xf>
    <xf numFmtId="0" fontId="22" fillId="0" borderId="0" xfId="0" applyFont="1" applyAlignment="1">
      <alignment horizontal="left" vertical="top" wrapText="1"/>
    </xf>
    <xf numFmtId="14" fontId="22" fillId="11" borderId="5" xfId="0" applyNumberFormat="1" applyFont="1" applyFill="1" applyBorder="1" applyAlignment="1" applyProtection="1">
      <alignment horizontal="left" vertical="top"/>
      <protection locked="0"/>
    </xf>
    <xf numFmtId="14" fontId="22" fillId="11" borderId="6" xfId="0" applyNumberFormat="1" applyFont="1" applyFill="1" applyBorder="1" applyAlignment="1" applyProtection="1">
      <alignment horizontal="left" vertical="top"/>
      <protection locked="0"/>
    </xf>
    <xf numFmtId="14" fontId="22" fillId="11" borderId="8" xfId="0" applyNumberFormat="1" applyFont="1" applyFill="1" applyBorder="1" applyAlignment="1" applyProtection="1">
      <alignment horizontal="left" vertical="top"/>
      <protection locked="0"/>
    </xf>
    <xf numFmtId="14" fontId="22" fillId="11" borderId="9" xfId="0" applyNumberFormat="1" applyFont="1" applyFill="1" applyBorder="1" applyAlignment="1" applyProtection="1">
      <alignment horizontal="left" vertical="top"/>
      <protection locked="0"/>
    </xf>
    <xf numFmtId="0" fontId="22" fillId="11" borderId="47" xfId="0" applyFont="1" applyFill="1" applyBorder="1" applyAlignment="1" applyProtection="1">
      <alignment horizontal="left" vertical="center"/>
      <protection locked="0"/>
    </xf>
    <xf numFmtId="0" fontId="22" fillId="11" borderId="34" xfId="0" applyFont="1" applyFill="1" applyBorder="1" applyAlignment="1" applyProtection="1">
      <alignment horizontal="left" vertical="center"/>
      <protection locked="0"/>
    </xf>
    <xf numFmtId="0" fontId="22" fillId="11" borderId="35" xfId="0" applyFont="1" applyFill="1" applyBorder="1" applyAlignment="1" applyProtection="1">
      <alignment horizontal="left" vertical="center"/>
      <protection locked="0"/>
    </xf>
    <xf numFmtId="14" fontId="22" fillId="11" borderId="10" xfId="0" applyNumberFormat="1" applyFont="1" applyFill="1" applyBorder="1" applyAlignment="1" applyProtection="1">
      <alignment horizontal="left" vertical="top"/>
      <protection locked="0"/>
    </xf>
    <xf numFmtId="14" fontId="22" fillId="11" borderId="11" xfId="0" applyNumberFormat="1" applyFont="1" applyFill="1" applyBorder="1" applyAlignment="1" applyProtection="1">
      <alignment horizontal="left" vertical="top"/>
      <protection locked="0"/>
    </xf>
    <xf numFmtId="14" fontId="22" fillId="11" borderId="50" xfId="0" applyNumberFormat="1" applyFont="1" applyFill="1" applyBorder="1" applyAlignment="1" applyProtection="1">
      <alignment horizontal="left" vertical="top"/>
      <protection locked="0"/>
    </xf>
    <xf numFmtId="0" fontId="5" fillId="0" borderId="0" xfId="0" applyFont="1" applyAlignment="1">
      <alignment horizontal="left" vertical="center" wrapText="1"/>
    </xf>
    <xf numFmtId="0" fontId="16" fillId="0" borderId="0" xfId="0" applyFont="1" applyAlignment="1">
      <alignment horizontal="left" vertical="top" wrapText="1"/>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0" fontId="22" fillId="0" borderId="35" xfId="0" applyFont="1" applyBorder="1" applyAlignment="1">
      <alignment horizontal="left" vertical="center" wrapText="1"/>
    </xf>
    <xf numFmtId="0" fontId="16" fillId="11" borderId="36" xfId="0" applyFont="1" applyFill="1" applyBorder="1" applyAlignment="1" applyProtection="1">
      <alignment horizontal="left" vertical="top" wrapText="1"/>
      <protection locked="0"/>
    </xf>
    <xf numFmtId="0" fontId="16" fillId="11" borderId="37" xfId="0" applyFont="1" applyFill="1" applyBorder="1" applyAlignment="1" applyProtection="1">
      <alignment horizontal="left" vertical="top" wrapText="1"/>
      <protection locked="0"/>
    </xf>
    <xf numFmtId="0" fontId="16" fillId="11" borderId="38" xfId="0" applyFont="1" applyFill="1" applyBorder="1" applyAlignment="1" applyProtection="1">
      <alignment horizontal="left" vertical="top" wrapText="1"/>
      <protection locked="0"/>
    </xf>
    <xf numFmtId="0" fontId="5" fillId="11" borderId="47" xfId="0" applyFont="1" applyFill="1" applyBorder="1" applyAlignment="1" applyProtection="1">
      <alignment horizontal="left" vertical="center"/>
      <protection locked="0"/>
    </xf>
    <xf numFmtId="0" fontId="16" fillId="11" borderId="34" xfId="0" applyFont="1" applyFill="1" applyBorder="1" applyAlignment="1" applyProtection="1">
      <alignment horizontal="left" vertical="center"/>
      <protection locked="0"/>
    </xf>
    <xf numFmtId="0" fontId="16" fillId="11" borderId="35" xfId="0" applyFont="1" applyFill="1" applyBorder="1" applyAlignment="1" applyProtection="1">
      <alignment horizontal="left" vertical="center"/>
      <protection locked="0"/>
    </xf>
    <xf numFmtId="0" fontId="22" fillId="11" borderId="47" xfId="0" applyFont="1" applyFill="1" applyBorder="1" applyAlignment="1" applyProtection="1">
      <alignment horizontal="left"/>
      <protection locked="0"/>
    </xf>
    <xf numFmtId="0" fontId="22" fillId="11" borderId="34" xfId="0" applyFont="1" applyFill="1" applyBorder="1" applyAlignment="1" applyProtection="1">
      <alignment horizontal="left"/>
      <protection locked="0"/>
    </xf>
    <xf numFmtId="0" fontId="22" fillId="11" borderId="35" xfId="0" applyFont="1" applyFill="1" applyBorder="1" applyAlignment="1" applyProtection="1">
      <alignment horizontal="left"/>
      <protection locked="0"/>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165" fontId="16" fillId="11" borderId="73" xfId="0" applyNumberFormat="1" applyFont="1" applyFill="1" applyBorder="1" applyAlignment="1" applyProtection="1">
      <alignment vertical="center"/>
      <protection locked="0"/>
    </xf>
    <xf numFmtId="165" fontId="16" fillId="11" borderId="78" xfId="0" applyNumberFormat="1" applyFont="1" applyFill="1" applyBorder="1" applyAlignment="1" applyProtection="1">
      <alignment vertical="center"/>
      <protection locked="0"/>
    </xf>
    <xf numFmtId="165" fontId="16" fillId="11" borderId="55" xfId="0" applyNumberFormat="1" applyFont="1" applyFill="1" applyBorder="1" applyAlignment="1" applyProtection="1">
      <alignment vertical="center"/>
      <protection locked="0"/>
    </xf>
    <xf numFmtId="0" fontId="27" fillId="0" borderId="27" xfId="0" applyFont="1" applyBorder="1" applyAlignment="1">
      <alignment horizontal="left" vertical="center" wrapText="1"/>
    </xf>
    <xf numFmtId="0" fontId="27" fillId="0" borderId="28" xfId="0" applyFont="1" applyBorder="1" applyAlignment="1">
      <alignment horizontal="left" vertical="center" wrapText="1"/>
    </xf>
    <xf numFmtId="0" fontId="27" fillId="0" borderId="29" xfId="0" applyFont="1" applyBorder="1" applyAlignment="1">
      <alignment horizontal="left" vertical="center" wrapText="1"/>
    </xf>
    <xf numFmtId="0" fontId="13" fillId="0" borderId="0" xfId="0" applyFont="1" applyAlignment="1">
      <alignment vertical="center" wrapText="1"/>
    </xf>
    <xf numFmtId="0" fontId="16" fillId="0" borderId="0" xfId="0" applyFont="1" applyAlignment="1">
      <alignment vertical="center" wrapText="1"/>
    </xf>
    <xf numFmtId="0" fontId="0" fillId="0" borderId="29" xfId="0" applyBorder="1" applyAlignment="1" applyProtection="1">
      <alignment horizontal="center" vertical="center" wrapText="1"/>
      <protection locked="0"/>
    </xf>
    <xf numFmtId="0" fontId="0" fillId="0" borderId="46"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33" fillId="0" borderId="0" xfId="0" applyFont="1" applyAlignment="1">
      <alignment horizontal="left" vertical="center" wrapText="1"/>
    </xf>
    <xf numFmtId="0" fontId="36" fillId="28" borderId="15" xfId="0" applyFont="1" applyFill="1" applyBorder="1" applyAlignment="1">
      <alignment horizontal="left" vertical="top" wrapText="1"/>
    </xf>
    <xf numFmtId="0" fontId="36" fillId="28" borderId="16" xfId="0" applyFont="1" applyFill="1" applyBorder="1" applyAlignment="1">
      <alignment horizontal="left" vertical="top" wrapText="1"/>
    </xf>
    <xf numFmtId="0" fontId="36" fillId="28" borderId="17" xfId="0" applyFont="1" applyFill="1" applyBorder="1" applyAlignment="1">
      <alignment horizontal="left" vertical="top" wrapText="1"/>
    </xf>
    <xf numFmtId="0" fontId="7" fillId="0" borderId="165" xfId="0" applyFont="1" applyBorder="1" applyAlignment="1">
      <alignment vertical="center" wrapText="1"/>
    </xf>
    <xf numFmtId="0" fontId="7" fillId="0" borderId="11" xfId="0" applyFont="1" applyBorder="1" applyAlignment="1">
      <alignment vertical="center" wrapText="1"/>
    </xf>
    <xf numFmtId="0" fontId="13" fillId="0" borderId="166" xfId="0" applyFont="1" applyBorder="1" applyAlignment="1">
      <alignment vertical="center" wrapText="1"/>
    </xf>
    <xf numFmtId="0" fontId="13" fillId="0" borderId="154" xfId="0" applyFont="1" applyBorder="1" applyAlignment="1">
      <alignment vertical="center" wrapText="1"/>
    </xf>
    <xf numFmtId="0" fontId="23" fillId="0" borderId="27" xfId="0" applyFont="1" applyBorder="1" applyAlignment="1">
      <alignment horizontal="left" vertical="center" wrapText="1"/>
    </xf>
    <xf numFmtId="0" fontId="23" fillId="0" borderId="28" xfId="0" applyFont="1" applyBorder="1" applyAlignment="1">
      <alignment horizontal="left" vertical="center" wrapText="1"/>
    </xf>
    <xf numFmtId="0" fontId="23" fillId="0" borderId="29" xfId="0" applyFont="1" applyBorder="1" applyAlignment="1">
      <alignment horizontal="left" vertical="center" wrapText="1"/>
    </xf>
    <xf numFmtId="0" fontId="27" fillId="0" borderId="15" xfId="0" applyFont="1" applyBorder="1" applyAlignment="1">
      <alignment horizontal="left" vertical="center" wrapText="1"/>
    </xf>
    <xf numFmtId="0" fontId="27" fillId="0" borderId="16" xfId="0" applyFont="1" applyBorder="1" applyAlignment="1">
      <alignment horizontal="left" vertical="center" wrapText="1"/>
    </xf>
    <xf numFmtId="0" fontId="27" fillId="0" borderId="17" xfId="0" applyFont="1" applyBorder="1" applyAlignment="1">
      <alignment horizontal="left" vertical="center" wrapText="1"/>
    </xf>
    <xf numFmtId="0" fontId="42" fillId="0" borderId="11" xfId="0" applyFont="1" applyBorder="1" applyAlignment="1">
      <alignment horizontal="left" vertical="center"/>
    </xf>
    <xf numFmtId="0" fontId="42" fillId="0" borderId="153" xfId="0" applyFont="1" applyBorder="1" applyAlignment="1">
      <alignment horizontal="left" vertical="center"/>
    </xf>
    <xf numFmtId="0" fontId="16" fillId="0" borderId="152" xfId="0" applyFont="1" applyBorder="1" applyAlignment="1">
      <alignment horizontal="left" vertical="center"/>
    </xf>
    <xf numFmtId="0" fontId="16" fillId="0" borderId="11" xfId="0" applyFont="1" applyBorder="1" applyAlignment="1">
      <alignment horizontal="left" vertical="center"/>
    </xf>
    <xf numFmtId="0" fontId="16" fillId="0" borderId="153" xfId="0" applyFont="1" applyBorder="1" applyAlignment="1">
      <alignment horizontal="left" vertical="center"/>
    </xf>
    <xf numFmtId="165" fontId="16" fillId="11" borderId="100" xfId="0" applyNumberFormat="1" applyFont="1" applyFill="1" applyBorder="1" applyAlignment="1" applyProtection="1">
      <alignment horizontal="left" vertical="center"/>
      <protection locked="0"/>
    </xf>
    <xf numFmtId="165" fontId="16" fillId="11" borderId="167" xfId="0" applyNumberFormat="1" applyFont="1" applyFill="1" applyBorder="1" applyAlignment="1" applyProtection="1">
      <alignment horizontal="left" vertical="center"/>
      <protection locked="0"/>
    </xf>
    <xf numFmtId="0" fontId="12" fillId="0" borderId="0" xfId="0" applyFont="1" applyAlignment="1">
      <alignment horizontal="left" vertical="center" wrapText="1"/>
    </xf>
    <xf numFmtId="0" fontId="16" fillId="0" borderId="0" xfId="0" applyFont="1" applyAlignment="1">
      <alignment horizontal="left" vertical="center" wrapText="1"/>
    </xf>
    <xf numFmtId="14" fontId="16" fillId="11" borderId="5" xfId="0" applyNumberFormat="1" applyFont="1" applyFill="1" applyBorder="1" applyAlignment="1" applyProtection="1">
      <alignment horizontal="left" vertical="center"/>
      <protection locked="0"/>
    </xf>
    <xf numFmtId="14" fontId="16" fillId="11" borderId="6" xfId="0" applyNumberFormat="1" applyFont="1" applyFill="1" applyBorder="1" applyAlignment="1" applyProtection="1">
      <alignment horizontal="left" vertical="center"/>
      <protection locked="0"/>
    </xf>
    <xf numFmtId="14" fontId="16" fillId="11" borderId="8" xfId="0" applyNumberFormat="1" applyFont="1" applyFill="1" applyBorder="1" applyAlignment="1" applyProtection="1">
      <alignment horizontal="left" vertical="center"/>
      <protection locked="0"/>
    </xf>
    <xf numFmtId="14" fontId="16" fillId="11" borderId="9" xfId="0" applyNumberFormat="1" applyFont="1" applyFill="1" applyBorder="1" applyAlignment="1" applyProtection="1">
      <alignment horizontal="left" vertical="center"/>
      <protection locked="0"/>
    </xf>
    <xf numFmtId="0" fontId="16" fillId="0" borderId="33" xfId="0" applyFont="1" applyBorder="1" applyAlignment="1">
      <alignment horizontal="left" vertical="top" wrapText="1"/>
    </xf>
    <xf numFmtId="0" fontId="16" fillId="0" borderId="34" xfId="0" applyFont="1" applyBorder="1" applyAlignment="1">
      <alignment horizontal="left" vertical="top" wrapText="1"/>
    </xf>
    <xf numFmtId="0" fontId="16" fillId="0" borderId="35" xfId="0" applyFont="1" applyBorder="1" applyAlignment="1">
      <alignment horizontal="left" vertical="top" wrapText="1"/>
    </xf>
    <xf numFmtId="0" fontId="16" fillId="11" borderId="36" xfId="0" applyFont="1" applyFill="1" applyBorder="1" applyAlignment="1">
      <alignment horizontal="left" vertical="top" wrapText="1"/>
    </xf>
    <xf numFmtId="0" fontId="16" fillId="11" borderId="37" xfId="0" applyFont="1" applyFill="1" applyBorder="1" applyAlignment="1">
      <alignment horizontal="left" vertical="top" wrapText="1"/>
    </xf>
    <xf numFmtId="0" fontId="16" fillId="11" borderId="38" xfId="0" applyFont="1" applyFill="1" applyBorder="1" applyAlignment="1">
      <alignment horizontal="left" vertical="top" wrapText="1"/>
    </xf>
    <xf numFmtId="0" fontId="16" fillId="11" borderId="47" xfId="0" applyFont="1" applyFill="1" applyBorder="1" applyAlignment="1" applyProtection="1">
      <alignment horizontal="left"/>
      <protection locked="0"/>
    </xf>
    <xf numFmtId="0" fontId="16" fillId="11" borderId="34" xfId="0" applyFont="1" applyFill="1" applyBorder="1" applyAlignment="1" applyProtection="1">
      <alignment horizontal="left"/>
      <protection locked="0"/>
    </xf>
    <xf numFmtId="0" fontId="16" fillId="11" borderId="35" xfId="0" applyFont="1" applyFill="1" applyBorder="1" applyAlignment="1" applyProtection="1">
      <alignment horizontal="left"/>
      <protection locked="0"/>
    </xf>
    <xf numFmtId="14" fontId="16" fillId="11" borderId="10" xfId="0" applyNumberFormat="1" applyFont="1" applyFill="1" applyBorder="1" applyAlignment="1" applyProtection="1">
      <alignment horizontal="left" vertical="top"/>
      <protection locked="0"/>
    </xf>
    <xf numFmtId="14" fontId="16" fillId="11" borderId="50" xfId="0" applyNumberFormat="1" applyFont="1" applyFill="1" applyBorder="1" applyAlignment="1" applyProtection="1">
      <alignment horizontal="left" vertical="top"/>
      <protection locked="0"/>
    </xf>
    <xf numFmtId="14" fontId="16" fillId="11" borderId="51" xfId="0" applyNumberFormat="1" applyFont="1" applyFill="1" applyBorder="1" applyAlignment="1" applyProtection="1">
      <alignment horizontal="left" vertical="top"/>
      <protection locked="0"/>
    </xf>
    <xf numFmtId="14" fontId="16" fillId="11" borderId="37" xfId="0" applyNumberFormat="1" applyFont="1" applyFill="1" applyBorder="1" applyAlignment="1" applyProtection="1">
      <alignment horizontal="left" vertical="top"/>
      <protection locked="0"/>
    </xf>
    <xf numFmtId="14" fontId="16" fillId="11" borderId="38" xfId="0" applyNumberFormat="1" applyFont="1" applyFill="1" applyBorder="1" applyAlignment="1" applyProtection="1">
      <alignment horizontal="left" vertical="top"/>
      <protection locked="0"/>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165" fontId="16" fillId="11" borderId="157" xfId="0" applyNumberFormat="1" applyFont="1" applyFill="1" applyBorder="1" applyAlignment="1" applyProtection="1">
      <alignment horizontal="left" vertical="center"/>
      <protection locked="0"/>
    </xf>
    <xf numFmtId="165" fontId="16" fillId="11" borderId="158" xfId="0" applyNumberFormat="1" applyFont="1" applyFill="1" applyBorder="1" applyAlignment="1" applyProtection="1">
      <alignment horizontal="left" vertical="center"/>
      <protection locked="0"/>
    </xf>
    <xf numFmtId="165" fontId="16" fillId="11" borderId="157" xfId="0" applyNumberFormat="1" applyFont="1" applyFill="1" applyBorder="1" applyAlignment="1" applyProtection="1">
      <alignment vertical="center"/>
      <protection locked="0"/>
    </xf>
    <xf numFmtId="165" fontId="16" fillId="11" borderId="159" xfId="0" applyNumberFormat="1" applyFont="1" applyFill="1" applyBorder="1" applyAlignment="1" applyProtection="1">
      <alignment vertical="center"/>
      <protection locked="0"/>
    </xf>
    <xf numFmtId="165" fontId="16" fillId="11" borderId="161" xfId="0" applyNumberFormat="1" applyFont="1" applyFill="1" applyBorder="1" applyAlignment="1" applyProtection="1">
      <alignment horizontal="left" vertical="center"/>
      <protection locked="0"/>
    </xf>
    <xf numFmtId="165" fontId="16" fillId="11" borderId="162" xfId="0" applyNumberFormat="1" applyFont="1" applyFill="1" applyBorder="1" applyAlignment="1" applyProtection="1">
      <alignment horizontal="left" vertical="center"/>
      <protection locked="0"/>
    </xf>
    <xf numFmtId="165" fontId="16" fillId="11" borderId="161" xfId="0" applyNumberFormat="1" applyFont="1" applyFill="1" applyBorder="1" applyAlignment="1" applyProtection="1">
      <alignment vertical="center"/>
      <protection locked="0"/>
    </xf>
    <xf numFmtId="165" fontId="16" fillId="11" borderId="155" xfId="0" applyNumberFormat="1" applyFont="1" applyFill="1" applyBorder="1" applyAlignment="1" applyProtection="1">
      <alignment vertical="center"/>
      <protection locked="0"/>
    </xf>
    <xf numFmtId="0" fontId="16" fillId="11" borderId="47" xfId="0" applyFont="1" applyFill="1" applyBorder="1" applyAlignment="1" applyProtection="1">
      <alignment horizontal="left" vertical="center"/>
      <protection locked="0"/>
    </xf>
    <xf numFmtId="14" fontId="16" fillId="11" borderId="5" xfId="0" applyNumberFormat="1" applyFont="1" applyFill="1" applyBorder="1" applyAlignment="1" applyProtection="1">
      <alignment horizontal="left" vertical="top"/>
      <protection locked="0"/>
    </xf>
    <xf numFmtId="14" fontId="16" fillId="11" borderId="6" xfId="0" applyNumberFormat="1" applyFont="1" applyFill="1" applyBorder="1" applyAlignment="1" applyProtection="1">
      <alignment horizontal="left" vertical="top"/>
      <protection locked="0"/>
    </xf>
    <xf numFmtId="14" fontId="16" fillId="11" borderId="8" xfId="0" applyNumberFormat="1" applyFont="1" applyFill="1" applyBorder="1" applyAlignment="1" applyProtection="1">
      <alignment horizontal="left" vertical="top"/>
      <protection locked="0"/>
    </xf>
    <xf numFmtId="14" fontId="16" fillId="11" borderId="9" xfId="0" applyNumberFormat="1" applyFont="1" applyFill="1" applyBorder="1" applyAlignment="1" applyProtection="1">
      <alignment horizontal="left" vertical="top"/>
      <protection locked="0"/>
    </xf>
    <xf numFmtId="14" fontId="16" fillId="11" borderId="10" xfId="0" applyNumberFormat="1" applyFont="1" applyFill="1" applyBorder="1" applyAlignment="1" applyProtection="1">
      <alignment horizontal="left" vertical="center"/>
      <protection locked="0"/>
    </xf>
    <xf numFmtId="14" fontId="16" fillId="11" borderId="11" xfId="0" applyNumberFormat="1" applyFont="1" applyFill="1" applyBorder="1" applyAlignment="1" applyProtection="1">
      <alignment horizontal="left" vertical="center"/>
      <protection locked="0"/>
    </xf>
    <xf numFmtId="14" fontId="16" fillId="11" borderId="50" xfId="0" applyNumberFormat="1" applyFont="1" applyFill="1" applyBorder="1" applyAlignment="1" applyProtection="1">
      <alignment horizontal="left" vertical="center"/>
      <protection locked="0"/>
    </xf>
    <xf numFmtId="14" fontId="16" fillId="11" borderId="51" xfId="0" applyNumberFormat="1" applyFont="1" applyFill="1" applyBorder="1" applyAlignment="1" applyProtection="1">
      <alignment horizontal="left" vertical="center"/>
      <protection locked="0"/>
    </xf>
    <xf numFmtId="14" fontId="16" fillId="11" borderId="37" xfId="0" applyNumberFormat="1" applyFont="1" applyFill="1" applyBorder="1" applyAlignment="1" applyProtection="1">
      <alignment horizontal="left" vertical="center"/>
      <protection locked="0"/>
    </xf>
    <xf numFmtId="14" fontId="16" fillId="11" borderId="38" xfId="0" applyNumberFormat="1" applyFont="1" applyFill="1" applyBorder="1" applyAlignment="1" applyProtection="1">
      <alignment horizontal="left" vertical="center"/>
      <protection locked="0"/>
    </xf>
    <xf numFmtId="0" fontId="61" fillId="11" borderId="10" xfId="0" applyFont="1" applyFill="1" applyBorder="1" applyAlignment="1" applyProtection="1">
      <alignment horizontal="left"/>
      <protection locked="0"/>
    </xf>
    <xf numFmtId="0" fontId="61" fillId="11" borderId="11" xfId="0" applyFont="1" applyFill="1" applyBorder="1" applyAlignment="1" applyProtection="1">
      <alignment horizontal="left"/>
      <protection locked="0"/>
    </xf>
    <xf numFmtId="0" fontId="61" fillId="11" borderId="12" xfId="0" applyFont="1" applyFill="1" applyBorder="1" applyAlignment="1" applyProtection="1">
      <alignment horizontal="left"/>
      <protection locked="0"/>
    </xf>
    <xf numFmtId="170" fontId="61" fillId="11" borderId="10" xfId="0" applyNumberFormat="1" applyFont="1" applyFill="1" applyBorder="1" applyAlignment="1">
      <alignment horizontal="left"/>
    </xf>
    <xf numFmtId="170" fontId="61" fillId="11" borderId="11" xfId="0" applyNumberFormat="1" applyFont="1" applyFill="1" applyBorder="1" applyAlignment="1">
      <alignment horizontal="left"/>
    </xf>
    <xf numFmtId="170" fontId="61" fillId="11" borderId="12" xfId="0" applyNumberFormat="1" applyFont="1" applyFill="1" applyBorder="1" applyAlignment="1">
      <alignment horizontal="left"/>
    </xf>
    <xf numFmtId="179" fontId="61" fillId="11" borderId="10" xfId="0" applyNumberFormat="1" applyFont="1" applyFill="1" applyBorder="1" applyAlignment="1" applyProtection="1">
      <alignment horizontal="left"/>
      <protection locked="0"/>
    </xf>
    <xf numFmtId="179" fontId="61" fillId="11" borderId="11" xfId="0" applyNumberFormat="1" applyFont="1" applyFill="1" applyBorder="1" applyAlignment="1" applyProtection="1">
      <alignment horizontal="left"/>
      <protection locked="0"/>
    </xf>
    <xf numFmtId="179" fontId="61" fillId="11" borderId="12" xfId="0" applyNumberFormat="1" applyFont="1" applyFill="1" applyBorder="1" applyAlignment="1" applyProtection="1">
      <alignment horizontal="left"/>
      <protection locked="0"/>
    </xf>
    <xf numFmtId="177" fontId="61" fillId="11" borderId="10" xfId="0" applyNumberFormat="1" applyFont="1" applyFill="1" applyBorder="1" applyAlignment="1" applyProtection="1">
      <alignment horizontal="left"/>
      <protection locked="0"/>
    </xf>
    <xf numFmtId="177" fontId="61" fillId="11" borderId="11" xfId="0" applyNumberFormat="1" applyFont="1" applyFill="1" applyBorder="1" applyAlignment="1" applyProtection="1">
      <alignment horizontal="left"/>
      <protection locked="0"/>
    </xf>
    <xf numFmtId="177" fontId="61" fillId="11" borderId="12" xfId="0" applyNumberFormat="1" applyFont="1" applyFill="1" applyBorder="1" applyAlignment="1" applyProtection="1">
      <alignment horizontal="left"/>
      <protection locked="0"/>
    </xf>
    <xf numFmtId="0" fontId="61" fillId="11" borderId="10" xfId="0" applyFont="1" applyFill="1" applyBorder="1" applyAlignment="1" applyProtection="1">
      <alignment horizontal="left" vertical="top"/>
      <protection locked="0"/>
    </xf>
    <xf numFmtId="0" fontId="61" fillId="11" borderId="11" xfId="0" applyFont="1" applyFill="1" applyBorder="1" applyAlignment="1" applyProtection="1">
      <alignment horizontal="left" vertical="top"/>
      <protection locked="0"/>
    </xf>
    <xf numFmtId="0" fontId="61" fillId="11" borderId="12" xfId="0" applyFont="1" applyFill="1" applyBorder="1" applyAlignment="1" applyProtection="1">
      <alignment horizontal="left" vertical="top"/>
      <protection locked="0"/>
    </xf>
    <xf numFmtId="49" fontId="61" fillId="11" borderId="10" xfId="0" applyNumberFormat="1" applyFont="1" applyFill="1" applyBorder="1" applyAlignment="1" applyProtection="1">
      <alignment horizontal="left"/>
      <protection locked="0"/>
    </xf>
    <xf numFmtId="49" fontId="61" fillId="11" borderId="11" xfId="0" applyNumberFormat="1" applyFont="1" applyFill="1" applyBorder="1" applyAlignment="1" applyProtection="1">
      <alignment horizontal="left"/>
      <protection locked="0"/>
    </xf>
    <xf numFmtId="49" fontId="61" fillId="11" borderId="12" xfId="0" applyNumberFormat="1" applyFont="1" applyFill="1" applyBorder="1" applyAlignment="1" applyProtection="1">
      <alignment horizontal="left"/>
      <protection locked="0"/>
    </xf>
    <xf numFmtId="0" fontId="61" fillId="11" borderId="10" xfId="0" applyFont="1" applyFill="1" applyBorder="1" applyProtection="1">
      <protection locked="0"/>
    </xf>
    <xf numFmtId="0" fontId="61" fillId="11" borderId="11" xfId="0" applyFont="1" applyFill="1" applyBorder="1" applyProtection="1">
      <protection locked="0"/>
    </xf>
    <xf numFmtId="0" fontId="61" fillId="11" borderId="12" xfId="0" applyFont="1" applyFill="1" applyBorder="1" applyProtection="1">
      <protection locked="0"/>
    </xf>
    <xf numFmtId="178" fontId="61" fillId="11" borderId="10" xfId="0" applyNumberFormat="1" applyFont="1" applyFill="1" applyBorder="1" applyAlignment="1" applyProtection="1">
      <alignment horizontal="left"/>
      <protection locked="0"/>
    </xf>
    <xf numFmtId="178" fontId="61" fillId="11" borderId="11" xfId="0" applyNumberFormat="1" applyFont="1" applyFill="1" applyBorder="1" applyAlignment="1" applyProtection="1">
      <alignment horizontal="left"/>
      <protection locked="0"/>
    </xf>
    <xf numFmtId="178" fontId="61" fillId="11" borderId="12" xfId="0" applyNumberFormat="1" applyFont="1" applyFill="1" applyBorder="1" applyAlignment="1" applyProtection="1">
      <alignment horizontal="left"/>
      <protection locked="0"/>
    </xf>
    <xf numFmtId="0" fontId="61" fillId="11" borderId="10" xfId="0" applyFont="1" applyFill="1" applyBorder="1" applyAlignment="1" applyProtection="1">
      <alignment vertical="center"/>
      <protection locked="0"/>
    </xf>
    <xf numFmtId="0" fontId="61" fillId="11" borderId="12" xfId="0" applyFont="1" applyFill="1" applyBorder="1" applyAlignment="1" applyProtection="1">
      <alignment vertical="center"/>
      <protection locked="0"/>
    </xf>
    <xf numFmtId="168" fontId="61" fillId="11" borderId="10" xfId="0" applyNumberFormat="1" applyFont="1" applyFill="1" applyBorder="1" applyAlignment="1" applyProtection="1">
      <alignment horizontal="left"/>
      <protection locked="0"/>
    </xf>
    <xf numFmtId="168" fontId="61" fillId="11" borderId="11" xfId="0" applyNumberFormat="1" applyFont="1" applyFill="1" applyBorder="1" applyAlignment="1" applyProtection="1">
      <alignment horizontal="left"/>
      <protection locked="0"/>
    </xf>
    <xf numFmtId="168" fontId="61" fillId="11" borderId="12" xfId="0" applyNumberFormat="1" applyFont="1" applyFill="1" applyBorder="1" applyAlignment="1" applyProtection="1">
      <alignment horizontal="left"/>
      <protection locked="0"/>
    </xf>
    <xf numFmtId="49" fontId="61" fillId="11" borderId="10" xfId="0" applyNumberFormat="1" applyFont="1" applyFill="1" applyBorder="1" applyProtection="1">
      <protection locked="0"/>
    </xf>
    <xf numFmtId="49" fontId="61" fillId="11" borderId="11" xfId="0" applyNumberFormat="1" applyFont="1" applyFill="1" applyBorder="1" applyProtection="1">
      <protection locked="0"/>
    </xf>
    <xf numFmtId="49" fontId="61" fillId="11" borderId="12" xfId="0" applyNumberFormat="1" applyFont="1" applyFill="1" applyBorder="1" applyProtection="1">
      <protection locked="0"/>
    </xf>
    <xf numFmtId="0" fontId="61" fillId="11" borderId="10" xfId="0" applyFont="1" applyFill="1" applyBorder="1" applyAlignment="1" applyProtection="1">
      <alignment vertical="top"/>
      <protection locked="0"/>
    </xf>
    <xf numFmtId="0" fontId="61" fillId="11" borderId="11" xfId="0" applyFont="1" applyFill="1" applyBorder="1" applyAlignment="1" applyProtection="1">
      <alignment vertical="top"/>
      <protection locked="0"/>
    </xf>
    <xf numFmtId="0" fontId="61" fillId="11" borderId="12" xfId="0" applyFont="1" applyFill="1" applyBorder="1" applyAlignment="1" applyProtection="1">
      <alignment vertical="top"/>
      <protection locked="0"/>
    </xf>
    <xf numFmtId="173" fontId="61" fillId="11" borderId="10" xfId="0" applyNumberFormat="1" applyFont="1" applyFill="1" applyBorder="1" applyAlignment="1" applyProtection="1">
      <alignment horizontal="left"/>
      <protection locked="0"/>
    </xf>
    <xf numFmtId="173" fontId="61" fillId="11" borderId="11" xfId="0" applyNumberFormat="1" applyFont="1" applyFill="1" applyBorder="1" applyAlignment="1" applyProtection="1">
      <alignment horizontal="left"/>
      <protection locked="0"/>
    </xf>
    <xf numFmtId="173" fontId="61" fillId="11" borderId="12" xfId="0" applyNumberFormat="1" applyFont="1" applyFill="1" applyBorder="1" applyAlignment="1" applyProtection="1">
      <alignment horizontal="left"/>
      <protection locked="0"/>
    </xf>
    <xf numFmtId="182" fontId="61" fillId="11" borderId="10" xfId="0" applyNumberFormat="1" applyFont="1" applyFill="1" applyBorder="1" applyAlignment="1" applyProtection="1">
      <alignment horizontal="left" vertical="top"/>
      <protection locked="0"/>
    </xf>
    <xf numFmtId="182" fontId="61" fillId="11" borderId="11" xfId="0" applyNumberFormat="1" applyFont="1" applyFill="1" applyBorder="1" applyAlignment="1" applyProtection="1">
      <alignment horizontal="left" vertical="top"/>
      <protection locked="0"/>
    </xf>
    <xf numFmtId="182" fontId="61" fillId="11" borderId="12" xfId="0" applyNumberFormat="1" applyFont="1" applyFill="1" applyBorder="1" applyAlignment="1" applyProtection="1">
      <alignment horizontal="left" vertical="top"/>
      <protection locked="0"/>
    </xf>
    <xf numFmtId="174" fontId="61" fillId="11" borderId="10" xfId="0" applyNumberFormat="1" applyFont="1" applyFill="1" applyBorder="1" applyAlignment="1" applyProtection="1">
      <alignment horizontal="left" vertical="top"/>
      <protection locked="0"/>
    </xf>
    <xf numFmtId="174" fontId="61" fillId="11" borderId="11" xfId="0" applyNumberFormat="1" applyFont="1" applyFill="1" applyBorder="1" applyAlignment="1" applyProtection="1">
      <alignment horizontal="left" vertical="top"/>
      <protection locked="0"/>
    </xf>
    <xf numFmtId="174" fontId="61" fillId="11" borderId="12" xfId="0" applyNumberFormat="1" applyFont="1" applyFill="1" applyBorder="1" applyAlignment="1" applyProtection="1">
      <alignment horizontal="left" vertical="top"/>
      <protection locked="0"/>
    </xf>
    <xf numFmtId="182" fontId="61" fillId="11" borderId="135" xfId="0" applyNumberFormat="1" applyFont="1" applyFill="1" applyBorder="1" applyAlignment="1" applyProtection="1">
      <alignment horizontal="left" vertical="top"/>
      <protection locked="0"/>
    </xf>
    <xf numFmtId="182" fontId="61" fillId="11" borderId="136" xfId="0" applyNumberFormat="1" applyFont="1" applyFill="1" applyBorder="1" applyAlignment="1" applyProtection="1">
      <alignment horizontal="left" vertical="top"/>
      <protection locked="0"/>
    </xf>
    <xf numFmtId="182" fontId="61" fillId="11" borderId="137" xfId="0" applyNumberFormat="1" applyFont="1" applyFill="1" applyBorder="1" applyAlignment="1" applyProtection="1">
      <alignment horizontal="left" vertical="top"/>
      <protection locked="0"/>
    </xf>
    <xf numFmtId="181" fontId="61" fillId="11" borderId="10" xfId="0" applyNumberFormat="1" applyFont="1" applyFill="1" applyBorder="1" applyAlignment="1" applyProtection="1">
      <alignment horizontal="left"/>
      <protection locked="0"/>
    </xf>
    <xf numFmtId="181" fontId="61" fillId="11" borderId="11" xfId="0" applyNumberFormat="1" applyFont="1" applyFill="1" applyBorder="1" applyAlignment="1" applyProtection="1">
      <alignment horizontal="left"/>
      <protection locked="0"/>
    </xf>
    <xf numFmtId="181" fontId="61" fillId="11" borderId="12" xfId="0" applyNumberFormat="1" applyFont="1" applyFill="1" applyBorder="1" applyAlignment="1" applyProtection="1">
      <alignment horizontal="left"/>
      <protection locked="0"/>
    </xf>
    <xf numFmtId="180" fontId="61" fillId="11" borderId="10" xfId="0" applyNumberFormat="1" applyFont="1" applyFill="1" applyBorder="1" applyAlignment="1" applyProtection="1">
      <alignment horizontal="left"/>
      <protection locked="0"/>
    </xf>
    <xf numFmtId="180" fontId="61" fillId="11" borderId="11" xfId="0" applyNumberFormat="1" applyFont="1" applyFill="1" applyBorder="1" applyAlignment="1" applyProtection="1">
      <alignment horizontal="left"/>
      <protection locked="0"/>
    </xf>
    <xf numFmtId="180" fontId="61" fillId="11" borderId="12" xfId="0" applyNumberFormat="1" applyFont="1" applyFill="1" applyBorder="1" applyAlignment="1" applyProtection="1">
      <alignment horizontal="left"/>
      <protection locked="0"/>
    </xf>
    <xf numFmtId="169" fontId="61" fillId="11" borderId="10" xfId="0" applyNumberFormat="1" applyFont="1" applyFill="1" applyBorder="1" applyAlignment="1">
      <alignment horizontal="left"/>
    </xf>
    <xf numFmtId="169" fontId="61" fillId="11" borderId="11" xfId="0" applyNumberFormat="1" applyFont="1" applyFill="1" applyBorder="1" applyAlignment="1">
      <alignment horizontal="left"/>
    </xf>
    <xf numFmtId="169" fontId="61" fillId="11" borderId="12" xfId="0" applyNumberFormat="1" applyFont="1" applyFill="1" applyBorder="1" applyAlignment="1">
      <alignment horizontal="left"/>
    </xf>
    <xf numFmtId="14" fontId="61" fillId="11" borderId="10" xfId="0" applyNumberFormat="1" applyFont="1" applyFill="1" applyBorder="1" applyAlignment="1" applyProtection="1">
      <alignment horizontal="left"/>
      <protection locked="0"/>
    </xf>
    <xf numFmtId="14" fontId="61" fillId="11" borderId="11" xfId="0" applyNumberFormat="1" applyFont="1" applyFill="1" applyBorder="1" applyAlignment="1" applyProtection="1">
      <alignment horizontal="left"/>
      <protection locked="0"/>
    </xf>
    <xf numFmtId="14" fontId="61" fillId="11" borderId="12" xfId="0" applyNumberFormat="1" applyFont="1" applyFill="1" applyBorder="1" applyAlignment="1" applyProtection="1">
      <alignment horizontal="left"/>
      <protection locked="0"/>
    </xf>
    <xf numFmtId="0" fontId="61" fillId="13" borderId="152" xfId="0" applyFont="1" applyFill="1" applyBorder="1" applyAlignment="1">
      <alignment horizontal="left"/>
    </xf>
    <xf numFmtId="0" fontId="61" fillId="13" borderId="137" xfId="0" applyFont="1" applyFill="1" applyBorder="1" applyAlignment="1">
      <alignment horizontal="left"/>
    </xf>
    <xf numFmtId="0" fontId="64" fillId="13" borderId="152" xfId="0" applyFont="1" applyFill="1" applyBorder="1" applyAlignment="1">
      <alignment horizontal="left"/>
    </xf>
    <xf numFmtId="0" fontId="64" fillId="13" borderId="137" xfId="0" applyFont="1" applyFill="1" applyBorder="1" applyAlignment="1">
      <alignment horizontal="left"/>
    </xf>
    <xf numFmtId="0" fontId="22" fillId="14" borderId="5" xfId="0" applyFont="1" applyFill="1" applyBorder="1" applyAlignment="1" applyProtection="1">
      <alignment horizontal="left" vertical="top" wrapText="1"/>
      <protection locked="0"/>
    </xf>
    <xf numFmtId="0" fontId="22" fillId="14" borderId="10" xfId="0" applyFont="1" applyFill="1" applyBorder="1" applyAlignment="1">
      <alignment horizontal="left" vertical="top"/>
    </xf>
    <xf numFmtId="0" fontId="22" fillId="14" borderId="11" xfId="0" applyFont="1" applyFill="1" applyBorder="1" applyAlignment="1">
      <alignment horizontal="left" vertical="top"/>
    </xf>
    <xf numFmtId="0" fontId="22" fillId="14" borderId="12" xfId="0" applyFont="1" applyFill="1" applyBorder="1" applyAlignment="1">
      <alignment horizontal="left" vertical="top"/>
    </xf>
    <xf numFmtId="0" fontId="83" fillId="27" borderId="151" xfId="0" applyFont="1" applyFill="1" applyBorder="1" applyAlignment="1">
      <alignment horizontal="center" vertical="center" textRotation="90"/>
    </xf>
    <xf numFmtId="0" fontId="0" fillId="27" borderId="151" xfId="0" applyFill="1" applyBorder="1" applyAlignment="1">
      <alignment horizontal="left" vertical="top" wrapText="1"/>
    </xf>
    <xf numFmtId="0" fontId="0" fillId="27" borderId="151" xfId="0" applyFill="1" applyBorder="1" applyAlignment="1" applyProtection="1">
      <alignment horizontal="left" vertical="top" wrapText="1"/>
      <protection locked="0"/>
    </xf>
    <xf numFmtId="0" fontId="83" fillId="13" borderId="151" xfId="0" applyFont="1" applyFill="1" applyBorder="1" applyAlignment="1">
      <alignment horizontal="center" vertical="center" textRotation="90"/>
    </xf>
    <xf numFmtId="0" fontId="0" fillId="0" borderId="0" xfId="0" applyAlignment="1">
      <alignment horizontal="left" vertical="top" wrapText="1"/>
    </xf>
    <xf numFmtId="0" fontId="22" fillId="14" borderId="5" xfId="0" applyFont="1" applyFill="1" applyBorder="1" applyAlignment="1">
      <alignment vertical="top" wrapText="1"/>
    </xf>
    <xf numFmtId="0" fontId="0" fillId="14" borderId="5" xfId="0" applyFill="1" applyBorder="1" applyAlignment="1">
      <alignment horizontal="center" vertical="center" textRotation="90"/>
    </xf>
    <xf numFmtId="0" fontId="22" fillId="14" borderId="5" xfId="0" applyFont="1" applyFill="1" applyBorder="1" applyAlignment="1">
      <alignment horizontal="left" vertical="top" wrapText="1"/>
    </xf>
    <xf numFmtId="0" fontId="0" fillId="0" borderId="1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22" fillId="14" borderId="10" xfId="0" applyFont="1" applyFill="1" applyBorder="1" applyAlignment="1">
      <alignment horizontal="left" vertical="top" wrapText="1"/>
    </xf>
    <xf numFmtId="0" fontId="22" fillId="14" borderId="11" xfId="0" applyFont="1" applyFill="1" applyBorder="1" applyAlignment="1">
      <alignment horizontal="left" vertical="top" wrapText="1"/>
    </xf>
    <xf numFmtId="0" fontId="22" fillId="14" borderId="12" xfId="0" applyFont="1" applyFill="1" applyBorder="1" applyAlignment="1">
      <alignment horizontal="left" vertical="top" wrapText="1"/>
    </xf>
    <xf numFmtId="0" fontId="0" fillId="27" borderId="151" xfId="0" applyFill="1" applyBorder="1" applyAlignment="1">
      <alignment horizontal="center" vertical="center" textRotation="90" wrapText="1"/>
    </xf>
  </cellXfs>
  <cellStyles count="3">
    <cellStyle name="Link" xfId="1" builtinId="8"/>
    <cellStyle name="Standard" xfId="0" builtinId="0"/>
    <cellStyle name="Standard_Tabelle1" xfId="2" xr:uid="{C4B9A805-0CFD-4C58-8147-224D8A7AD81E}"/>
  </cellStyles>
  <dxfs count="295">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ill>
        <patternFill>
          <bgColor theme="9" tint="0.59996337778862885"/>
        </patternFill>
      </fill>
      <border>
        <left style="thin">
          <color rgb="FFFF0000"/>
        </left>
        <right style="thin">
          <color rgb="FFFF0000"/>
        </right>
        <top style="thin">
          <color rgb="FFFF0000"/>
        </top>
        <bottom style="thin">
          <color rgb="FFFF0000"/>
        </bottom>
        <vertical/>
        <horizontal/>
      </border>
    </dxf>
    <dxf>
      <fill>
        <patternFill>
          <bgColor theme="9" tint="0.39994506668294322"/>
        </patternFill>
      </fill>
    </dxf>
    <dxf>
      <fill>
        <patternFill>
          <bgColor theme="9" tint="0.79998168889431442"/>
        </patternFill>
      </fill>
    </dxf>
    <dxf>
      <fill>
        <patternFill>
          <bgColor theme="3" tint="0.79998168889431442"/>
        </patternFill>
      </fill>
    </dxf>
    <dxf>
      <fill>
        <patternFill>
          <bgColor rgb="FFFFFFCC"/>
        </patternFill>
      </fill>
    </dxf>
    <dxf>
      <font>
        <b val="0"/>
        <i val="0"/>
        <strike val="0"/>
        <condense val="0"/>
        <extend val="0"/>
        <outline val="0"/>
        <shadow val="0"/>
        <u val="none"/>
        <vertAlign val="baseline"/>
        <sz val="11"/>
        <color indexed="8"/>
        <name val="Calibri"/>
        <scheme val="minor"/>
      </font>
      <numFmt numFmtId="0" formatCode="General"/>
      <fill>
        <patternFill patternType="none">
          <fgColor indexed="64"/>
          <bgColor auto="1"/>
        </patternFill>
      </fill>
      <alignment horizontal="general"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1"/>
        <color indexed="8"/>
        <name val="Calibri"/>
        <scheme val="minor"/>
      </font>
      <numFmt numFmtId="0" formatCode="General"/>
      <fill>
        <patternFill patternType="none">
          <fgColor indexed="64"/>
          <bgColor auto="1"/>
        </patternFill>
      </fill>
      <alignment horizontal="general"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1"/>
        <color indexed="8"/>
        <name val="Calibri"/>
        <scheme val="minor"/>
      </font>
      <numFmt numFmtId="0" formatCode="General"/>
      <fill>
        <patternFill patternType="none">
          <fgColor indexed="64"/>
          <bgColor auto="1"/>
        </patternFill>
      </fill>
      <alignment horizontal="general"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1"/>
        <color indexed="8"/>
        <name val="Calibri"/>
        <scheme val="minor"/>
      </font>
      <numFmt numFmtId="0" formatCode="General"/>
      <fill>
        <patternFill patternType="none">
          <fgColor indexed="64"/>
          <bgColor auto="1"/>
        </patternFill>
      </fill>
      <alignment horizontal="general"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1"/>
        <color indexed="8"/>
        <name val="Calibri"/>
        <scheme val="minor"/>
      </font>
      <numFmt numFmtId="0" formatCode="General"/>
      <fill>
        <patternFill patternType="none">
          <fgColor indexed="64"/>
          <bgColor auto="1"/>
        </patternFill>
      </fill>
      <alignment horizontal="general" vertical="bottom" textRotation="0" wrapText="0" indent="0" justifyLastLine="0" shrinkToFit="0" readingOrder="0"/>
      <border diagonalUp="0" diagonalDown="0">
        <left/>
        <right/>
        <top style="thin">
          <color indexed="22"/>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fill>
        <patternFill patternType="none">
          <fgColor indexed="64"/>
          <bgColor auto="1"/>
        </patternFill>
      </fill>
      <alignment horizontal="general" vertical="bottom" textRotation="0" wrapText="0" indent="0" justifyLastLine="0" shrinkToFit="0" readingOrder="0"/>
    </dxf>
    <dxf>
      <font>
        <b/>
        <i val="0"/>
        <strike val="0"/>
        <condense val="0"/>
        <extend val="0"/>
        <outline val="0"/>
        <shadow val="0"/>
        <u val="none"/>
        <vertAlign val="baseline"/>
        <sz val="10"/>
        <color theme="1"/>
        <name val="Calibri"/>
        <scheme val="minor"/>
      </font>
      <fill>
        <patternFill patternType="solid">
          <fgColor indexed="64"/>
          <bgColor theme="0" tint="-0.249977111117893"/>
        </patternFill>
      </fill>
      <alignment horizontal="general" vertical="bottom" textRotation="0" wrapText="0" indent="0" justifyLastLine="0" shrinkToFit="0" readingOrder="0"/>
    </dxf>
    <dxf>
      <fill>
        <patternFill patternType="solid">
          <fgColor rgb="FFFABF8F"/>
          <bgColor rgb="FF000000"/>
        </patternFill>
      </fill>
    </dxf>
    <dxf>
      <fill>
        <patternFill patternType="solid">
          <fgColor rgb="FFFABF8F"/>
          <bgColor rgb="FF000000"/>
        </patternFill>
      </fill>
    </dxf>
  </dxfs>
  <tableStyles count="0" defaultTableStyle="TableStyleMedium9" defaultPivotStyle="PivotStyleLight16"/>
  <colors>
    <mruColors>
      <color rgb="FFFFFFDD"/>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hyperlink" Target="#'02 LISTE DE CONTR&#212;LE ET RAPPORT'!A1"/></Relationships>
</file>

<file path=xl/drawings/_rels/drawing10.xml.rels><?xml version="1.0" encoding="UTF-8" standalone="yes"?>
<Relationships xmlns="http://schemas.openxmlformats.org/package/2006/relationships"><Relationship Id="rId8" Type="http://schemas.openxmlformats.org/officeDocument/2006/relationships/hyperlink" Target="#'02 LISTE DE CONTR&#212;LE ET RAPPORT'!A493"/><Relationship Id="rId13" Type="http://schemas.openxmlformats.org/officeDocument/2006/relationships/hyperlink" Target="#'02 LISTE DE CONTR&#212;LE ET RAPPORT'!A992"/><Relationship Id="rId18" Type="http://schemas.openxmlformats.org/officeDocument/2006/relationships/hyperlink" Target="#'02 LISTE DE CONTR&#212;LE ET RAPPORT'!A974"/><Relationship Id="rId26" Type="http://schemas.openxmlformats.org/officeDocument/2006/relationships/hyperlink" Target="#'02 LISTE DE CONTR&#212;LE ET RAPPORT'!A740"/><Relationship Id="rId3" Type="http://schemas.openxmlformats.org/officeDocument/2006/relationships/hyperlink" Target="#'02 LISTE DE CONTR&#212;LE ET RAPPORT'!A814"/><Relationship Id="rId21" Type="http://schemas.openxmlformats.org/officeDocument/2006/relationships/hyperlink" Target="#'02 LISTE DE CONTR&#212;LE ET RAPPORT'!A1144"/><Relationship Id="rId7" Type="http://schemas.openxmlformats.org/officeDocument/2006/relationships/hyperlink" Target="#'02 LISTE DE CONTR&#212;LE ET RAPPORT'!A573"/><Relationship Id="rId12" Type="http://schemas.openxmlformats.org/officeDocument/2006/relationships/hyperlink" Target="#'02 LISTE DE CONTR&#212;LE ET RAPPORT'!A1052"/><Relationship Id="rId17" Type="http://schemas.openxmlformats.org/officeDocument/2006/relationships/hyperlink" Target="#'02 LISTE DE CONTR&#212;LE ET RAPPORT'!A972"/><Relationship Id="rId25" Type="http://schemas.openxmlformats.org/officeDocument/2006/relationships/hyperlink" Target="#'02 LISTE DE CONTR&#212;LE ET RAPPORT'!A770"/><Relationship Id="rId2" Type="http://schemas.openxmlformats.org/officeDocument/2006/relationships/hyperlink" Target="#'02 LISTE DE CONTR&#212;LE ET RAPPORT'!A386"/><Relationship Id="rId16" Type="http://schemas.openxmlformats.org/officeDocument/2006/relationships/hyperlink" Target="#'02 LISTE DE CONTR&#212;LE ET RAPPORT'!A920"/><Relationship Id="rId20" Type="http://schemas.openxmlformats.org/officeDocument/2006/relationships/hyperlink" Target="#'02 LISTE DE CONTR&#212;LE ET RAPPORT'!A1090"/><Relationship Id="rId1" Type="http://schemas.openxmlformats.org/officeDocument/2006/relationships/hyperlink" Target="#'02 LISTE DE CONTR&#212;LE ET RAPPORT'!A180"/><Relationship Id="rId6" Type="http://schemas.openxmlformats.org/officeDocument/2006/relationships/hyperlink" Target="#'02 LISTE DE CONTR&#212;LE ET RAPPORT'!A459"/><Relationship Id="rId11" Type="http://schemas.openxmlformats.org/officeDocument/2006/relationships/hyperlink" Target="#'02 LISTE DE CONTR&#212;LE ET RAPPORT'!A1016"/><Relationship Id="rId24" Type="http://schemas.openxmlformats.org/officeDocument/2006/relationships/hyperlink" Target="#'02 LISTE DE CONTR&#212;LE ET RAPPORT'!A611"/><Relationship Id="rId5" Type="http://schemas.openxmlformats.org/officeDocument/2006/relationships/hyperlink" Target="#'02 LISTE DE CONTR&#212;LE ET RAPPORT'!A439"/><Relationship Id="rId15" Type="http://schemas.openxmlformats.org/officeDocument/2006/relationships/hyperlink" Target="#'02 LISTE DE CONTR&#212;LE ET RAPPORT'!A1083"/><Relationship Id="rId23" Type="http://schemas.openxmlformats.org/officeDocument/2006/relationships/hyperlink" Target="#'02 LISTE DE CONTR&#212;LE ET RAPPORT'!A763"/><Relationship Id="rId10" Type="http://schemas.openxmlformats.org/officeDocument/2006/relationships/hyperlink" Target="#'02 LISTE DE CONTR&#212;LE ET RAPPORT'!A664"/><Relationship Id="rId19" Type="http://schemas.openxmlformats.org/officeDocument/2006/relationships/hyperlink" Target="#'02 LISTE DE CONTR&#212;LE ET RAPPORT'!A908"/><Relationship Id="rId4" Type="http://schemas.openxmlformats.org/officeDocument/2006/relationships/hyperlink" Target="#'02 LISTE DE CONTR&#212;LE ET RAPPORT'!A846"/><Relationship Id="rId9" Type="http://schemas.openxmlformats.org/officeDocument/2006/relationships/hyperlink" Target="#'02 LISTE DE CONTR&#212;LE ET RAPPORT'!A749"/><Relationship Id="rId14" Type="http://schemas.openxmlformats.org/officeDocument/2006/relationships/hyperlink" Target="#'02 LISTE DE CONTR&#212;LE ET RAPPORT'!A1010"/><Relationship Id="rId22" Type="http://schemas.openxmlformats.org/officeDocument/2006/relationships/hyperlink" Target="#'02 LISTE DE CONTR&#212;LE ET RAPPORT'!A1159"/></Relationships>
</file>

<file path=xl/drawings/_rels/drawing2.xml.rels><?xml version="1.0" encoding="UTF-8" standalone="yes"?>
<Relationships xmlns="http://schemas.openxmlformats.org/package/2006/relationships"><Relationship Id="rId26" Type="http://schemas.openxmlformats.org/officeDocument/2006/relationships/hyperlink" Target="#'03 SYNTH&#200;SE RAPPORT'!B7"/><Relationship Id="rId21" Type="http://schemas.openxmlformats.org/officeDocument/2006/relationships/hyperlink" Target="#'02 LISTE DE CONTR&#212;LE ET RAPPORT'!B885"/><Relationship Id="rId34" Type="http://schemas.openxmlformats.org/officeDocument/2006/relationships/hyperlink" Target="#'02 LISTE DE CONTR&#212;LE ET RAPPORT'!B1220"/><Relationship Id="rId42" Type="http://schemas.openxmlformats.org/officeDocument/2006/relationships/hyperlink" Target="#'02 LISTE DE CONTR&#212;LE ET RAPPORT'!B1204"/><Relationship Id="rId47" Type="http://schemas.openxmlformats.org/officeDocument/2006/relationships/hyperlink" Target="#'06 Composants CP'!A164"/><Relationship Id="rId50" Type="http://schemas.openxmlformats.org/officeDocument/2006/relationships/hyperlink" Target="#'06 Composants CP'!A160"/><Relationship Id="rId55" Type="http://schemas.openxmlformats.org/officeDocument/2006/relationships/hyperlink" Target="#'02 LISTE DE CONTR&#212;LE ET RAPPORT'!B152"/><Relationship Id="rId63" Type="http://schemas.openxmlformats.org/officeDocument/2006/relationships/hyperlink" Target="#'06 Composants CP'!A103"/><Relationship Id="rId68" Type="http://schemas.openxmlformats.org/officeDocument/2006/relationships/hyperlink" Target="#'06 Composants CP'!A100"/><Relationship Id="rId7" Type="http://schemas.openxmlformats.org/officeDocument/2006/relationships/hyperlink" Target="#'02 LISTE DE CONTR&#212;LE ET RAPPORT'!B1075"/><Relationship Id="rId2" Type="http://schemas.openxmlformats.org/officeDocument/2006/relationships/hyperlink" Target="#'02 LISTE DE CONTR&#212;LE ET RAPPORT'!B1034"/><Relationship Id="rId16" Type="http://schemas.openxmlformats.org/officeDocument/2006/relationships/hyperlink" Target="#'02 LISTE DE CONTR&#212;LE ET RAPPORT'!B702"/><Relationship Id="rId29" Type="http://schemas.openxmlformats.org/officeDocument/2006/relationships/hyperlink" Target="#'02 LISTE DE CONTR&#212;LE ET RAPPORT'!B388"/><Relationship Id="rId11" Type="http://schemas.openxmlformats.org/officeDocument/2006/relationships/hyperlink" Target="#'02 LISTE DE CONTR&#212;LE ET RAPPORT'!B443"/><Relationship Id="rId24" Type="http://schemas.openxmlformats.org/officeDocument/2006/relationships/hyperlink" Target="#'02 LISTE DE CONTR&#212;LE ET RAPPORT'!B1159"/><Relationship Id="rId32" Type="http://schemas.openxmlformats.org/officeDocument/2006/relationships/hyperlink" Target="#'02 LISTE DE CONTR&#212;LE ET RAPPORT'!B479"/><Relationship Id="rId37" Type="http://schemas.openxmlformats.org/officeDocument/2006/relationships/hyperlink" Target="#'02 LISTE DE CONTR&#212;LE ET RAPPORT'!B696"/><Relationship Id="rId40" Type="http://schemas.openxmlformats.org/officeDocument/2006/relationships/hyperlink" Target="#'02 LISTE DE CONTR&#212;LE ET RAPPORT'!B1029"/><Relationship Id="rId45" Type="http://schemas.openxmlformats.org/officeDocument/2006/relationships/hyperlink" Target="#'06 Composants CP'!A244"/><Relationship Id="rId53" Type="http://schemas.openxmlformats.org/officeDocument/2006/relationships/hyperlink" Target="#'06 Composants CP'!A209"/><Relationship Id="rId58" Type="http://schemas.openxmlformats.org/officeDocument/2006/relationships/hyperlink" Target="#'06 Composants CP'!A80"/><Relationship Id="rId66" Type="http://schemas.openxmlformats.org/officeDocument/2006/relationships/hyperlink" Target="#'06 Composants CP'!A92"/><Relationship Id="rId5" Type="http://schemas.openxmlformats.org/officeDocument/2006/relationships/hyperlink" Target="#'02 LISTE DE CONTR&#212;LE ET RAPPORT'!B408"/><Relationship Id="rId61" Type="http://schemas.openxmlformats.org/officeDocument/2006/relationships/hyperlink" Target="#'06 Composants CP'!A73"/><Relationship Id="rId19" Type="http://schemas.openxmlformats.org/officeDocument/2006/relationships/hyperlink" Target="#'02 LISTE DE CONTR&#212;LE ET RAPPORT'!B818"/><Relationship Id="rId14" Type="http://schemas.openxmlformats.org/officeDocument/2006/relationships/hyperlink" Target="#'02 LISTE DE CONTR&#212;LE ET RAPPORT'!B884"/><Relationship Id="rId22" Type="http://schemas.openxmlformats.org/officeDocument/2006/relationships/hyperlink" Target="#'02 LISTE DE CONTR&#212;LE ET RAPPORT'!B927"/><Relationship Id="rId27" Type="http://schemas.openxmlformats.org/officeDocument/2006/relationships/hyperlink" Target="#'02 LISTE DE CONTR&#212;LE ET RAPPORT'!B191"/><Relationship Id="rId30" Type="http://schemas.openxmlformats.org/officeDocument/2006/relationships/hyperlink" Target="#'02 LISTE DE CONTR&#212;LE ET RAPPORT'!B444"/><Relationship Id="rId35" Type="http://schemas.openxmlformats.org/officeDocument/2006/relationships/hyperlink" Target="#'02 LISTE DE CONTR&#212;LE ET RAPPORT'!B2"/><Relationship Id="rId43" Type="http://schemas.openxmlformats.org/officeDocument/2006/relationships/hyperlink" Target="#'02 LISTE DE CONTR&#212;LE ET RAPPORT'!B1013"/><Relationship Id="rId48" Type="http://schemas.openxmlformats.org/officeDocument/2006/relationships/hyperlink" Target="#'06 Composants CP'!A132"/><Relationship Id="rId56" Type="http://schemas.openxmlformats.org/officeDocument/2006/relationships/hyperlink" Target="#'02 LISTE DE CONTR&#212;LE ET RAPPORT'!B151"/><Relationship Id="rId64" Type="http://schemas.openxmlformats.org/officeDocument/2006/relationships/hyperlink" Target="#'06 Composants CP'!A106"/><Relationship Id="rId8" Type="http://schemas.openxmlformats.org/officeDocument/2006/relationships/hyperlink" Target="#'02 LISTE DE CONTR&#212;LE ET RAPPORT'!B1091"/><Relationship Id="rId51" Type="http://schemas.openxmlformats.org/officeDocument/2006/relationships/hyperlink" Target="#'06 Composants CP'!A190"/><Relationship Id="rId3" Type="http://schemas.openxmlformats.org/officeDocument/2006/relationships/hyperlink" Target="#'02 LISTE DE CONTR&#212;LE ET RAPPORT'!B6"/><Relationship Id="rId12" Type="http://schemas.openxmlformats.org/officeDocument/2006/relationships/hyperlink" Target="#'02 LISTE DE CONTR&#212;LE ET RAPPORT'!B701"/><Relationship Id="rId17" Type="http://schemas.openxmlformats.org/officeDocument/2006/relationships/hyperlink" Target="#'02 LISTE DE CONTR&#212;LE ET RAPPORT'!B719"/><Relationship Id="rId25" Type="http://schemas.openxmlformats.org/officeDocument/2006/relationships/hyperlink" Target="#'02 LISTE DE CONTR&#212;LE ET RAPPORT'!B109"/><Relationship Id="rId33" Type="http://schemas.openxmlformats.org/officeDocument/2006/relationships/hyperlink" Target="#'02 LISTE DE CONTR&#212;LE ET RAPPORT'!B677"/><Relationship Id="rId38" Type="http://schemas.openxmlformats.org/officeDocument/2006/relationships/hyperlink" Target="#'02 LISTE DE CONTR&#212;LE ET RAPPORT'!B812"/><Relationship Id="rId46" Type="http://schemas.openxmlformats.org/officeDocument/2006/relationships/hyperlink" Target="#'06 Composants CP'!A1"/><Relationship Id="rId59" Type="http://schemas.openxmlformats.org/officeDocument/2006/relationships/hyperlink" Target="#'06 Composants CP'!A90"/><Relationship Id="rId67" Type="http://schemas.openxmlformats.org/officeDocument/2006/relationships/hyperlink" Target="#'06 Composants CP'!A140"/><Relationship Id="rId20" Type="http://schemas.openxmlformats.org/officeDocument/2006/relationships/hyperlink" Target="#'02 LISTE DE CONTR&#212;LE ET RAPPORT'!B834"/><Relationship Id="rId41" Type="http://schemas.openxmlformats.org/officeDocument/2006/relationships/hyperlink" Target="#'02 LISTE DE CONTR&#212;LE ET RAPPORT'!B1153"/><Relationship Id="rId54" Type="http://schemas.openxmlformats.org/officeDocument/2006/relationships/hyperlink" Target="#'Liste d''homologation'!A1"/><Relationship Id="rId62" Type="http://schemas.openxmlformats.org/officeDocument/2006/relationships/hyperlink" Target="#'06 Composants CP'!A110"/><Relationship Id="rId1" Type="http://schemas.openxmlformats.org/officeDocument/2006/relationships/hyperlink" Target="#'02 LISTE DE CONTR&#212;LE ET RAPPORT'!B5"/><Relationship Id="rId6" Type="http://schemas.openxmlformats.org/officeDocument/2006/relationships/hyperlink" Target="#'02 LISTE DE CONTR&#212;LE ET RAPPORT'!B1035"/><Relationship Id="rId15" Type="http://schemas.openxmlformats.org/officeDocument/2006/relationships/hyperlink" Target="#'02 LISTE DE CONTR&#212;LE ET RAPPORT'!B1158"/><Relationship Id="rId23" Type="http://schemas.openxmlformats.org/officeDocument/2006/relationships/hyperlink" Target="#'02 LISTE DE CONTR&#212;LE ET RAPPORT'!B970"/><Relationship Id="rId28" Type="http://schemas.openxmlformats.org/officeDocument/2006/relationships/hyperlink" Target="#'02 LISTE DE CONTR&#212;LE ET RAPPORT'!B274"/><Relationship Id="rId36" Type="http://schemas.openxmlformats.org/officeDocument/2006/relationships/hyperlink" Target="#'02 LISTE DE CONTR&#212;LE ET RAPPORT'!B439"/><Relationship Id="rId49" Type="http://schemas.openxmlformats.org/officeDocument/2006/relationships/hyperlink" Target="#'06 Composants CP'!A162"/><Relationship Id="rId57" Type="http://schemas.openxmlformats.org/officeDocument/2006/relationships/hyperlink" Target="#'06 Composants CP'!A63"/><Relationship Id="rId10" Type="http://schemas.openxmlformats.org/officeDocument/2006/relationships/hyperlink" Target="#'02 LISTE DE CONTR&#212;LE ET RAPPORT'!B1182"/><Relationship Id="rId31" Type="http://schemas.openxmlformats.org/officeDocument/2006/relationships/hyperlink" Target="#'02 LISTE DE CONTR&#212;LE ET RAPPORT'!B463"/><Relationship Id="rId44" Type="http://schemas.openxmlformats.org/officeDocument/2006/relationships/hyperlink" Target="#'06 Composants CP'!A16"/><Relationship Id="rId52" Type="http://schemas.openxmlformats.org/officeDocument/2006/relationships/hyperlink" Target="#'06 Composants CP'!A200"/><Relationship Id="rId60" Type="http://schemas.openxmlformats.org/officeDocument/2006/relationships/hyperlink" Target="#'06 Composants CP'!A53"/><Relationship Id="rId65" Type="http://schemas.openxmlformats.org/officeDocument/2006/relationships/hyperlink" Target="#'06 Composants CP'!A257"/><Relationship Id="rId4" Type="http://schemas.openxmlformats.org/officeDocument/2006/relationships/hyperlink" Target="#'02 LISTE DE CONTR&#212;LE ET RAPPORT'!B64"/><Relationship Id="rId9" Type="http://schemas.openxmlformats.org/officeDocument/2006/relationships/hyperlink" Target="#'02 LISTE DE CONTR&#212;LE ET RAPPORT'!B1139"/><Relationship Id="rId13" Type="http://schemas.openxmlformats.org/officeDocument/2006/relationships/hyperlink" Target="#'02 LISTE DE CONTR&#212;LE ET RAPPORT'!B817"/><Relationship Id="rId18" Type="http://schemas.openxmlformats.org/officeDocument/2006/relationships/hyperlink" Target="#'02 LISTE DE CONTR&#212;LE ET RAPPORT'!B775"/><Relationship Id="rId39" Type="http://schemas.openxmlformats.org/officeDocument/2006/relationships/hyperlink" Target="#'02 LISTE DE CONTR&#212;LE ET RAPPORT'!B879"/></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hyperlink" Target="#'05 LC CONTR&#212;LES SUBS&#201;QUENTS'!Drucktitel"/></Relationships>
</file>

<file path=xl/drawings/_rels/drawing6.xml.rels><?xml version="1.0" encoding="UTF-8" standalone="yes"?>
<Relationships xmlns="http://schemas.openxmlformats.org/package/2006/relationships"><Relationship Id="rId1" Type="http://schemas.openxmlformats.org/officeDocument/2006/relationships/hyperlink" Target="#'05 LC CONTR&#212;LES SUBS&#201;QUENTS'!Drucktitel"/></Relationships>
</file>

<file path=xl/drawings/_rels/drawing7.xml.rels><?xml version="1.0" encoding="UTF-8" standalone="yes"?>
<Relationships xmlns="http://schemas.openxmlformats.org/package/2006/relationships"><Relationship Id="rId1" Type="http://schemas.openxmlformats.org/officeDocument/2006/relationships/hyperlink" Target="#'05 LC CONTR&#212;LES SUBS&#201;QUENTS'!Drucktitel"/></Relationships>
</file>

<file path=xl/drawings/_rels/drawing8.xml.rels><?xml version="1.0" encoding="UTF-8" standalone="yes"?>
<Relationships xmlns="http://schemas.openxmlformats.org/package/2006/relationships"><Relationship Id="rId3" Type="http://schemas.openxmlformats.org/officeDocument/2006/relationships/hyperlink" Target="#'04 TITRE CONTR&#212;LE SUBS&#201;QUENT 03'!Druckbereich"/><Relationship Id="rId2" Type="http://schemas.openxmlformats.org/officeDocument/2006/relationships/hyperlink" Target="#'04 TITRE CONTR&#212;LE SUBS&#201;QUENT 02'!A80"/><Relationship Id="rId1" Type="http://schemas.openxmlformats.org/officeDocument/2006/relationships/hyperlink" Target="#'04 TITRE CONTR&#212;LE SUBS&#201;QUENT 01'!A80"/></Relationships>
</file>

<file path=xl/drawings/_rels/drawing9.xml.rels><?xml version="1.0" encoding="UTF-8" standalone="yes"?>
<Relationships xmlns="http://schemas.openxmlformats.org/package/2006/relationships"><Relationship Id="rId1" Type="http://schemas.openxmlformats.org/officeDocument/2006/relationships/hyperlink" Target="#'02 LISTE DE CONTR&#212;LE ET RAPPORT'!A1"/></Relationships>
</file>

<file path=xl/drawings/drawing1.xml><?xml version="1.0" encoding="utf-8"?>
<xdr:wsDr xmlns:xdr="http://schemas.openxmlformats.org/drawingml/2006/spreadsheetDrawing" xmlns:a="http://schemas.openxmlformats.org/drawingml/2006/main">
  <xdr:oneCellAnchor>
    <xdr:from>
      <xdr:col>5</xdr:col>
      <xdr:colOff>133350</xdr:colOff>
      <xdr:row>16</xdr:row>
      <xdr:rowOff>15240</xdr:rowOff>
    </xdr:from>
    <xdr:ext cx="576440" cy="264560"/>
    <xdr:sp macro="" textlink="">
      <xdr:nvSpPr>
        <xdr:cNvPr id="2" name="Textfeld 1">
          <a:hlinkClick xmlns:r="http://schemas.openxmlformats.org/officeDocument/2006/relationships" r:id="rId1"/>
          <a:extLst>
            <a:ext uri="{FF2B5EF4-FFF2-40B4-BE49-F238E27FC236}">
              <a16:creationId xmlns:a16="http://schemas.microsoft.com/office/drawing/2014/main" id="{594D94D5-014E-4344-BBC0-27FB559E1EA2}"/>
            </a:ext>
          </a:extLst>
        </xdr:cNvPr>
        <xdr:cNvSpPr txBox="1"/>
      </xdr:nvSpPr>
      <xdr:spPr>
        <a:xfrm>
          <a:off x="6724650" y="3377565"/>
          <a:ext cx="576440" cy="264560"/>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Retour</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8</xdr:col>
      <xdr:colOff>5862</xdr:colOff>
      <xdr:row>4</xdr:row>
      <xdr:rowOff>3298</xdr:rowOff>
    </xdr:from>
    <xdr:ext cx="791162" cy="140595"/>
    <xdr:sp macro="" textlink="">
      <xdr:nvSpPr>
        <xdr:cNvPr id="5" name="Textfeld 4">
          <a:hlinkClick xmlns:r="http://schemas.openxmlformats.org/officeDocument/2006/relationships" r:id="rId1"/>
          <a:extLst>
            <a:ext uri="{FF2B5EF4-FFF2-40B4-BE49-F238E27FC236}">
              <a16:creationId xmlns:a16="http://schemas.microsoft.com/office/drawing/2014/main" id="{7F1A7A4B-9274-42A3-B5D4-175DA1496C4C}"/>
            </a:ext>
          </a:extLst>
        </xdr:cNvPr>
        <xdr:cNvSpPr txBox="1"/>
      </xdr:nvSpPr>
      <xdr:spPr>
        <a:xfrm>
          <a:off x="6676293" y="1046652"/>
          <a:ext cx="791162" cy="140595"/>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Retour</a:t>
          </a:r>
        </a:p>
      </xdr:txBody>
    </xdr:sp>
    <xdr:clientData/>
  </xdr:oneCellAnchor>
  <xdr:oneCellAnchor>
    <xdr:from>
      <xdr:col>8</xdr:col>
      <xdr:colOff>5274</xdr:colOff>
      <xdr:row>14</xdr:row>
      <xdr:rowOff>114886</xdr:rowOff>
    </xdr:from>
    <xdr:ext cx="771525" cy="154745"/>
    <xdr:sp macro="" textlink="">
      <xdr:nvSpPr>
        <xdr:cNvPr id="6" name="Textfeld 5">
          <a:hlinkClick xmlns:r="http://schemas.openxmlformats.org/officeDocument/2006/relationships" r:id="rId2"/>
          <a:extLst>
            <a:ext uri="{FF2B5EF4-FFF2-40B4-BE49-F238E27FC236}">
              <a16:creationId xmlns:a16="http://schemas.microsoft.com/office/drawing/2014/main" id="{3FD7F51A-4BB8-47D2-8FDC-1DE27DBB89AB}"/>
            </a:ext>
          </a:extLst>
        </xdr:cNvPr>
        <xdr:cNvSpPr txBox="1"/>
      </xdr:nvSpPr>
      <xdr:spPr>
        <a:xfrm>
          <a:off x="6675705" y="2629486"/>
          <a:ext cx="771525" cy="154745"/>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de-CH" sz="800" b="1" i="0" u="none" strike="noStrike" kern="0" cap="none" spc="0" normalizeH="0" baseline="0" noProof="0">
              <a:ln>
                <a:noFill/>
              </a:ln>
              <a:solidFill>
                <a:prstClr val="black"/>
              </a:solidFill>
              <a:effectLst/>
              <a:uLnTx/>
              <a:uFillTx/>
              <a:latin typeface="+mn-lt"/>
              <a:ea typeface="+mn-ea"/>
              <a:cs typeface="+mn-cs"/>
            </a:rPr>
            <a:t>Retour</a:t>
          </a:r>
          <a:endParaRPr kumimoji="0" lang="de-CH" sz="800" b="1" i="0" u="none" strike="noStrike" kern="0" cap="none" spc="0" normalizeH="0" baseline="0" noProof="0">
            <a:ln>
              <a:noFill/>
            </a:ln>
            <a:solidFill>
              <a:schemeClr val="tx1"/>
            </a:solidFill>
            <a:effectLst/>
            <a:uLnTx/>
            <a:uFillTx/>
            <a:latin typeface="+mn-lt"/>
            <a:ea typeface="+mn-ea"/>
            <a:cs typeface="+mn-cs"/>
          </a:endParaRPr>
        </a:p>
      </xdr:txBody>
    </xdr:sp>
    <xdr:clientData/>
  </xdr:oneCellAnchor>
  <xdr:oneCellAnchor>
    <xdr:from>
      <xdr:col>8</xdr:col>
      <xdr:colOff>16999</xdr:colOff>
      <xdr:row>113</xdr:row>
      <xdr:rowOff>246184</xdr:rowOff>
    </xdr:from>
    <xdr:ext cx="762000" cy="141729"/>
    <xdr:sp macro="" textlink="">
      <xdr:nvSpPr>
        <xdr:cNvPr id="8" name="Textfeld 7">
          <a:hlinkClick xmlns:r="http://schemas.openxmlformats.org/officeDocument/2006/relationships" r:id="rId3"/>
          <a:extLst>
            <a:ext uri="{FF2B5EF4-FFF2-40B4-BE49-F238E27FC236}">
              <a16:creationId xmlns:a16="http://schemas.microsoft.com/office/drawing/2014/main" id="{2C4A7941-915B-4A6B-88C6-3A239307D698}"/>
            </a:ext>
          </a:extLst>
        </xdr:cNvPr>
        <xdr:cNvSpPr txBox="1"/>
      </xdr:nvSpPr>
      <xdr:spPr>
        <a:xfrm>
          <a:off x="6554959" y="17063524"/>
          <a:ext cx="762000" cy="14172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0" lang="de-CH" sz="800" b="1" i="0" u="none" strike="noStrike" kern="0" cap="none" spc="0" normalizeH="0" baseline="0" noProof="0">
              <a:ln>
                <a:noFill/>
              </a:ln>
              <a:solidFill>
                <a:prstClr val="black"/>
              </a:solidFill>
              <a:effectLst/>
              <a:uLnTx/>
              <a:uFillTx/>
              <a:latin typeface="+mn-lt"/>
              <a:ea typeface="+mn-ea"/>
              <a:cs typeface="+mn-cs"/>
            </a:rPr>
            <a:t>Retour</a:t>
          </a:r>
          <a:r>
            <a:rPr lang="de-CH" sz="800" b="1"/>
            <a:t> </a:t>
          </a:r>
          <a:r>
            <a:rPr lang="de-CH" sz="800" b="1" baseline="0"/>
            <a:t> </a:t>
          </a:r>
          <a:endParaRPr lang="de-CH" sz="800" b="1"/>
        </a:p>
      </xdr:txBody>
    </xdr:sp>
    <xdr:clientData/>
  </xdr:oneCellAnchor>
  <xdr:oneCellAnchor>
    <xdr:from>
      <xdr:col>8</xdr:col>
      <xdr:colOff>7620</xdr:colOff>
      <xdr:row>117</xdr:row>
      <xdr:rowOff>98473</xdr:rowOff>
    </xdr:from>
    <xdr:ext cx="757238" cy="141729"/>
    <xdr:sp macro="" textlink="">
      <xdr:nvSpPr>
        <xdr:cNvPr id="9" name="Textfeld 8">
          <a:hlinkClick xmlns:r="http://schemas.openxmlformats.org/officeDocument/2006/relationships" r:id="rId4"/>
          <a:extLst>
            <a:ext uri="{FF2B5EF4-FFF2-40B4-BE49-F238E27FC236}">
              <a16:creationId xmlns:a16="http://schemas.microsoft.com/office/drawing/2014/main" id="{05CEB9E9-E390-42A8-A16A-E8F483583D6E}"/>
            </a:ext>
          </a:extLst>
        </xdr:cNvPr>
        <xdr:cNvSpPr txBox="1"/>
      </xdr:nvSpPr>
      <xdr:spPr>
        <a:xfrm>
          <a:off x="6678051" y="17940996"/>
          <a:ext cx="757238" cy="14172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0" lang="de-CH" sz="800" b="1" i="0" u="none" strike="noStrike" kern="0" cap="none" spc="0" normalizeH="0" baseline="0" noProof="0">
              <a:ln>
                <a:noFill/>
              </a:ln>
              <a:solidFill>
                <a:prstClr val="black"/>
              </a:solidFill>
              <a:effectLst/>
              <a:uLnTx/>
              <a:uFillTx/>
              <a:latin typeface="+mn-lt"/>
              <a:ea typeface="+mn-ea"/>
              <a:cs typeface="+mn-cs"/>
            </a:rPr>
            <a:t>Retour</a:t>
          </a:r>
          <a:endParaRPr lang="de-CH" sz="800" b="1"/>
        </a:p>
      </xdr:txBody>
    </xdr:sp>
    <xdr:clientData/>
  </xdr:oneCellAnchor>
  <xdr:oneCellAnchor>
    <xdr:from>
      <xdr:col>8</xdr:col>
      <xdr:colOff>9965</xdr:colOff>
      <xdr:row>28</xdr:row>
      <xdr:rowOff>111906</xdr:rowOff>
    </xdr:from>
    <xdr:ext cx="787204" cy="136499"/>
    <xdr:sp macro="" textlink="">
      <xdr:nvSpPr>
        <xdr:cNvPr id="15" name="Textfeld 14">
          <a:hlinkClick xmlns:r="http://schemas.openxmlformats.org/officeDocument/2006/relationships" r:id="rId5"/>
          <a:extLst>
            <a:ext uri="{FF2B5EF4-FFF2-40B4-BE49-F238E27FC236}">
              <a16:creationId xmlns:a16="http://schemas.microsoft.com/office/drawing/2014/main" id="{F0A4D154-58CE-4F3B-96F1-250B7BA9D47E}"/>
            </a:ext>
          </a:extLst>
        </xdr:cNvPr>
        <xdr:cNvSpPr txBox="1"/>
      </xdr:nvSpPr>
      <xdr:spPr>
        <a:xfrm>
          <a:off x="6680396" y="4836306"/>
          <a:ext cx="787204" cy="13649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0" lang="de-CH" sz="800" b="1" i="0" u="none" strike="noStrike" kern="0" cap="none" spc="0" normalizeH="0" baseline="0" noProof="0">
              <a:ln>
                <a:noFill/>
              </a:ln>
              <a:solidFill>
                <a:prstClr val="black"/>
              </a:solidFill>
              <a:effectLst/>
              <a:uLnTx/>
              <a:uFillTx/>
              <a:latin typeface="+mn-lt"/>
              <a:ea typeface="+mn-ea"/>
              <a:cs typeface="+mn-cs"/>
            </a:rPr>
            <a:t>Retour</a:t>
          </a:r>
          <a:endParaRPr lang="de-CH" sz="800" b="1"/>
        </a:p>
      </xdr:txBody>
    </xdr:sp>
    <xdr:clientData/>
  </xdr:oneCellAnchor>
  <xdr:oneCellAnchor>
    <xdr:from>
      <xdr:col>8</xdr:col>
      <xdr:colOff>9964</xdr:colOff>
      <xdr:row>58</xdr:row>
      <xdr:rowOff>5280</xdr:rowOff>
    </xdr:from>
    <xdr:ext cx="800686" cy="138918"/>
    <xdr:sp macro="" textlink="">
      <xdr:nvSpPr>
        <xdr:cNvPr id="16" name="Textfeld 15">
          <a:hlinkClick xmlns:r="http://schemas.openxmlformats.org/officeDocument/2006/relationships" r:id="rId6"/>
          <a:extLst>
            <a:ext uri="{FF2B5EF4-FFF2-40B4-BE49-F238E27FC236}">
              <a16:creationId xmlns:a16="http://schemas.microsoft.com/office/drawing/2014/main" id="{BE97F2B2-22CC-41C4-AAAE-FDB042F81EF7}"/>
            </a:ext>
          </a:extLst>
        </xdr:cNvPr>
        <xdr:cNvSpPr txBox="1"/>
      </xdr:nvSpPr>
      <xdr:spPr>
        <a:xfrm>
          <a:off x="6547924" y="8646360"/>
          <a:ext cx="800686" cy="138918"/>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0" lang="de-CH" sz="800" b="1" i="0" u="none" strike="noStrike" kern="0" cap="none" spc="0" normalizeH="0" baseline="0" noProof="0">
              <a:ln>
                <a:noFill/>
              </a:ln>
              <a:solidFill>
                <a:prstClr val="black"/>
              </a:solidFill>
              <a:effectLst/>
              <a:uLnTx/>
              <a:uFillTx/>
              <a:latin typeface="+mn-lt"/>
              <a:ea typeface="+mn-ea"/>
              <a:cs typeface="+mn-cs"/>
            </a:rPr>
            <a:t>Retour</a:t>
          </a:r>
          <a:endParaRPr lang="de-CH" sz="800" b="1"/>
        </a:p>
      </xdr:txBody>
    </xdr:sp>
    <xdr:clientData/>
  </xdr:oneCellAnchor>
  <xdr:oneCellAnchor>
    <xdr:from>
      <xdr:col>8</xdr:col>
      <xdr:colOff>1172</xdr:colOff>
      <xdr:row>46</xdr:row>
      <xdr:rowOff>5275</xdr:rowOff>
    </xdr:from>
    <xdr:ext cx="771525" cy="152987"/>
    <xdr:sp macro="" textlink="">
      <xdr:nvSpPr>
        <xdr:cNvPr id="17" name="Textfeld 16">
          <a:hlinkClick xmlns:r="http://schemas.openxmlformats.org/officeDocument/2006/relationships" r:id="rId7"/>
          <a:extLst>
            <a:ext uri="{FF2B5EF4-FFF2-40B4-BE49-F238E27FC236}">
              <a16:creationId xmlns:a16="http://schemas.microsoft.com/office/drawing/2014/main" id="{1D2AB1DE-958D-4A0B-A00F-AA76B7AEF76B}"/>
            </a:ext>
          </a:extLst>
        </xdr:cNvPr>
        <xdr:cNvSpPr txBox="1"/>
      </xdr:nvSpPr>
      <xdr:spPr>
        <a:xfrm>
          <a:off x="6671603" y="6939475"/>
          <a:ext cx="771525" cy="152987"/>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0" lang="de-CH" sz="800" b="1" i="0" u="none" strike="noStrike" kern="0" cap="none" spc="0" normalizeH="0" baseline="0" noProof="0">
              <a:ln>
                <a:noFill/>
              </a:ln>
              <a:solidFill>
                <a:prstClr val="black"/>
              </a:solidFill>
              <a:effectLst/>
              <a:uLnTx/>
              <a:uFillTx/>
              <a:latin typeface="+mn-lt"/>
              <a:ea typeface="+mn-ea"/>
              <a:cs typeface="+mn-cs"/>
            </a:rPr>
            <a:t>Retour</a:t>
          </a:r>
          <a:endParaRPr lang="de-CH" sz="800" b="1"/>
        </a:p>
      </xdr:txBody>
    </xdr:sp>
    <xdr:clientData/>
  </xdr:oneCellAnchor>
  <xdr:oneCellAnchor>
    <xdr:from>
      <xdr:col>8</xdr:col>
      <xdr:colOff>1172</xdr:colOff>
      <xdr:row>65</xdr:row>
      <xdr:rowOff>1164</xdr:rowOff>
    </xdr:from>
    <xdr:ext cx="800686" cy="138918"/>
    <xdr:sp macro="" textlink="">
      <xdr:nvSpPr>
        <xdr:cNvPr id="23" name="Textfeld 22">
          <a:hlinkClick xmlns:r="http://schemas.openxmlformats.org/officeDocument/2006/relationships" r:id="rId8"/>
          <a:extLst>
            <a:ext uri="{FF2B5EF4-FFF2-40B4-BE49-F238E27FC236}">
              <a16:creationId xmlns:a16="http://schemas.microsoft.com/office/drawing/2014/main" id="{ED6D0867-0976-4D80-A6CC-EC78E8D58908}"/>
            </a:ext>
          </a:extLst>
        </xdr:cNvPr>
        <xdr:cNvSpPr txBox="1"/>
      </xdr:nvSpPr>
      <xdr:spPr>
        <a:xfrm>
          <a:off x="6671603" y="9760626"/>
          <a:ext cx="800686" cy="138918"/>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0" lang="de-CH" sz="800" b="1" i="0" u="none" strike="noStrike" kern="0" cap="none" spc="0" normalizeH="0" baseline="0" noProof="0">
              <a:ln>
                <a:noFill/>
              </a:ln>
              <a:solidFill>
                <a:prstClr val="black"/>
              </a:solidFill>
              <a:effectLst/>
              <a:uLnTx/>
              <a:uFillTx/>
              <a:latin typeface="+mn-lt"/>
              <a:ea typeface="+mn-ea"/>
              <a:cs typeface="+mn-cs"/>
            </a:rPr>
            <a:t>Retour</a:t>
          </a:r>
          <a:endParaRPr lang="de-CH" sz="800" b="1"/>
        </a:p>
      </xdr:txBody>
    </xdr:sp>
    <xdr:clientData/>
  </xdr:oneCellAnchor>
  <xdr:oneCellAnchor>
    <xdr:from>
      <xdr:col>8</xdr:col>
      <xdr:colOff>587</xdr:colOff>
      <xdr:row>107</xdr:row>
      <xdr:rowOff>145951</xdr:rowOff>
    </xdr:from>
    <xdr:ext cx="771525" cy="158849"/>
    <xdr:sp macro="" textlink="">
      <xdr:nvSpPr>
        <xdr:cNvPr id="24" name="Textfeld 23">
          <a:hlinkClick xmlns:r="http://schemas.openxmlformats.org/officeDocument/2006/relationships" r:id="rId9"/>
          <a:extLst>
            <a:ext uri="{FF2B5EF4-FFF2-40B4-BE49-F238E27FC236}">
              <a16:creationId xmlns:a16="http://schemas.microsoft.com/office/drawing/2014/main" id="{14A63247-67A5-4F32-B929-CE84F731DBB5}"/>
            </a:ext>
          </a:extLst>
        </xdr:cNvPr>
        <xdr:cNvSpPr txBox="1"/>
      </xdr:nvSpPr>
      <xdr:spPr>
        <a:xfrm>
          <a:off x="6671018" y="16364828"/>
          <a:ext cx="771525" cy="15884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0" lang="de-CH" sz="800" b="1" i="0" u="none" strike="noStrike" kern="0" cap="none" spc="0" normalizeH="0" baseline="0" noProof="0">
              <a:ln>
                <a:noFill/>
              </a:ln>
              <a:solidFill>
                <a:prstClr val="black"/>
              </a:solidFill>
              <a:effectLst/>
              <a:uLnTx/>
              <a:uFillTx/>
              <a:latin typeface="+mn-lt"/>
              <a:ea typeface="+mn-ea"/>
              <a:cs typeface="+mn-cs"/>
            </a:rPr>
            <a:t>Retour</a:t>
          </a:r>
          <a:endParaRPr lang="de-CH" sz="800" b="1"/>
        </a:p>
      </xdr:txBody>
    </xdr:sp>
    <xdr:clientData/>
  </xdr:oneCellAnchor>
  <xdr:oneCellAnchor>
    <xdr:from>
      <xdr:col>8</xdr:col>
      <xdr:colOff>8206</xdr:colOff>
      <xdr:row>76</xdr:row>
      <xdr:rowOff>142436</xdr:rowOff>
    </xdr:from>
    <xdr:ext cx="800686" cy="138918"/>
    <xdr:sp macro="" textlink="">
      <xdr:nvSpPr>
        <xdr:cNvPr id="26" name="Textfeld 25">
          <a:hlinkClick xmlns:r="http://schemas.openxmlformats.org/officeDocument/2006/relationships" r:id="rId10"/>
          <a:extLst>
            <a:ext uri="{FF2B5EF4-FFF2-40B4-BE49-F238E27FC236}">
              <a16:creationId xmlns:a16="http://schemas.microsoft.com/office/drawing/2014/main" id="{0DD44AFC-A8F1-4912-8EAF-C5A44DA42BA1}"/>
            </a:ext>
          </a:extLst>
        </xdr:cNvPr>
        <xdr:cNvSpPr txBox="1"/>
      </xdr:nvSpPr>
      <xdr:spPr>
        <a:xfrm>
          <a:off x="6678637" y="11519682"/>
          <a:ext cx="800686" cy="138918"/>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0" lang="de-CH" sz="800" b="1" i="0" u="none" strike="noStrike" kern="0" cap="none" spc="0" normalizeH="0" baseline="0" noProof="0">
              <a:ln>
                <a:noFill/>
              </a:ln>
              <a:solidFill>
                <a:prstClr val="black"/>
              </a:solidFill>
              <a:effectLst/>
              <a:uLnTx/>
              <a:uFillTx/>
              <a:latin typeface="+mn-lt"/>
              <a:ea typeface="+mn-ea"/>
              <a:cs typeface="+mn-cs"/>
            </a:rPr>
            <a:t>Retour</a:t>
          </a:r>
          <a:endParaRPr lang="de-CH" sz="800" b="1"/>
        </a:p>
      </xdr:txBody>
    </xdr:sp>
    <xdr:clientData/>
  </xdr:oneCellAnchor>
  <xdr:oneCellAnchor>
    <xdr:from>
      <xdr:col>8</xdr:col>
      <xdr:colOff>302205</xdr:colOff>
      <xdr:row>194</xdr:row>
      <xdr:rowOff>19008</xdr:rowOff>
    </xdr:from>
    <xdr:ext cx="771582" cy="141263"/>
    <xdr:sp macro="" textlink="">
      <xdr:nvSpPr>
        <xdr:cNvPr id="33" name="Textfeld 32">
          <a:hlinkClick xmlns:r="http://schemas.openxmlformats.org/officeDocument/2006/relationships" r:id="rId11"/>
          <a:extLst>
            <a:ext uri="{FF2B5EF4-FFF2-40B4-BE49-F238E27FC236}">
              <a16:creationId xmlns:a16="http://schemas.microsoft.com/office/drawing/2014/main" id="{449BEFDE-0256-4FB9-810A-C47FEC90FA01}"/>
            </a:ext>
          </a:extLst>
        </xdr:cNvPr>
        <xdr:cNvSpPr txBox="1"/>
      </xdr:nvSpPr>
      <xdr:spPr>
        <a:xfrm>
          <a:off x="6840165" y="28875948"/>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0" lang="de-CH" sz="800" b="1" i="0" u="none" strike="noStrike" kern="0" cap="none" spc="0" normalizeH="0" baseline="0" noProof="0">
              <a:ln>
                <a:noFill/>
              </a:ln>
              <a:solidFill>
                <a:prstClr val="black"/>
              </a:solidFill>
              <a:effectLst/>
              <a:uLnTx/>
              <a:uFillTx/>
              <a:latin typeface="+mn-lt"/>
              <a:ea typeface="+mn-ea"/>
              <a:cs typeface="+mn-cs"/>
            </a:rPr>
            <a:t>Retour</a:t>
          </a:r>
          <a:endParaRPr lang="de-CH" sz="800" b="1"/>
        </a:p>
      </xdr:txBody>
    </xdr:sp>
    <xdr:clientData/>
  </xdr:oneCellAnchor>
  <xdr:oneCellAnchor>
    <xdr:from>
      <xdr:col>8</xdr:col>
      <xdr:colOff>15241</xdr:colOff>
      <xdr:row>218</xdr:row>
      <xdr:rowOff>120747</xdr:rowOff>
    </xdr:from>
    <xdr:ext cx="771582" cy="141263"/>
    <xdr:sp macro="" textlink="">
      <xdr:nvSpPr>
        <xdr:cNvPr id="34" name="Textfeld 33">
          <a:hlinkClick xmlns:r="http://schemas.openxmlformats.org/officeDocument/2006/relationships" r:id="rId12"/>
          <a:extLst>
            <a:ext uri="{FF2B5EF4-FFF2-40B4-BE49-F238E27FC236}">
              <a16:creationId xmlns:a16="http://schemas.microsoft.com/office/drawing/2014/main" id="{EEA5A4A1-D411-461F-B6A6-D3CDCC01F977}"/>
            </a:ext>
          </a:extLst>
        </xdr:cNvPr>
        <xdr:cNvSpPr txBox="1"/>
      </xdr:nvSpPr>
      <xdr:spPr>
        <a:xfrm>
          <a:off x="6685672" y="32517470"/>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0" lang="de-CH" sz="800" b="1" i="0" u="none" strike="noStrike" kern="0" cap="none" spc="0" normalizeH="0" baseline="0" noProof="0">
              <a:ln>
                <a:noFill/>
              </a:ln>
              <a:solidFill>
                <a:prstClr val="black"/>
              </a:solidFill>
              <a:effectLst/>
              <a:uLnTx/>
              <a:uFillTx/>
              <a:latin typeface="+mn-lt"/>
              <a:ea typeface="+mn-ea"/>
              <a:cs typeface="+mn-cs"/>
            </a:rPr>
            <a:t>Retour</a:t>
          </a:r>
          <a:endParaRPr lang="de-CH" sz="800" b="1"/>
        </a:p>
      </xdr:txBody>
    </xdr:sp>
    <xdr:clientData/>
  </xdr:oneCellAnchor>
  <xdr:oneCellAnchor>
    <xdr:from>
      <xdr:col>8</xdr:col>
      <xdr:colOff>12895</xdr:colOff>
      <xdr:row>160</xdr:row>
      <xdr:rowOff>9964</xdr:rowOff>
    </xdr:from>
    <xdr:ext cx="790136" cy="160020"/>
    <xdr:sp macro="" textlink="">
      <xdr:nvSpPr>
        <xdr:cNvPr id="35" name="Textfeld 34">
          <a:hlinkClick xmlns:r="http://schemas.openxmlformats.org/officeDocument/2006/relationships" r:id="rId13"/>
          <a:extLst>
            <a:ext uri="{FF2B5EF4-FFF2-40B4-BE49-F238E27FC236}">
              <a16:creationId xmlns:a16="http://schemas.microsoft.com/office/drawing/2014/main" id="{04EE8E9F-64E2-47EE-984C-27EB6A61F627}"/>
            </a:ext>
          </a:extLst>
        </xdr:cNvPr>
        <xdr:cNvSpPr txBox="1"/>
      </xdr:nvSpPr>
      <xdr:spPr>
        <a:xfrm>
          <a:off x="6683326" y="23714026"/>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0" lang="de-CH" sz="800" b="1" i="0" u="none" strike="noStrike" kern="0" cap="none" spc="0" normalizeH="0" baseline="0" noProof="0">
              <a:ln>
                <a:noFill/>
              </a:ln>
              <a:solidFill>
                <a:prstClr val="black"/>
              </a:solidFill>
              <a:effectLst/>
              <a:uLnTx/>
              <a:uFillTx/>
              <a:latin typeface="+mn-lt"/>
              <a:ea typeface="+mn-ea"/>
              <a:cs typeface="+mn-cs"/>
            </a:rPr>
            <a:t>Retour</a:t>
          </a:r>
          <a:endParaRPr lang="de-CH" sz="800" b="1"/>
        </a:p>
      </xdr:txBody>
    </xdr:sp>
    <xdr:clientData/>
  </xdr:oneCellAnchor>
  <xdr:oneCellAnchor>
    <xdr:from>
      <xdr:col>8</xdr:col>
      <xdr:colOff>6448</xdr:colOff>
      <xdr:row>230</xdr:row>
      <xdr:rowOff>11137</xdr:rowOff>
    </xdr:from>
    <xdr:ext cx="802444" cy="141263"/>
    <xdr:sp macro="" textlink="">
      <xdr:nvSpPr>
        <xdr:cNvPr id="36" name="Textfeld 35">
          <a:hlinkClick xmlns:r="http://schemas.openxmlformats.org/officeDocument/2006/relationships" r:id="rId14"/>
          <a:extLst>
            <a:ext uri="{FF2B5EF4-FFF2-40B4-BE49-F238E27FC236}">
              <a16:creationId xmlns:a16="http://schemas.microsoft.com/office/drawing/2014/main" id="{B6F8355A-D6DB-4E9F-945C-7E7CD71F9484}"/>
            </a:ext>
          </a:extLst>
        </xdr:cNvPr>
        <xdr:cNvSpPr txBox="1"/>
      </xdr:nvSpPr>
      <xdr:spPr>
        <a:xfrm>
          <a:off x="6676879" y="34166322"/>
          <a:ext cx="802444"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0" lang="de-CH" sz="800" b="1" i="0" u="none" strike="noStrike" kern="0" cap="none" spc="0" normalizeH="0" baseline="0" noProof="0">
              <a:ln>
                <a:noFill/>
              </a:ln>
              <a:solidFill>
                <a:prstClr val="black"/>
              </a:solidFill>
              <a:effectLst/>
              <a:uLnTx/>
              <a:uFillTx/>
              <a:latin typeface="+mn-lt"/>
              <a:ea typeface="+mn-ea"/>
              <a:cs typeface="+mn-cs"/>
            </a:rPr>
            <a:t>Retour</a:t>
          </a:r>
          <a:endParaRPr lang="de-CH" sz="800" b="1"/>
        </a:p>
      </xdr:txBody>
    </xdr:sp>
    <xdr:clientData/>
  </xdr:oneCellAnchor>
  <xdr:oneCellAnchor>
    <xdr:from>
      <xdr:col>8</xdr:col>
      <xdr:colOff>22274</xdr:colOff>
      <xdr:row>223</xdr:row>
      <xdr:rowOff>29308</xdr:rowOff>
    </xdr:from>
    <xdr:ext cx="771582" cy="141263"/>
    <xdr:sp macro="" textlink="">
      <xdr:nvSpPr>
        <xdr:cNvPr id="37" name="Textfeld 36">
          <a:hlinkClick xmlns:r="http://schemas.openxmlformats.org/officeDocument/2006/relationships" r:id="rId15"/>
          <a:extLst>
            <a:ext uri="{FF2B5EF4-FFF2-40B4-BE49-F238E27FC236}">
              <a16:creationId xmlns:a16="http://schemas.microsoft.com/office/drawing/2014/main" id="{99117D20-AD9E-4B9B-97F2-39FE1B1175F4}"/>
            </a:ext>
          </a:extLst>
        </xdr:cNvPr>
        <xdr:cNvSpPr txBox="1"/>
      </xdr:nvSpPr>
      <xdr:spPr>
        <a:xfrm>
          <a:off x="6692705" y="33158723"/>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0" lang="de-CH" sz="800" b="1" i="0" u="none" strike="noStrike" kern="0" cap="none" spc="0" normalizeH="0" baseline="0" noProof="0">
              <a:ln>
                <a:noFill/>
              </a:ln>
              <a:solidFill>
                <a:prstClr val="black"/>
              </a:solidFill>
              <a:effectLst/>
              <a:uLnTx/>
              <a:uFillTx/>
              <a:latin typeface="+mn-lt"/>
              <a:ea typeface="+mn-ea"/>
              <a:cs typeface="+mn-cs"/>
            </a:rPr>
            <a:t>Retour</a:t>
          </a:r>
          <a:endParaRPr lang="de-CH" sz="800" b="1"/>
        </a:p>
      </xdr:txBody>
    </xdr:sp>
    <xdr:clientData/>
  </xdr:oneCellAnchor>
  <xdr:oneCellAnchor>
    <xdr:from>
      <xdr:col>8</xdr:col>
      <xdr:colOff>14946</xdr:colOff>
      <xdr:row>165</xdr:row>
      <xdr:rowOff>945</xdr:rowOff>
    </xdr:from>
    <xdr:ext cx="793946" cy="157317"/>
    <xdr:sp macro="" textlink="">
      <xdr:nvSpPr>
        <xdr:cNvPr id="48" name="Textfeld 47">
          <a:hlinkClick xmlns:r="http://schemas.openxmlformats.org/officeDocument/2006/relationships" r:id="rId14"/>
          <a:extLst>
            <a:ext uri="{FF2B5EF4-FFF2-40B4-BE49-F238E27FC236}">
              <a16:creationId xmlns:a16="http://schemas.microsoft.com/office/drawing/2014/main" id="{B63D052C-2CAE-4A8B-8B89-77B77E88F1C4}"/>
            </a:ext>
          </a:extLst>
        </xdr:cNvPr>
        <xdr:cNvSpPr txBox="1"/>
      </xdr:nvSpPr>
      <xdr:spPr>
        <a:xfrm>
          <a:off x="6667792" y="24877314"/>
          <a:ext cx="793946" cy="157317"/>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0" lang="de-CH" sz="800" b="1" i="0" u="none" strike="noStrike" kern="0" cap="none" spc="0" normalizeH="0" baseline="0" noProof="0">
              <a:ln>
                <a:noFill/>
              </a:ln>
              <a:solidFill>
                <a:prstClr val="black"/>
              </a:solidFill>
              <a:effectLst/>
              <a:uLnTx/>
              <a:uFillTx/>
              <a:latin typeface="+mn-lt"/>
              <a:ea typeface="+mn-ea"/>
              <a:cs typeface="+mn-cs"/>
            </a:rPr>
            <a:t>Retour</a:t>
          </a:r>
          <a:r>
            <a:rPr lang="de-CH" sz="800" b="1" baseline="0"/>
            <a:t> </a:t>
          </a:r>
          <a:endParaRPr lang="de-CH" sz="800" b="1"/>
        </a:p>
      </xdr:txBody>
    </xdr:sp>
    <xdr:clientData/>
  </xdr:oneCellAnchor>
  <xdr:oneCellAnchor>
    <xdr:from>
      <xdr:col>8</xdr:col>
      <xdr:colOff>20515</xdr:colOff>
      <xdr:row>132</xdr:row>
      <xdr:rowOff>99060</xdr:rowOff>
    </xdr:from>
    <xdr:ext cx="790136" cy="160020"/>
    <xdr:sp macro="" textlink="">
      <xdr:nvSpPr>
        <xdr:cNvPr id="49" name="Textfeld 48">
          <a:hlinkClick xmlns:r="http://schemas.openxmlformats.org/officeDocument/2006/relationships" r:id="rId16"/>
          <a:extLst>
            <a:ext uri="{FF2B5EF4-FFF2-40B4-BE49-F238E27FC236}">
              <a16:creationId xmlns:a16="http://schemas.microsoft.com/office/drawing/2014/main" id="{BC9CFD54-32BA-46E0-8035-75094FFF6228}"/>
            </a:ext>
          </a:extLst>
        </xdr:cNvPr>
        <xdr:cNvSpPr txBox="1"/>
      </xdr:nvSpPr>
      <xdr:spPr>
        <a:xfrm>
          <a:off x="6690946" y="20274475"/>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0" lang="de-CH" sz="800" b="1" i="0" u="none" strike="noStrike" kern="0" cap="none" spc="0" normalizeH="0" baseline="0" noProof="0">
              <a:ln>
                <a:noFill/>
              </a:ln>
              <a:solidFill>
                <a:prstClr val="black"/>
              </a:solidFill>
              <a:effectLst/>
              <a:uLnTx/>
              <a:uFillTx/>
              <a:latin typeface="+mn-lt"/>
              <a:ea typeface="+mn-ea"/>
              <a:cs typeface="+mn-cs"/>
            </a:rPr>
            <a:t>Retour</a:t>
          </a:r>
          <a:endParaRPr lang="de-CH" sz="800" b="1"/>
        </a:p>
      </xdr:txBody>
    </xdr:sp>
    <xdr:clientData/>
  </xdr:oneCellAnchor>
  <xdr:oneCellAnchor>
    <xdr:from>
      <xdr:col>8</xdr:col>
      <xdr:colOff>7620</xdr:colOff>
      <xdr:row>137</xdr:row>
      <xdr:rowOff>3517</xdr:rowOff>
    </xdr:from>
    <xdr:ext cx="790136" cy="160020"/>
    <xdr:sp macro="" textlink="">
      <xdr:nvSpPr>
        <xdr:cNvPr id="50" name="Textfeld 49">
          <a:hlinkClick xmlns:r="http://schemas.openxmlformats.org/officeDocument/2006/relationships" r:id="rId17"/>
          <a:extLst>
            <a:ext uri="{FF2B5EF4-FFF2-40B4-BE49-F238E27FC236}">
              <a16:creationId xmlns:a16="http://schemas.microsoft.com/office/drawing/2014/main" id="{D0640ED2-6B61-4BFE-B878-94ADB293FAB5}"/>
            </a:ext>
          </a:extLst>
        </xdr:cNvPr>
        <xdr:cNvSpPr txBox="1"/>
      </xdr:nvSpPr>
      <xdr:spPr>
        <a:xfrm>
          <a:off x="6660466" y="20765086"/>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0" lang="de-CH" sz="800" b="1" i="0" u="none" strike="noStrike" kern="0" cap="none" spc="0" normalizeH="0" baseline="0" noProof="0">
              <a:ln>
                <a:noFill/>
              </a:ln>
              <a:solidFill>
                <a:prstClr val="black"/>
              </a:solidFill>
              <a:effectLst/>
              <a:uLnTx/>
              <a:uFillTx/>
              <a:latin typeface="+mn-lt"/>
              <a:ea typeface="+mn-ea"/>
              <a:cs typeface="+mn-cs"/>
            </a:rPr>
            <a:t>Retour</a:t>
          </a:r>
          <a:endParaRPr lang="de-CH" sz="800" b="1"/>
        </a:p>
      </xdr:txBody>
    </xdr:sp>
    <xdr:clientData/>
  </xdr:oneCellAnchor>
  <xdr:oneCellAnchor>
    <xdr:from>
      <xdr:col>8</xdr:col>
      <xdr:colOff>12895</xdr:colOff>
      <xdr:row>130</xdr:row>
      <xdr:rowOff>68580</xdr:rowOff>
    </xdr:from>
    <xdr:ext cx="790136" cy="160020"/>
    <xdr:sp macro="" textlink="">
      <xdr:nvSpPr>
        <xdr:cNvPr id="51" name="Textfeld 50">
          <a:hlinkClick xmlns:r="http://schemas.openxmlformats.org/officeDocument/2006/relationships" r:id="rId16"/>
          <a:extLst>
            <a:ext uri="{FF2B5EF4-FFF2-40B4-BE49-F238E27FC236}">
              <a16:creationId xmlns:a16="http://schemas.microsoft.com/office/drawing/2014/main" id="{EE190563-3240-4ABC-A697-5AAF7CAC0434}"/>
            </a:ext>
          </a:extLst>
        </xdr:cNvPr>
        <xdr:cNvSpPr txBox="1"/>
      </xdr:nvSpPr>
      <xdr:spPr>
        <a:xfrm>
          <a:off x="6683326" y="19950918"/>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0" lang="de-CH" sz="800" b="1" i="0" u="none" strike="noStrike" kern="0" cap="none" spc="0" normalizeH="0" baseline="0" noProof="0">
              <a:ln>
                <a:noFill/>
              </a:ln>
              <a:solidFill>
                <a:prstClr val="black"/>
              </a:solidFill>
              <a:effectLst/>
              <a:uLnTx/>
              <a:uFillTx/>
              <a:latin typeface="+mn-lt"/>
              <a:ea typeface="+mn-ea"/>
              <a:cs typeface="+mn-cs"/>
            </a:rPr>
            <a:t>Retour</a:t>
          </a:r>
          <a:endParaRPr lang="de-CH" sz="800" b="1"/>
        </a:p>
      </xdr:txBody>
    </xdr:sp>
    <xdr:clientData/>
  </xdr:oneCellAnchor>
  <xdr:oneCellAnchor>
    <xdr:from>
      <xdr:col>8</xdr:col>
      <xdr:colOff>30480</xdr:colOff>
      <xdr:row>155</xdr:row>
      <xdr:rowOff>11723</xdr:rowOff>
    </xdr:from>
    <xdr:ext cx="790136" cy="160020"/>
    <xdr:sp macro="" textlink="">
      <xdr:nvSpPr>
        <xdr:cNvPr id="52" name="Textfeld 51">
          <a:hlinkClick xmlns:r="http://schemas.openxmlformats.org/officeDocument/2006/relationships" r:id="rId18"/>
          <a:extLst>
            <a:ext uri="{FF2B5EF4-FFF2-40B4-BE49-F238E27FC236}">
              <a16:creationId xmlns:a16="http://schemas.microsoft.com/office/drawing/2014/main" id="{06041DFB-E80F-4A84-AF33-5D8044210F5B}"/>
            </a:ext>
          </a:extLst>
        </xdr:cNvPr>
        <xdr:cNvSpPr txBox="1"/>
      </xdr:nvSpPr>
      <xdr:spPr>
        <a:xfrm>
          <a:off x="6700911" y="22977231"/>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0" lang="de-CH" sz="800" b="1" i="0" u="none" strike="noStrike" kern="0" cap="none" spc="0" normalizeH="0" baseline="0" noProof="0">
              <a:ln>
                <a:noFill/>
              </a:ln>
              <a:solidFill>
                <a:prstClr val="black"/>
              </a:solidFill>
              <a:effectLst/>
              <a:uLnTx/>
              <a:uFillTx/>
              <a:latin typeface="+mn-lt"/>
              <a:ea typeface="+mn-ea"/>
              <a:cs typeface="+mn-cs"/>
            </a:rPr>
            <a:t>Retour</a:t>
          </a:r>
          <a:endParaRPr lang="de-CH" sz="800" b="1"/>
        </a:p>
      </xdr:txBody>
    </xdr:sp>
    <xdr:clientData/>
  </xdr:oneCellAnchor>
  <xdr:oneCellAnchor>
    <xdr:from>
      <xdr:col>8</xdr:col>
      <xdr:colOff>28135</xdr:colOff>
      <xdr:row>134</xdr:row>
      <xdr:rowOff>114300</xdr:rowOff>
    </xdr:from>
    <xdr:ext cx="790136" cy="160020"/>
    <xdr:sp macro="" textlink="">
      <xdr:nvSpPr>
        <xdr:cNvPr id="53" name="Textfeld 52">
          <a:hlinkClick xmlns:r="http://schemas.openxmlformats.org/officeDocument/2006/relationships" r:id="rId19"/>
          <a:extLst>
            <a:ext uri="{FF2B5EF4-FFF2-40B4-BE49-F238E27FC236}">
              <a16:creationId xmlns:a16="http://schemas.microsoft.com/office/drawing/2014/main" id="{A51414A4-17E1-4D62-BF31-E0E37FEACB1F}"/>
            </a:ext>
          </a:extLst>
        </xdr:cNvPr>
        <xdr:cNvSpPr txBox="1"/>
      </xdr:nvSpPr>
      <xdr:spPr>
        <a:xfrm>
          <a:off x="6698566" y="20582792"/>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0" lang="de-CH" sz="800" b="1" i="0" u="none" strike="noStrike" kern="0" cap="none" spc="0" normalizeH="0" baseline="0" noProof="0">
              <a:ln>
                <a:noFill/>
              </a:ln>
              <a:solidFill>
                <a:prstClr val="black"/>
              </a:solidFill>
              <a:effectLst/>
              <a:uLnTx/>
              <a:uFillTx/>
              <a:latin typeface="+mn-lt"/>
              <a:ea typeface="+mn-ea"/>
              <a:cs typeface="+mn-cs"/>
            </a:rPr>
            <a:t>Retour</a:t>
          </a:r>
          <a:endParaRPr lang="de-CH" sz="800" b="1"/>
        </a:p>
      </xdr:txBody>
    </xdr:sp>
    <xdr:clientData/>
  </xdr:oneCellAnchor>
  <xdr:oneCellAnchor>
    <xdr:from>
      <xdr:col>8</xdr:col>
      <xdr:colOff>26377</xdr:colOff>
      <xdr:row>226</xdr:row>
      <xdr:rowOff>83234</xdr:rowOff>
    </xdr:from>
    <xdr:ext cx="771582" cy="141263"/>
    <xdr:sp macro="" textlink="">
      <xdr:nvSpPr>
        <xdr:cNvPr id="54" name="Textfeld 53">
          <a:hlinkClick xmlns:r="http://schemas.openxmlformats.org/officeDocument/2006/relationships" r:id="rId20"/>
          <a:extLst>
            <a:ext uri="{FF2B5EF4-FFF2-40B4-BE49-F238E27FC236}">
              <a16:creationId xmlns:a16="http://schemas.microsoft.com/office/drawing/2014/main" id="{04359D97-2D6A-4A0B-B57E-8E4C934465C7}"/>
            </a:ext>
          </a:extLst>
        </xdr:cNvPr>
        <xdr:cNvSpPr txBox="1"/>
      </xdr:nvSpPr>
      <xdr:spPr>
        <a:xfrm>
          <a:off x="6696808" y="33652265"/>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0" lang="de-CH" sz="800" b="1" i="0" u="none" strike="noStrike" kern="0" cap="none" spc="0" normalizeH="0" baseline="0" noProof="0">
              <a:ln>
                <a:noFill/>
              </a:ln>
              <a:solidFill>
                <a:prstClr val="black"/>
              </a:solidFill>
              <a:effectLst/>
              <a:uLnTx/>
              <a:uFillTx/>
              <a:latin typeface="+mn-lt"/>
              <a:ea typeface="+mn-ea"/>
              <a:cs typeface="+mn-cs"/>
            </a:rPr>
            <a:t>Retour</a:t>
          </a:r>
          <a:endParaRPr lang="de-CH" sz="800" b="1"/>
        </a:p>
      </xdr:txBody>
    </xdr:sp>
    <xdr:clientData/>
  </xdr:oneCellAnchor>
  <xdr:oneCellAnchor>
    <xdr:from>
      <xdr:col>8</xdr:col>
      <xdr:colOff>10551</xdr:colOff>
      <xdr:row>214</xdr:row>
      <xdr:rowOff>113128</xdr:rowOff>
    </xdr:from>
    <xdr:ext cx="771582" cy="141263"/>
    <xdr:sp macro="" textlink="">
      <xdr:nvSpPr>
        <xdr:cNvPr id="56" name="Textfeld 55">
          <a:hlinkClick xmlns:r="http://schemas.openxmlformats.org/officeDocument/2006/relationships" r:id="rId21"/>
          <a:extLst>
            <a:ext uri="{FF2B5EF4-FFF2-40B4-BE49-F238E27FC236}">
              <a16:creationId xmlns:a16="http://schemas.microsoft.com/office/drawing/2014/main" id="{E9AEE0FA-DB8B-4C80-887F-6AD1DA3A5FD7}"/>
            </a:ext>
          </a:extLst>
        </xdr:cNvPr>
        <xdr:cNvSpPr txBox="1"/>
      </xdr:nvSpPr>
      <xdr:spPr>
        <a:xfrm>
          <a:off x="6680982" y="31923697"/>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0" lang="de-CH" sz="800" b="1" i="0" u="none" strike="noStrike" kern="0" cap="none" spc="0" normalizeH="0" baseline="0" noProof="0">
              <a:ln>
                <a:noFill/>
              </a:ln>
              <a:solidFill>
                <a:prstClr val="black"/>
              </a:solidFill>
              <a:effectLst/>
              <a:uLnTx/>
              <a:uFillTx/>
              <a:latin typeface="+mn-lt"/>
              <a:ea typeface="+mn-ea"/>
              <a:cs typeface="+mn-cs"/>
            </a:rPr>
            <a:t>Retour</a:t>
          </a:r>
          <a:endParaRPr lang="de-CH" sz="800" b="1"/>
        </a:p>
      </xdr:txBody>
    </xdr:sp>
    <xdr:clientData/>
  </xdr:oneCellAnchor>
  <xdr:oneCellAnchor>
    <xdr:from>
      <xdr:col>8</xdr:col>
      <xdr:colOff>8793</xdr:colOff>
      <xdr:row>245</xdr:row>
      <xdr:rowOff>47479</xdr:rowOff>
    </xdr:from>
    <xdr:ext cx="788376" cy="163536"/>
    <xdr:sp macro="" textlink="">
      <xdr:nvSpPr>
        <xdr:cNvPr id="57" name="Textfeld 56">
          <a:hlinkClick xmlns:r="http://schemas.openxmlformats.org/officeDocument/2006/relationships" r:id="rId22"/>
          <a:extLst>
            <a:ext uri="{FF2B5EF4-FFF2-40B4-BE49-F238E27FC236}">
              <a16:creationId xmlns:a16="http://schemas.microsoft.com/office/drawing/2014/main" id="{F8A3981B-E551-4113-B4FB-FB8747A96857}"/>
            </a:ext>
          </a:extLst>
        </xdr:cNvPr>
        <xdr:cNvSpPr txBox="1"/>
      </xdr:nvSpPr>
      <xdr:spPr>
        <a:xfrm>
          <a:off x="6679224" y="36553141"/>
          <a:ext cx="788376" cy="163536"/>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0" lang="de-CH" sz="800" b="1" i="0" u="none" strike="noStrike" kern="0" cap="none" spc="0" normalizeH="0" baseline="0" noProof="0">
              <a:ln>
                <a:noFill/>
              </a:ln>
              <a:solidFill>
                <a:prstClr val="black"/>
              </a:solidFill>
              <a:effectLst/>
              <a:uLnTx/>
              <a:uFillTx/>
              <a:latin typeface="+mn-lt"/>
              <a:ea typeface="+mn-ea"/>
              <a:cs typeface="+mn-cs"/>
            </a:rPr>
            <a:t>Retour</a:t>
          </a:r>
          <a:endParaRPr lang="de-CH" sz="800" b="1"/>
        </a:p>
      </xdr:txBody>
    </xdr:sp>
    <xdr:clientData/>
  </xdr:oneCellAnchor>
  <xdr:oneCellAnchor>
    <xdr:from>
      <xdr:col>8</xdr:col>
      <xdr:colOff>11723</xdr:colOff>
      <xdr:row>235</xdr:row>
      <xdr:rowOff>134815</xdr:rowOff>
    </xdr:from>
    <xdr:ext cx="785446" cy="152400"/>
    <xdr:sp macro="" textlink="">
      <xdr:nvSpPr>
        <xdr:cNvPr id="59" name="Textfeld 58">
          <a:hlinkClick xmlns:r="http://schemas.openxmlformats.org/officeDocument/2006/relationships" r:id="rId23"/>
          <a:extLst>
            <a:ext uri="{FF2B5EF4-FFF2-40B4-BE49-F238E27FC236}">
              <a16:creationId xmlns:a16="http://schemas.microsoft.com/office/drawing/2014/main" id="{25565832-C688-4B87-B1CE-614882082B28}"/>
            </a:ext>
          </a:extLst>
        </xdr:cNvPr>
        <xdr:cNvSpPr txBox="1"/>
      </xdr:nvSpPr>
      <xdr:spPr>
        <a:xfrm>
          <a:off x="6682154" y="35175092"/>
          <a:ext cx="785446" cy="15240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0" lang="de-CH" sz="800" b="1" i="0" u="none" strike="noStrike" kern="0" cap="none" spc="0" normalizeH="0" baseline="0" noProof="0">
              <a:ln>
                <a:noFill/>
              </a:ln>
              <a:solidFill>
                <a:prstClr val="black"/>
              </a:solidFill>
              <a:effectLst/>
              <a:uLnTx/>
              <a:uFillTx/>
              <a:latin typeface="+mn-lt"/>
              <a:ea typeface="+mn-ea"/>
              <a:cs typeface="+mn-cs"/>
            </a:rPr>
            <a:t>Retour</a:t>
          </a:r>
          <a:endParaRPr lang="de-CH" sz="800" b="1"/>
        </a:p>
      </xdr:txBody>
    </xdr:sp>
    <xdr:clientData/>
  </xdr:oneCellAnchor>
  <xdr:oneCellAnchor>
    <xdr:from>
      <xdr:col>8</xdr:col>
      <xdr:colOff>2931</xdr:colOff>
      <xdr:row>84</xdr:row>
      <xdr:rowOff>22275</xdr:rowOff>
    </xdr:from>
    <xdr:ext cx="757238" cy="141729"/>
    <xdr:sp macro="" textlink="">
      <xdr:nvSpPr>
        <xdr:cNvPr id="63" name="Textfeld 62">
          <a:hlinkClick xmlns:r="http://schemas.openxmlformats.org/officeDocument/2006/relationships" r:id="rId24"/>
          <a:extLst>
            <a:ext uri="{FF2B5EF4-FFF2-40B4-BE49-F238E27FC236}">
              <a16:creationId xmlns:a16="http://schemas.microsoft.com/office/drawing/2014/main" id="{944A68FE-E66E-4AA7-B7A8-1AC08A2E8E33}"/>
            </a:ext>
          </a:extLst>
        </xdr:cNvPr>
        <xdr:cNvSpPr txBox="1"/>
      </xdr:nvSpPr>
      <xdr:spPr>
        <a:xfrm>
          <a:off x="6655777" y="12577690"/>
          <a:ext cx="757238" cy="14172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0" lang="de-CH" sz="800" b="1" i="0" u="none" strike="noStrike" kern="0" cap="none" spc="0" normalizeH="0" baseline="0" noProof="0">
              <a:ln>
                <a:noFill/>
              </a:ln>
              <a:solidFill>
                <a:prstClr val="black"/>
              </a:solidFill>
              <a:effectLst/>
              <a:uLnTx/>
              <a:uFillTx/>
              <a:latin typeface="+mn-lt"/>
              <a:ea typeface="+mn-ea"/>
              <a:cs typeface="+mn-cs"/>
            </a:rPr>
            <a:t>Retour</a:t>
          </a:r>
          <a:endParaRPr lang="de-CH" sz="800" b="1"/>
        </a:p>
      </xdr:txBody>
    </xdr:sp>
    <xdr:clientData/>
  </xdr:oneCellAnchor>
  <xdr:oneCellAnchor>
    <xdr:from>
      <xdr:col>8</xdr:col>
      <xdr:colOff>11723</xdr:colOff>
      <xdr:row>93</xdr:row>
      <xdr:rowOff>13482</xdr:rowOff>
    </xdr:from>
    <xdr:ext cx="771525" cy="158849"/>
    <xdr:sp macro="" textlink="">
      <xdr:nvSpPr>
        <xdr:cNvPr id="64" name="Textfeld 63">
          <a:hlinkClick xmlns:r="http://schemas.openxmlformats.org/officeDocument/2006/relationships" r:id="rId25"/>
          <a:extLst>
            <a:ext uri="{FF2B5EF4-FFF2-40B4-BE49-F238E27FC236}">
              <a16:creationId xmlns:a16="http://schemas.microsoft.com/office/drawing/2014/main" id="{949BB310-AC63-4F91-AD6E-0BE8D68A8EEA}"/>
            </a:ext>
          </a:extLst>
        </xdr:cNvPr>
        <xdr:cNvSpPr txBox="1"/>
      </xdr:nvSpPr>
      <xdr:spPr>
        <a:xfrm>
          <a:off x="6549683" y="13874262"/>
          <a:ext cx="771525" cy="15884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0" lang="de-CH" sz="800" b="1" i="0" u="none" strike="noStrike" kern="0" cap="none" spc="0" normalizeH="0" baseline="0" noProof="0">
              <a:ln>
                <a:noFill/>
              </a:ln>
              <a:solidFill>
                <a:prstClr val="black"/>
              </a:solidFill>
              <a:effectLst/>
              <a:uLnTx/>
              <a:uFillTx/>
              <a:latin typeface="+mn-lt"/>
              <a:ea typeface="+mn-ea"/>
              <a:cs typeface="+mn-cs"/>
            </a:rPr>
            <a:t>Retour</a:t>
          </a:r>
          <a:endParaRPr lang="de-CH" sz="800" b="1"/>
        </a:p>
      </xdr:txBody>
    </xdr:sp>
    <xdr:clientData/>
  </xdr:oneCellAnchor>
  <xdr:oneCellAnchor>
    <xdr:from>
      <xdr:col>8</xdr:col>
      <xdr:colOff>14655</xdr:colOff>
      <xdr:row>100</xdr:row>
      <xdr:rowOff>86751</xdr:rowOff>
    </xdr:from>
    <xdr:ext cx="771525" cy="158849"/>
    <xdr:sp macro="" textlink="">
      <xdr:nvSpPr>
        <xdr:cNvPr id="65" name="Textfeld 64">
          <a:hlinkClick xmlns:r="http://schemas.openxmlformats.org/officeDocument/2006/relationships" r:id="rId26"/>
          <a:extLst>
            <a:ext uri="{FF2B5EF4-FFF2-40B4-BE49-F238E27FC236}">
              <a16:creationId xmlns:a16="http://schemas.microsoft.com/office/drawing/2014/main" id="{EFE79B24-79D6-4392-ACAF-1C0AC60DDEFD}"/>
            </a:ext>
          </a:extLst>
        </xdr:cNvPr>
        <xdr:cNvSpPr txBox="1"/>
      </xdr:nvSpPr>
      <xdr:spPr>
        <a:xfrm>
          <a:off x="6552615" y="14976231"/>
          <a:ext cx="771525" cy="15884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0" lang="de-CH" sz="800" b="1" i="0" u="none" strike="noStrike" kern="0" cap="none" spc="0" normalizeH="0" baseline="0" noProof="0">
              <a:ln>
                <a:noFill/>
              </a:ln>
              <a:solidFill>
                <a:prstClr val="black"/>
              </a:solidFill>
              <a:effectLst/>
              <a:uLnTx/>
              <a:uFillTx/>
              <a:latin typeface="+mn-lt"/>
              <a:ea typeface="+mn-ea"/>
              <a:cs typeface="+mn-cs"/>
            </a:rPr>
            <a:t>Retour</a:t>
          </a:r>
          <a:endParaRPr lang="de-CH" sz="800" b="1"/>
        </a:p>
      </xdr:txBody>
    </xdr:sp>
    <xdr:clientData/>
  </xdr:oneCellAnchor>
  <xdr:twoCellAnchor>
    <xdr:from>
      <xdr:col>7</xdr:col>
      <xdr:colOff>86164</xdr:colOff>
      <xdr:row>236</xdr:row>
      <xdr:rowOff>22860</xdr:rowOff>
    </xdr:from>
    <xdr:to>
      <xdr:col>7</xdr:col>
      <xdr:colOff>303042</xdr:colOff>
      <xdr:row>259</xdr:row>
      <xdr:rowOff>12895</xdr:rowOff>
    </xdr:to>
    <xdr:sp macro="" textlink="">
      <xdr:nvSpPr>
        <xdr:cNvPr id="77" name="Freihandform: Form 76">
          <a:extLst>
            <a:ext uri="{FF2B5EF4-FFF2-40B4-BE49-F238E27FC236}">
              <a16:creationId xmlns:a16="http://schemas.microsoft.com/office/drawing/2014/main" id="{CE826DCE-A4DE-4AE6-B6C8-4004B6FEE88D}"/>
            </a:ext>
          </a:extLst>
        </xdr:cNvPr>
        <xdr:cNvSpPr/>
      </xdr:nvSpPr>
      <xdr:spPr>
        <a:xfrm>
          <a:off x="6395524" y="35280600"/>
          <a:ext cx="216878" cy="3335215"/>
        </a:xfrm>
        <a:custGeom>
          <a:avLst/>
          <a:gdLst>
            <a:gd name="connsiteX0" fmla="*/ 0 w 187570"/>
            <a:gd name="connsiteY0" fmla="*/ 0 h 3370385"/>
            <a:gd name="connsiteX1" fmla="*/ 111370 w 187570"/>
            <a:gd name="connsiteY1" fmla="*/ 99647 h 3370385"/>
            <a:gd name="connsiteX2" fmla="*/ 117231 w 187570"/>
            <a:gd name="connsiteY2" fmla="*/ 1406770 h 3370385"/>
            <a:gd name="connsiteX3" fmla="*/ 187570 w 187570"/>
            <a:gd name="connsiteY3" fmla="*/ 1436077 h 3370385"/>
            <a:gd name="connsiteX4" fmla="*/ 111370 w 187570"/>
            <a:gd name="connsiteY4" fmla="*/ 1477108 h 3370385"/>
            <a:gd name="connsiteX5" fmla="*/ 117231 w 187570"/>
            <a:gd name="connsiteY5" fmla="*/ 3282462 h 3370385"/>
            <a:gd name="connsiteX6" fmla="*/ 46893 w 187570"/>
            <a:gd name="connsiteY6" fmla="*/ 3370385 h 3370385"/>
            <a:gd name="connsiteX7" fmla="*/ 46893 w 187570"/>
            <a:gd name="connsiteY7" fmla="*/ 3364523 h 33703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87570" h="3370385">
              <a:moveTo>
                <a:pt x="0" y="0"/>
              </a:moveTo>
              <a:lnTo>
                <a:pt x="111370" y="99647"/>
              </a:lnTo>
              <a:cubicBezTo>
                <a:pt x="113324" y="535355"/>
                <a:pt x="115277" y="971062"/>
                <a:pt x="117231" y="1406770"/>
              </a:cubicBezTo>
              <a:lnTo>
                <a:pt x="187570" y="1436077"/>
              </a:lnTo>
              <a:lnTo>
                <a:pt x="111370" y="1477108"/>
              </a:lnTo>
              <a:cubicBezTo>
                <a:pt x="113324" y="2078893"/>
                <a:pt x="115277" y="2680677"/>
                <a:pt x="117231" y="3282462"/>
              </a:cubicBezTo>
              <a:lnTo>
                <a:pt x="46893" y="3370385"/>
              </a:lnTo>
              <a:lnTo>
                <a:pt x="46893" y="3364523"/>
              </a:lnTo>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60960</xdr:colOff>
      <xdr:row>175</xdr:row>
      <xdr:rowOff>22860</xdr:rowOff>
    </xdr:from>
    <xdr:to>
      <xdr:col>7</xdr:col>
      <xdr:colOff>274320</xdr:colOff>
      <xdr:row>210</xdr:row>
      <xdr:rowOff>121920</xdr:rowOff>
    </xdr:to>
    <xdr:sp macro="" textlink="">
      <xdr:nvSpPr>
        <xdr:cNvPr id="2" name="Freihandform: Form 1">
          <a:extLst>
            <a:ext uri="{FF2B5EF4-FFF2-40B4-BE49-F238E27FC236}">
              <a16:creationId xmlns:a16="http://schemas.microsoft.com/office/drawing/2014/main" id="{56378DB6-C947-9C55-572B-3A87B1AD7025}"/>
            </a:ext>
          </a:extLst>
        </xdr:cNvPr>
        <xdr:cNvSpPr/>
      </xdr:nvSpPr>
      <xdr:spPr>
        <a:xfrm>
          <a:off x="6027420" y="26098500"/>
          <a:ext cx="213360" cy="5212080"/>
        </a:xfrm>
        <a:custGeom>
          <a:avLst/>
          <a:gdLst>
            <a:gd name="connsiteX0" fmla="*/ 0 w 213360"/>
            <a:gd name="connsiteY0" fmla="*/ 0 h 5212080"/>
            <a:gd name="connsiteX1" fmla="*/ 99060 w 213360"/>
            <a:gd name="connsiteY1" fmla="*/ 83820 h 5212080"/>
            <a:gd name="connsiteX2" fmla="*/ 106680 w 213360"/>
            <a:gd name="connsiteY2" fmla="*/ 2758440 h 5212080"/>
            <a:gd name="connsiteX3" fmla="*/ 213360 w 213360"/>
            <a:gd name="connsiteY3" fmla="*/ 2827020 h 5212080"/>
            <a:gd name="connsiteX4" fmla="*/ 99060 w 213360"/>
            <a:gd name="connsiteY4" fmla="*/ 2857500 h 5212080"/>
            <a:gd name="connsiteX5" fmla="*/ 99060 w 213360"/>
            <a:gd name="connsiteY5" fmla="*/ 5135880 h 5212080"/>
            <a:gd name="connsiteX6" fmla="*/ 7620 w 213360"/>
            <a:gd name="connsiteY6" fmla="*/ 5212080 h 52120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13360" h="5212080">
              <a:moveTo>
                <a:pt x="0" y="0"/>
              </a:moveTo>
              <a:lnTo>
                <a:pt x="99060" y="83820"/>
              </a:lnTo>
              <a:lnTo>
                <a:pt x="106680" y="2758440"/>
              </a:lnTo>
              <a:lnTo>
                <a:pt x="213360" y="2827020"/>
              </a:lnTo>
              <a:lnTo>
                <a:pt x="99060" y="2857500"/>
              </a:lnTo>
              <a:lnTo>
                <a:pt x="99060" y="5135880"/>
              </a:lnTo>
              <a:lnTo>
                <a:pt x="7620" y="5212080"/>
              </a:lnTo>
            </a:path>
          </a:pathLst>
        </a:cu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39756</xdr:colOff>
      <xdr:row>1</xdr:row>
      <xdr:rowOff>119575</xdr:rowOff>
    </xdr:from>
    <xdr:ext cx="1389651" cy="206326"/>
    <xdr:sp macro="" textlink="">
      <xdr:nvSpPr>
        <xdr:cNvPr id="2" name="Textfeld 1">
          <a:hlinkClick xmlns:r="http://schemas.openxmlformats.org/officeDocument/2006/relationships" r:id="rId1"/>
          <a:extLst>
            <a:ext uri="{FF2B5EF4-FFF2-40B4-BE49-F238E27FC236}">
              <a16:creationId xmlns:a16="http://schemas.microsoft.com/office/drawing/2014/main" id="{2ED2BD8B-A3A8-4DD5-A02B-80B9486F27C4}"/>
            </a:ext>
          </a:extLst>
        </xdr:cNvPr>
        <xdr:cNvSpPr txBox="1"/>
      </xdr:nvSpPr>
      <xdr:spPr>
        <a:xfrm>
          <a:off x="39756" y="461161"/>
          <a:ext cx="1389651" cy="206326"/>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700" b="1"/>
            <a:t>1000</a:t>
          </a:r>
          <a:r>
            <a:rPr lang="de-CH" sz="700" b="1" baseline="0"/>
            <a:t> Conditions opérationnelles</a:t>
          </a:r>
          <a:endParaRPr lang="de-CH" sz="700" b="1"/>
        </a:p>
      </xdr:txBody>
    </xdr:sp>
    <xdr:clientData/>
  </xdr:oneCellAnchor>
  <xdr:oneCellAnchor>
    <xdr:from>
      <xdr:col>0</xdr:col>
      <xdr:colOff>39756</xdr:colOff>
      <xdr:row>1</xdr:row>
      <xdr:rowOff>1611472</xdr:rowOff>
    </xdr:from>
    <xdr:ext cx="1630062" cy="217560"/>
    <xdr:sp macro="" textlink="">
      <xdr:nvSpPr>
        <xdr:cNvPr id="8" name="Textfeld 7">
          <a:hlinkClick xmlns:r="http://schemas.openxmlformats.org/officeDocument/2006/relationships" r:id="rId2"/>
          <a:extLst>
            <a:ext uri="{FF2B5EF4-FFF2-40B4-BE49-F238E27FC236}">
              <a16:creationId xmlns:a16="http://schemas.microsoft.com/office/drawing/2014/main" id="{7AD87B7A-328A-4D28-B5AD-DED266E946EB}"/>
            </a:ext>
          </a:extLst>
        </xdr:cNvPr>
        <xdr:cNvSpPr txBox="1"/>
      </xdr:nvSpPr>
      <xdr:spPr>
        <a:xfrm>
          <a:off x="39756" y="1953058"/>
          <a:ext cx="1630062"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7000 Transmission et télématique</a:t>
          </a:r>
        </a:p>
      </xdr:txBody>
    </xdr:sp>
    <xdr:clientData/>
  </xdr:oneCellAnchor>
  <xdr:oneCellAnchor>
    <xdr:from>
      <xdr:col>2</xdr:col>
      <xdr:colOff>672662</xdr:colOff>
      <xdr:row>1</xdr:row>
      <xdr:rowOff>120203</xdr:rowOff>
    </xdr:from>
    <xdr:ext cx="2165131" cy="204762"/>
    <xdr:sp macro="" textlink="">
      <xdr:nvSpPr>
        <xdr:cNvPr id="10" name="Textfeld 9">
          <a:hlinkClick xmlns:r="http://schemas.openxmlformats.org/officeDocument/2006/relationships" r:id="rId3"/>
          <a:extLst>
            <a:ext uri="{FF2B5EF4-FFF2-40B4-BE49-F238E27FC236}">
              <a16:creationId xmlns:a16="http://schemas.microsoft.com/office/drawing/2014/main" id="{45DA7AD1-4ABB-4364-837A-55053033C292}"/>
            </a:ext>
          </a:extLst>
        </xdr:cNvPr>
        <xdr:cNvSpPr txBox="1"/>
      </xdr:nvSpPr>
      <xdr:spPr>
        <a:xfrm>
          <a:off x="1429407" y="461789"/>
          <a:ext cx="2165131" cy="204762"/>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700" b="1"/>
            <a:t>1100 Documentation sur les ouvrages </a:t>
          </a:r>
          <a:r>
            <a:rPr lang="de-CH" sz="800" b="1"/>
            <a:t>de protection</a:t>
          </a:r>
        </a:p>
      </xdr:txBody>
    </xdr:sp>
    <xdr:clientData/>
  </xdr:oneCellAnchor>
  <xdr:oneCellAnchor>
    <xdr:from>
      <xdr:col>2</xdr:col>
      <xdr:colOff>2763415</xdr:colOff>
      <xdr:row>1</xdr:row>
      <xdr:rowOff>120015</xdr:rowOff>
    </xdr:from>
    <xdr:ext cx="1114185" cy="205740"/>
    <xdr:sp macro="" textlink="">
      <xdr:nvSpPr>
        <xdr:cNvPr id="11" name="Textfeld 10">
          <a:hlinkClick xmlns:r="http://schemas.openxmlformats.org/officeDocument/2006/relationships" r:id="rId4"/>
          <a:extLst>
            <a:ext uri="{FF2B5EF4-FFF2-40B4-BE49-F238E27FC236}">
              <a16:creationId xmlns:a16="http://schemas.microsoft.com/office/drawing/2014/main" id="{B0002745-6BF7-4694-B048-91FDE1A2B383}"/>
            </a:ext>
          </a:extLst>
        </xdr:cNvPr>
        <xdr:cNvSpPr txBox="1"/>
      </xdr:nvSpPr>
      <xdr:spPr>
        <a:xfrm>
          <a:off x="3515024" y="462915"/>
          <a:ext cx="1114185" cy="20574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700" b="1"/>
            <a:t>1200 Entretien périodique</a:t>
          </a:r>
        </a:p>
      </xdr:txBody>
    </xdr:sp>
    <xdr:clientData/>
  </xdr:oneCellAnchor>
  <xdr:oneCellAnchor>
    <xdr:from>
      <xdr:col>2</xdr:col>
      <xdr:colOff>4348242</xdr:colOff>
      <xdr:row>1</xdr:row>
      <xdr:rowOff>369955</xdr:rowOff>
    </xdr:from>
    <xdr:ext cx="906725" cy="201915"/>
    <xdr:sp macro="" textlink="">
      <xdr:nvSpPr>
        <xdr:cNvPr id="18" name="Textfeld 17">
          <a:hlinkClick xmlns:r="http://schemas.openxmlformats.org/officeDocument/2006/relationships" r:id="rId5"/>
          <a:extLst>
            <a:ext uri="{FF2B5EF4-FFF2-40B4-BE49-F238E27FC236}">
              <a16:creationId xmlns:a16="http://schemas.microsoft.com/office/drawing/2014/main" id="{FDAF1461-7E19-4119-8C88-4D43E751B75A}"/>
            </a:ext>
          </a:extLst>
        </xdr:cNvPr>
        <xdr:cNvSpPr txBox="1"/>
      </xdr:nvSpPr>
      <xdr:spPr>
        <a:xfrm>
          <a:off x="5119460" y="723302"/>
          <a:ext cx="906725" cy="201915"/>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700" b="1"/>
            <a:t>2500 Détection gaz </a:t>
          </a:r>
        </a:p>
      </xdr:txBody>
    </xdr:sp>
    <xdr:clientData/>
  </xdr:oneCellAnchor>
  <xdr:oneCellAnchor>
    <xdr:from>
      <xdr:col>2</xdr:col>
      <xdr:colOff>537019</xdr:colOff>
      <xdr:row>1</xdr:row>
      <xdr:rowOff>1611465</xdr:rowOff>
    </xdr:from>
    <xdr:ext cx="1309589" cy="217560"/>
    <xdr:sp macro="" textlink="">
      <xdr:nvSpPr>
        <xdr:cNvPr id="33" name="Textfeld 32">
          <a:hlinkClick xmlns:r="http://schemas.openxmlformats.org/officeDocument/2006/relationships" r:id="rId6"/>
          <a:extLst>
            <a:ext uri="{FF2B5EF4-FFF2-40B4-BE49-F238E27FC236}">
              <a16:creationId xmlns:a16="http://schemas.microsoft.com/office/drawing/2014/main" id="{62D88185-EF27-4299-9E64-F2D21D4FF1CB}"/>
            </a:ext>
          </a:extLst>
        </xdr:cNvPr>
        <xdr:cNvSpPr txBox="1"/>
      </xdr:nvSpPr>
      <xdr:spPr>
        <a:xfrm>
          <a:off x="1272743" y="1953051"/>
          <a:ext cx="1309589"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7100 Transmission interne</a:t>
          </a:r>
        </a:p>
      </xdr:txBody>
    </xdr:sp>
    <xdr:clientData/>
  </xdr:oneCellAnchor>
  <xdr:oneCellAnchor>
    <xdr:from>
      <xdr:col>2</xdr:col>
      <xdr:colOff>1691712</xdr:colOff>
      <xdr:row>1</xdr:row>
      <xdr:rowOff>1604214</xdr:rowOff>
    </xdr:from>
    <xdr:ext cx="1057277" cy="217560"/>
    <xdr:sp macro="" textlink="">
      <xdr:nvSpPr>
        <xdr:cNvPr id="34" name="Textfeld 33">
          <a:hlinkClick xmlns:r="http://schemas.openxmlformats.org/officeDocument/2006/relationships" r:id="rId7"/>
          <a:extLst>
            <a:ext uri="{FF2B5EF4-FFF2-40B4-BE49-F238E27FC236}">
              <a16:creationId xmlns:a16="http://schemas.microsoft.com/office/drawing/2014/main" id="{7387785A-534C-4594-9515-47CFE6864679}"/>
            </a:ext>
          </a:extLst>
        </xdr:cNvPr>
        <xdr:cNvSpPr txBox="1"/>
      </xdr:nvSpPr>
      <xdr:spPr>
        <a:xfrm>
          <a:off x="2446092" y="1947114"/>
          <a:ext cx="1057277"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7200 Radio 200 MHz</a:t>
          </a:r>
        </a:p>
      </xdr:txBody>
    </xdr:sp>
    <xdr:clientData/>
  </xdr:oneCellAnchor>
  <xdr:oneCellAnchor>
    <xdr:from>
      <xdr:col>2</xdr:col>
      <xdr:colOff>2706331</xdr:colOff>
      <xdr:row>1</xdr:row>
      <xdr:rowOff>1610378</xdr:rowOff>
    </xdr:from>
    <xdr:ext cx="1969835" cy="217560"/>
    <xdr:sp macro="" textlink="">
      <xdr:nvSpPr>
        <xdr:cNvPr id="35" name="Textfeld 34">
          <a:hlinkClick xmlns:r="http://schemas.openxmlformats.org/officeDocument/2006/relationships" r:id="rId8"/>
          <a:extLst>
            <a:ext uri="{FF2B5EF4-FFF2-40B4-BE49-F238E27FC236}">
              <a16:creationId xmlns:a16="http://schemas.microsoft.com/office/drawing/2014/main" id="{00BBFD20-78A9-4544-BAD4-D0FC61F511F3}"/>
            </a:ext>
          </a:extLst>
        </xdr:cNvPr>
        <xdr:cNvSpPr txBox="1"/>
      </xdr:nvSpPr>
      <xdr:spPr>
        <a:xfrm>
          <a:off x="3461846" y="1954089"/>
          <a:ext cx="1969835"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7300 Radio 2500 MHz / Polycom / Télém.</a:t>
          </a:r>
        </a:p>
      </xdr:txBody>
    </xdr:sp>
    <xdr:clientData/>
  </xdr:oneCellAnchor>
  <xdr:oneCellAnchor>
    <xdr:from>
      <xdr:col>2</xdr:col>
      <xdr:colOff>4547305</xdr:colOff>
      <xdr:row>1</xdr:row>
      <xdr:rowOff>1610203</xdr:rowOff>
    </xdr:from>
    <xdr:ext cx="1617821" cy="217560"/>
    <xdr:sp macro="" textlink="">
      <xdr:nvSpPr>
        <xdr:cNvPr id="36" name="Textfeld 35">
          <a:hlinkClick xmlns:r="http://schemas.openxmlformats.org/officeDocument/2006/relationships" r:id="rId9"/>
          <a:extLst>
            <a:ext uri="{FF2B5EF4-FFF2-40B4-BE49-F238E27FC236}">
              <a16:creationId xmlns:a16="http://schemas.microsoft.com/office/drawing/2014/main" id="{CA5B3F64-BE67-4F67-9122-8A78D517047A}"/>
            </a:ext>
          </a:extLst>
        </xdr:cNvPr>
        <xdr:cNvSpPr txBox="1"/>
      </xdr:nvSpPr>
      <xdr:spPr>
        <a:xfrm>
          <a:off x="5298914" y="1953103"/>
          <a:ext cx="1617821"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7400 Tél. et transmissio; données</a:t>
          </a:r>
        </a:p>
      </xdr:txBody>
    </xdr:sp>
    <xdr:clientData/>
  </xdr:oneCellAnchor>
  <xdr:oneCellAnchor>
    <xdr:from>
      <xdr:col>2</xdr:col>
      <xdr:colOff>2547160</xdr:colOff>
      <xdr:row>1</xdr:row>
      <xdr:rowOff>1870744</xdr:rowOff>
    </xdr:from>
    <xdr:ext cx="2201436" cy="217560"/>
    <xdr:sp macro="" textlink="">
      <xdr:nvSpPr>
        <xdr:cNvPr id="38" name="Textfeld 37">
          <a:hlinkClick xmlns:r="http://schemas.openxmlformats.org/officeDocument/2006/relationships" r:id="rId10"/>
          <a:extLst>
            <a:ext uri="{FF2B5EF4-FFF2-40B4-BE49-F238E27FC236}">
              <a16:creationId xmlns:a16="http://schemas.microsoft.com/office/drawing/2014/main" id="{F7510FEC-B7ED-4B5B-8E6F-231EB8B99763}"/>
            </a:ext>
          </a:extLst>
        </xdr:cNvPr>
        <xdr:cNvSpPr txBox="1"/>
      </xdr:nvSpPr>
      <xdr:spPr>
        <a:xfrm>
          <a:off x="3301139" y="2215649"/>
          <a:ext cx="2201436"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8200 Installation d’alimentation en gaz médical</a:t>
          </a:r>
        </a:p>
      </xdr:txBody>
    </xdr:sp>
    <xdr:clientData/>
  </xdr:oneCellAnchor>
  <xdr:oneCellAnchor>
    <xdr:from>
      <xdr:col>0</xdr:col>
      <xdr:colOff>39756</xdr:colOff>
      <xdr:row>1</xdr:row>
      <xdr:rowOff>608892</xdr:rowOff>
    </xdr:from>
    <xdr:ext cx="890885" cy="217560"/>
    <xdr:sp macro="" textlink="">
      <xdr:nvSpPr>
        <xdr:cNvPr id="42" name="Textfeld 41">
          <a:hlinkClick xmlns:r="http://schemas.openxmlformats.org/officeDocument/2006/relationships" r:id="rId11"/>
          <a:extLst>
            <a:ext uri="{FF2B5EF4-FFF2-40B4-BE49-F238E27FC236}">
              <a16:creationId xmlns:a16="http://schemas.microsoft.com/office/drawing/2014/main" id="{ADE0201F-1147-4889-BB74-7A7C175659B8}"/>
            </a:ext>
          </a:extLst>
        </xdr:cNvPr>
        <xdr:cNvSpPr txBox="1"/>
      </xdr:nvSpPr>
      <xdr:spPr>
        <a:xfrm>
          <a:off x="39756" y="953257"/>
          <a:ext cx="890885"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3000 Ventilation</a:t>
          </a:r>
        </a:p>
      </xdr:txBody>
    </xdr:sp>
    <xdr:clientData/>
  </xdr:oneCellAnchor>
  <xdr:oneCellAnchor>
    <xdr:from>
      <xdr:col>0</xdr:col>
      <xdr:colOff>39756</xdr:colOff>
      <xdr:row>1</xdr:row>
      <xdr:rowOff>860191</xdr:rowOff>
    </xdr:from>
    <xdr:ext cx="1286378" cy="217560"/>
    <xdr:sp macro="" textlink="">
      <xdr:nvSpPr>
        <xdr:cNvPr id="43" name="Textfeld 42">
          <a:hlinkClick xmlns:r="http://schemas.openxmlformats.org/officeDocument/2006/relationships" r:id="rId12"/>
          <a:extLst>
            <a:ext uri="{FF2B5EF4-FFF2-40B4-BE49-F238E27FC236}">
              <a16:creationId xmlns:a16="http://schemas.microsoft.com/office/drawing/2014/main" id="{130821F6-8CE7-43E3-807C-2EE3C73E6F65}"/>
            </a:ext>
          </a:extLst>
        </xdr:cNvPr>
        <xdr:cNvSpPr txBox="1"/>
      </xdr:nvSpPr>
      <xdr:spPr>
        <a:xfrm>
          <a:off x="39756" y="1204556"/>
          <a:ext cx="1286378"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4000 Alimentation en eau</a:t>
          </a:r>
        </a:p>
      </xdr:txBody>
    </xdr:sp>
    <xdr:clientData/>
  </xdr:oneCellAnchor>
  <xdr:oneCellAnchor>
    <xdr:from>
      <xdr:col>0</xdr:col>
      <xdr:colOff>39756</xdr:colOff>
      <xdr:row>1</xdr:row>
      <xdr:rowOff>1112892</xdr:rowOff>
    </xdr:from>
    <xdr:ext cx="1546642" cy="217560"/>
    <xdr:sp macro="" textlink="">
      <xdr:nvSpPr>
        <xdr:cNvPr id="44" name="Textfeld 43">
          <a:hlinkClick xmlns:r="http://schemas.openxmlformats.org/officeDocument/2006/relationships" r:id="rId13"/>
          <a:extLst>
            <a:ext uri="{FF2B5EF4-FFF2-40B4-BE49-F238E27FC236}">
              <a16:creationId xmlns:a16="http://schemas.microsoft.com/office/drawing/2014/main" id="{096A538C-8587-48D1-AFFC-A86F4EA3FED8}"/>
            </a:ext>
          </a:extLst>
        </xdr:cNvPr>
        <xdr:cNvSpPr txBox="1"/>
      </xdr:nvSpPr>
      <xdr:spPr>
        <a:xfrm>
          <a:off x="39756" y="1454478"/>
          <a:ext cx="1546642"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5000 Évacuation des eaux usées</a:t>
          </a:r>
        </a:p>
      </xdr:txBody>
    </xdr:sp>
    <xdr:clientData/>
  </xdr:oneCellAnchor>
  <xdr:oneCellAnchor>
    <xdr:from>
      <xdr:col>0</xdr:col>
      <xdr:colOff>42339</xdr:colOff>
      <xdr:row>1</xdr:row>
      <xdr:rowOff>1361953</xdr:rowOff>
    </xdr:from>
    <xdr:ext cx="1450665" cy="217560"/>
    <xdr:sp macro="" textlink="">
      <xdr:nvSpPr>
        <xdr:cNvPr id="45" name="Textfeld 44">
          <a:hlinkClick xmlns:r="http://schemas.openxmlformats.org/officeDocument/2006/relationships" r:id="rId14"/>
          <a:extLst>
            <a:ext uri="{FF2B5EF4-FFF2-40B4-BE49-F238E27FC236}">
              <a16:creationId xmlns:a16="http://schemas.microsoft.com/office/drawing/2014/main" id="{FCC87F7C-2C0C-4608-9378-07B55432A112}"/>
            </a:ext>
          </a:extLst>
        </xdr:cNvPr>
        <xdr:cNvSpPr txBox="1"/>
      </xdr:nvSpPr>
      <xdr:spPr>
        <a:xfrm>
          <a:off x="42339" y="1705499"/>
          <a:ext cx="1450665"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6000 Alimentation  électrique </a:t>
          </a:r>
        </a:p>
      </xdr:txBody>
    </xdr:sp>
    <xdr:clientData/>
  </xdr:oneCellAnchor>
  <xdr:oneCellAnchor>
    <xdr:from>
      <xdr:col>0</xdr:col>
      <xdr:colOff>39756</xdr:colOff>
      <xdr:row>1</xdr:row>
      <xdr:rowOff>1869451</xdr:rowOff>
    </xdr:from>
    <xdr:ext cx="1835887" cy="217560"/>
    <xdr:sp macro="" textlink="">
      <xdr:nvSpPr>
        <xdr:cNvPr id="47" name="Textfeld 46">
          <a:hlinkClick xmlns:r="http://schemas.openxmlformats.org/officeDocument/2006/relationships" r:id="rId15"/>
          <a:extLst>
            <a:ext uri="{FF2B5EF4-FFF2-40B4-BE49-F238E27FC236}">
              <a16:creationId xmlns:a16="http://schemas.microsoft.com/office/drawing/2014/main" id="{48B8A058-F52E-4058-8C88-62C4DDE9C777}"/>
            </a:ext>
          </a:extLst>
        </xdr:cNvPr>
        <xdr:cNvSpPr txBox="1"/>
      </xdr:nvSpPr>
      <xdr:spPr>
        <a:xfrm>
          <a:off x="39756" y="2214008"/>
          <a:ext cx="1835887"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8000 Installations du service sanitaire</a:t>
          </a:r>
        </a:p>
      </xdr:txBody>
    </xdr:sp>
    <xdr:clientData/>
  </xdr:oneCellAnchor>
  <xdr:oneCellAnchor>
    <xdr:from>
      <xdr:col>2</xdr:col>
      <xdr:colOff>490111</xdr:colOff>
      <xdr:row>1</xdr:row>
      <xdr:rowOff>860091</xdr:rowOff>
    </xdr:from>
    <xdr:ext cx="1519262" cy="217560"/>
    <xdr:sp macro="" textlink="">
      <xdr:nvSpPr>
        <xdr:cNvPr id="52" name="Textfeld 51">
          <a:hlinkClick xmlns:r="http://schemas.openxmlformats.org/officeDocument/2006/relationships" r:id="rId16"/>
          <a:extLst>
            <a:ext uri="{FF2B5EF4-FFF2-40B4-BE49-F238E27FC236}">
              <a16:creationId xmlns:a16="http://schemas.microsoft.com/office/drawing/2014/main" id="{631EB270-C079-4DAD-8E44-356856205CEE}"/>
            </a:ext>
          </a:extLst>
        </xdr:cNvPr>
        <xdr:cNvSpPr txBox="1"/>
      </xdr:nvSpPr>
      <xdr:spPr>
        <a:xfrm>
          <a:off x="1241720" y="1202991"/>
          <a:ext cx="1519262"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4100 Documents</a:t>
          </a:r>
          <a:r>
            <a:rPr lang="de-CH" sz="800" b="1" baseline="0"/>
            <a:t> d'exploitation</a:t>
          </a:r>
          <a:endParaRPr lang="de-CH" sz="800" b="1"/>
        </a:p>
      </xdr:txBody>
    </xdr:sp>
    <xdr:clientData/>
  </xdr:oneCellAnchor>
  <xdr:oneCellAnchor>
    <xdr:from>
      <xdr:col>2</xdr:col>
      <xdr:colOff>1939427</xdr:colOff>
      <xdr:row>1</xdr:row>
      <xdr:rowOff>860961</xdr:rowOff>
    </xdr:from>
    <xdr:ext cx="2294193" cy="215965"/>
    <xdr:sp macro="" textlink="">
      <xdr:nvSpPr>
        <xdr:cNvPr id="53" name="Textfeld 52">
          <a:hlinkClick xmlns:r="http://schemas.openxmlformats.org/officeDocument/2006/relationships" r:id="rId17"/>
          <a:extLst>
            <a:ext uri="{FF2B5EF4-FFF2-40B4-BE49-F238E27FC236}">
              <a16:creationId xmlns:a16="http://schemas.microsoft.com/office/drawing/2014/main" id="{77D5F9DE-A8B0-4403-97D7-06ACFA235368}"/>
            </a:ext>
          </a:extLst>
        </xdr:cNvPr>
        <xdr:cNvSpPr txBox="1"/>
      </xdr:nvSpPr>
      <xdr:spPr>
        <a:xfrm>
          <a:off x="2693510" y="1203366"/>
          <a:ext cx="2294193" cy="215965"/>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4200 Contrôle du fonctionnement de l’alimentation en eau</a:t>
          </a:r>
        </a:p>
      </xdr:txBody>
    </xdr:sp>
    <xdr:clientData/>
  </xdr:oneCellAnchor>
  <xdr:oneCellAnchor>
    <xdr:from>
      <xdr:col>2</xdr:col>
      <xdr:colOff>4227964</xdr:colOff>
      <xdr:row>1</xdr:row>
      <xdr:rowOff>860156</xdr:rowOff>
    </xdr:from>
    <xdr:ext cx="1079206" cy="215398"/>
    <xdr:sp macro="" textlink="">
      <xdr:nvSpPr>
        <xdr:cNvPr id="54" name="Textfeld 53">
          <a:hlinkClick xmlns:r="http://schemas.openxmlformats.org/officeDocument/2006/relationships" r:id="rId18"/>
          <a:extLst>
            <a:ext uri="{FF2B5EF4-FFF2-40B4-BE49-F238E27FC236}">
              <a16:creationId xmlns:a16="http://schemas.microsoft.com/office/drawing/2014/main" id="{36511266-62C8-4179-BA0B-0C53A868C174}"/>
            </a:ext>
          </a:extLst>
        </xdr:cNvPr>
        <xdr:cNvSpPr txBox="1"/>
      </xdr:nvSpPr>
      <xdr:spPr>
        <a:xfrm>
          <a:off x="4982215" y="1203702"/>
          <a:ext cx="1079206" cy="215398"/>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4300 Réservoir d'eau</a:t>
          </a:r>
        </a:p>
      </xdr:txBody>
    </xdr:sp>
    <xdr:clientData/>
  </xdr:oneCellAnchor>
  <xdr:oneCellAnchor>
    <xdr:from>
      <xdr:col>2</xdr:col>
      <xdr:colOff>800670</xdr:colOff>
      <xdr:row>1</xdr:row>
      <xdr:rowOff>1112536</xdr:rowOff>
    </xdr:from>
    <xdr:ext cx="1519262" cy="217560"/>
    <xdr:sp macro="" textlink="">
      <xdr:nvSpPr>
        <xdr:cNvPr id="55" name="Textfeld 54">
          <a:hlinkClick xmlns:r="http://schemas.openxmlformats.org/officeDocument/2006/relationships" r:id="rId19"/>
          <a:extLst>
            <a:ext uri="{FF2B5EF4-FFF2-40B4-BE49-F238E27FC236}">
              <a16:creationId xmlns:a16="http://schemas.microsoft.com/office/drawing/2014/main" id="{F1767FD3-4B77-4D14-BC52-B2B84C9E51AA}"/>
            </a:ext>
          </a:extLst>
        </xdr:cNvPr>
        <xdr:cNvSpPr txBox="1"/>
      </xdr:nvSpPr>
      <xdr:spPr>
        <a:xfrm>
          <a:off x="1536394" y="1454122"/>
          <a:ext cx="1519262"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5100</a:t>
          </a:r>
          <a:r>
            <a:rPr lang="de-CH" sz="800" b="1" baseline="0"/>
            <a:t> </a:t>
          </a:r>
          <a:r>
            <a:rPr lang="de-CH" sz="800" b="1">
              <a:solidFill>
                <a:schemeClr val="tx1"/>
              </a:solidFill>
              <a:effectLst/>
              <a:latin typeface="+mn-lt"/>
              <a:ea typeface="+mn-ea"/>
              <a:cs typeface="+mn-cs"/>
            </a:rPr>
            <a:t>Documents</a:t>
          </a:r>
          <a:r>
            <a:rPr lang="de-CH" sz="800" b="1" baseline="0">
              <a:solidFill>
                <a:schemeClr val="tx1"/>
              </a:solidFill>
              <a:effectLst/>
              <a:latin typeface="+mn-lt"/>
              <a:ea typeface="+mn-ea"/>
              <a:cs typeface="+mn-cs"/>
            </a:rPr>
            <a:t> d'exploitation</a:t>
          </a:r>
          <a:endParaRPr lang="de-CH" sz="800" b="1"/>
        </a:p>
      </xdr:txBody>
    </xdr:sp>
    <xdr:clientData/>
  </xdr:oneCellAnchor>
  <xdr:oneCellAnchor>
    <xdr:from>
      <xdr:col>2</xdr:col>
      <xdr:colOff>2297606</xdr:colOff>
      <xdr:row>1</xdr:row>
      <xdr:rowOff>1111398</xdr:rowOff>
    </xdr:from>
    <xdr:ext cx="2372444" cy="217560"/>
    <xdr:sp macro="" textlink="">
      <xdr:nvSpPr>
        <xdr:cNvPr id="56" name="Textfeld 55">
          <a:hlinkClick xmlns:r="http://schemas.openxmlformats.org/officeDocument/2006/relationships" r:id="rId20"/>
          <a:extLst>
            <a:ext uri="{FF2B5EF4-FFF2-40B4-BE49-F238E27FC236}">
              <a16:creationId xmlns:a16="http://schemas.microsoft.com/office/drawing/2014/main" id="{69D3F5F7-F96D-4967-B7BE-76821776FB2D}"/>
            </a:ext>
          </a:extLst>
        </xdr:cNvPr>
        <xdr:cNvSpPr txBox="1"/>
      </xdr:nvSpPr>
      <xdr:spPr>
        <a:xfrm>
          <a:off x="3033330" y="1452984"/>
          <a:ext cx="2372444"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5200 Contrôle du fonctionnement des écoulements</a:t>
          </a:r>
        </a:p>
      </xdr:txBody>
    </xdr:sp>
    <xdr:clientData/>
  </xdr:oneCellAnchor>
  <xdr:oneCellAnchor>
    <xdr:from>
      <xdr:col>2</xdr:col>
      <xdr:colOff>672838</xdr:colOff>
      <xdr:row>1</xdr:row>
      <xdr:rowOff>1360626</xdr:rowOff>
    </xdr:from>
    <xdr:ext cx="1891287" cy="217560"/>
    <xdr:sp macro="" textlink="">
      <xdr:nvSpPr>
        <xdr:cNvPr id="57" name="Textfeld 56">
          <a:hlinkClick xmlns:r="http://schemas.openxmlformats.org/officeDocument/2006/relationships" r:id="rId21"/>
          <a:extLst>
            <a:ext uri="{FF2B5EF4-FFF2-40B4-BE49-F238E27FC236}">
              <a16:creationId xmlns:a16="http://schemas.microsoft.com/office/drawing/2014/main" id="{14FC072A-09D3-499D-A83A-C21B561D1B2B}"/>
            </a:ext>
          </a:extLst>
        </xdr:cNvPr>
        <xdr:cNvSpPr txBox="1"/>
      </xdr:nvSpPr>
      <xdr:spPr>
        <a:xfrm>
          <a:off x="1427089" y="1704172"/>
          <a:ext cx="1891287"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6100 Installations électriques générales </a:t>
          </a:r>
        </a:p>
      </xdr:txBody>
    </xdr:sp>
    <xdr:clientData/>
  </xdr:oneCellAnchor>
  <xdr:oneCellAnchor>
    <xdr:from>
      <xdr:col>2</xdr:col>
      <xdr:colOff>2458939</xdr:colOff>
      <xdr:row>1</xdr:row>
      <xdr:rowOff>1360478</xdr:rowOff>
    </xdr:from>
    <xdr:ext cx="1080809" cy="217560"/>
    <xdr:sp macro="" textlink="">
      <xdr:nvSpPr>
        <xdr:cNvPr id="58" name="Textfeld 57">
          <a:hlinkClick xmlns:r="http://schemas.openxmlformats.org/officeDocument/2006/relationships" r:id="rId22"/>
          <a:extLst>
            <a:ext uri="{FF2B5EF4-FFF2-40B4-BE49-F238E27FC236}">
              <a16:creationId xmlns:a16="http://schemas.microsoft.com/office/drawing/2014/main" id="{270A6330-1CB0-4567-8BCB-41266CB2757E}"/>
            </a:ext>
          </a:extLst>
        </xdr:cNvPr>
        <xdr:cNvSpPr txBox="1"/>
      </xdr:nvSpPr>
      <xdr:spPr>
        <a:xfrm>
          <a:off x="3213190" y="1704024"/>
          <a:ext cx="1080809"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6200 Protection</a:t>
          </a:r>
          <a:r>
            <a:rPr lang="de-CH" sz="800" b="1" baseline="0"/>
            <a:t> EMP</a:t>
          </a:r>
        </a:p>
      </xdr:txBody>
    </xdr:sp>
    <xdr:clientData/>
  </xdr:oneCellAnchor>
  <xdr:oneCellAnchor>
    <xdr:from>
      <xdr:col>2</xdr:col>
      <xdr:colOff>3479771</xdr:colOff>
      <xdr:row>1</xdr:row>
      <xdr:rowOff>1359232</xdr:rowOff>
    </xdr:from>
    <xdr:ext cx="1928990" cy="217560"/>
    <xdr:sp macro="" textlink="">
      <xdr:nvSpPr>
        <xdr:cNvPr id="59" name="Textfeld 58">
          <a:hlinkClick xmlns:r="http://schemas.openxmlformats.org/officeDocument/2006/relationships" r:id="rId23"/>
          <a:extLst>
            <a:ext uri="{FF2B5EF4-FFF2-40B4-BE49-F238E27FC236}">
              <a16:creationId xmlns:a16="http://schemas.microsoft.com/office/drawing/2014/main" id="{C6ADC350-429A-4FEE-9C3C-A81C603931DB}"/>
            </a:ext>
          </a:extLst>
        </xdr:cNvPr>
        <xdr:cNvSpPr txBox="1"/>
      </xdr:nvSpPr>
      <xdr:spPr>
        <a:xfrm>
          <a:off x="4234022" y="1702778"/>
          <a:ext cx="1928990"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6300  Alimentation électrique de secours</a:t>
          </a:r>
        </a:p>
      </xdr:txBody>
    </xdr:sp>
    <xdr:clientData/>
  </xdr:oneCellAnchor>
  <xdr:oneCellAnchor>
    <xdr:from>
      <xdr:col>2</xdr:col>
      <xdr:colOff>1115341</xdr:colOff>
      <xdr:row>1</xdr:row>
      <xdr:rowOff>1870584</xdr:rowOff>
    </xdr:from>
    <xdr:ext cx="1437766" cy="217560"/>
    <xdr:sp macro="" textlink="">
      <xdr:nvSpPr>
        <xdr:cNvPr id="65" name="Textfeld 64">
          <a:hlinkClick xmlns:r="http://schemas.openxmlformats.org/officeDocument/2006/relationships" r:id="rId24"/>
          <a:extLst>
            <a:ext uri="{FF2B5EF4-FFF2-40B4-BE49-F238E27FC236}">
              <a16:creationId xmlns:a16="http://schemas.microsoft.com/office/drawing/2014/main" id="{7BFEF71B-6865-41C6-BA0D-786083A1C670}"/>
            </a:ext>
          </a:extLst>
        </xdr:cNvPr>
        <xdr:cNvSpPr txBox="1"/>
      </xdr:nvSpPr>
      <xdr:spPr>
        <a:xfrm>
          <a:off x="1869320" y="2215489"/>
          <a:ext cx="1437766"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8100 Installations spécifiques</a:t>
          </a:r>
        </a:p>
      </xdr:txBody>
    </xdr:sp>
    <xdr:clientData/>
  </xdr:oneCellAnchor>
  <xdr:oneCellAnchor>
    <xdr:from>
      <xdr:col>2</xdr:col>
      <xdr:colOff>3859251</xdr:colOff>
      <xdr:row>1</xdr:row>
      <xdr:rowOff>118718</xdr:rowOff>
    </xdr:from>
    <xdr:ext cx="1095537" cy="205391"/>
    <xdr:sp macro="" textlink="">
      <xdr:nvSpPr>
        <xdr:cNvPr id="66" name="Textfeld 65">
          <a:hlinkClick xmlns:r="http://schemas.openxmlformats.org/officeDocument/2006/relationships" r:id="rId25"/>
          <a:extLst>
            <a:ext uri="{FF2B5EF4-FFF2-40B4-BE49-F238E27FC236}">
              <a16:creationId xmlns:a16="http://schemas.microsoft.com/office/drawing/2014/main" id="{3A162B2E-8C74-4A5D-9EFA-162DE4AD8BBF}"/>
            </a:ext>
          </a:extLst>
        </xdr:cNvPr>
        <xdr:cNvSpPr txBox="1"/>
      </xdr:nvSpPr>
      <xdr:spPr>
        <a:xfrm>
          <a:off x="4610860" y="461618"/>
          <a:ext cx="1095537" cy="205391"/>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1300 Documents</a:t>
          </a:r>
        </a:p>
      </xdr:txBody>
    </xdr:sp>
    <xdr:clientData/>
  </xdr:oneCellAnchor>
  <xdr:oneCellAnchor>
    <xdr:from>
      <xdr:col>2</xdr:col>
      <xdr:colOff>1359587</xdr:colOff>
      <xdr:row>1</xdr:row>
      <xdr:rowOff>2126420</xdr:rowOff>
    </xdr:from>
    <xdr:ext cx="1250263" cy="217560"/>
    <xdr:sp macro="" textlink="">
      <xdr:nvSpPr>
        <xdr:cNvPr id="13" name="Textfeld 12">
          <a:hlinkClick xmlns:r="http://schemas.openxmlformats.org/officeDocument/2006/relationships" r:id="rId26"/>
          <a:extLst>
            <a:ext uri="{FF2B5EF4-FFF2-40B4-BE49-F238E27FC236}">
              <a16:creationId xmlns:a16="http://schemas.microsoft.com/office/drawing/2014/main" id="{24411AFA-4FAC-4436-A4E4-75380DDD90DB}"/>
            </a:ext>
          </a:extLst>
        </xdr:cNvPr>
        <xdr:cNvSpPr txBox="1"/>
      </xdr:nvSpPr>
      <xdr:spPr>
        <a:xfrm>
          <a:off x="2093012" y="2469320"/>
          <a:ext cx="1250263"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 la</a:t>
          </a:r>
          <a:r>
            <a:rPr lang="de-CH" sz="800" baseline="0"/>
            <a:t> table des défauts</a:t>
          </a:r>
        </a:p>
      </xdr:txBody>
    </xdr:sp>
    <xdr:clientData/>
  </xdr:oneCellAnchor>
  <xdr:oneCellAnchor>
    <xdr:from>
      <xdr:col>2</xdr:col>
      <xdr:colOff>932208</xdr:colOff>
      <xdr:row>1</xdr:row>
      <xdr:rowOff>365759</xdr:rowOff>
    </xdr:from>
    <xdr:ext cx="1829577" cy="201637"/>
    <xdr:sp macro="" textlink="">
      <xdr:nvSpPr>
        <xdr:cNvPr id="41" name="Textfeld 40">
          <a:hlinkClick xmlns:r="http://schemas.openxmlformats.org/officeDocument/2006/relationships" r:id="rId27"/>
          <a:extLst>
            <a:ext uri="{FF2B5EF4-FFF2-40B4-BE49-F238E27FC236}">
              <a16:creationId xmlns:a16="http://schemas.microsoft.com/office/drawing/2014/main" id="{342ADB7E-043D-4042-8E39-3BB3511666F9}"/>
            </a:ext>
          </a:extLst>
        </xdr:cNvPr>
        <xdr:cNvSpPr txBox="1"/>
      </xdr:nvSpPr>
      <xdr:spPr>
        <a:xfrm>
          <a:off x="1686774" y="707730"/>
          <a:ext cx="1829577" cy="201637"/>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700" b="1"/>
            <a:t>2200 Enveloppe de la constr., accès, extérieurs</a:t>
          </a:r>
          <a:endParaRPr lang="de-CH" sz="800" b="1"/>
        </a:p>
      </xdr:txBody>
    </xdr:sp>
    <xdr:clientData/>
  </xdr:oneCellAnchor>
  <xdr:oneCellAnchor>
    <xdr:from>
      <xdr:col>2</xdr:col>
      <xdr:colOff>2761786</xdr:colOff>
      <xdr:row>1</xdr:row>
      <xdr:rowOff>365314</xdr:rowOff>
    </xdr:from>
    <xdr:ext cx="762000" cy="203945"/>
    <xdr:sp macro="" textlink="">
      <xdr:nvSpPr>
        <xdr:cNvPr id="46" name="Textfeld 45">
          <a:hlinkClick xmlns:r="http://schemas.openxmlformats.org/officeDocument/2006/relationships" r:id="rId28"/>
          <a:extLst>
            <a:ext uri="{FF2B5EF4-FFF2-40B4-BE49-F238E27FC236}">
              <a16:creationId xmlns:a16="http://schemas.microsoft.com/office/drawing/2014/main" id="{50C261EA-B20A-4175-A612-5E90B1434E0A}"/>
            </a:ext>
          </a:extLst>
        </xdr:cNvPr>
        <xdr:cNvSpPr txBox="1"/>
      </xdr:nvSpPr>
      <xdr:spPr>
        <a:xfrm>
          <a:off x="3516352" y="707285"/>
          <a:ext cx="762000" cy="203945"/>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700" b="1"/>
            <a:t>2300 Fermetures</a:t>
          </a:r>
        </a:p>
      </xdr:txBody>
    </xdr:sp>
    <xdr:clientData/>
  </xdr:oneCellAnchor>
  <xdr:oneCellAnchor>
    <xdr:from>
      <xdr:col>2</xdr:col>
      <xdr:colOff>3502173</xdr:colOff>
      <xdr:row>1</xdr:row>
      <xdr:rowOff>366630</xdr:rowOff>
    </xdr:from>
    <xdr:ext cx="857955" cy="201915"/>
    <xdr:sp macro="" textlink="">
      <xdr:nvSpPr>
        <xdr:cNvPr id="60" name="Textfeld 59">
          <a:hlinkClick xmlns:r="http://schemas.openxmlformats.org/officeDocument/2006/relationships" r:id="rId29"/>
          <a:extLst>
            <a:ext uri="{FF2B5EF4-FFF2-40B4-BE49-F238E27FC236}">
              <a16:creationId xmlns:a16="http://schemas.microsoft.com/office/drawing/2014/main" id="{DEA81D45-503B-403F-9B55-33FD78260D61}"/>
            </a:ext>
          </a:extLst>
        </xdr:cNvPr>
        <xdr:cNvSpPr txBox="1"/>
      </xdr:nvSpPr>
      <xdr:spPr>
        <a:xfrm>
          <a:off x="4253782" y="709530"/>
          <a:ext cx="857955" cy="201915"/>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700" b="1"/>
            <a:t>2400 Équipement</a:t>
          </a:r>
        </a:p>
      </xdr:txBody>
    </xdr:sp>
    <xdr:clientData/>
  </xdr:oneCellAnchor>
  <xdr:oneCellAnchor>
    <xdr:from>
      <xdr:col>2</xdr:col>
      <xdr:colOff>183978</xdr:colOff>
      <xdr:row>1</xdr:row>
      <xdr:rowOff>610443</xdr:rowOff>
    </xdr:from>
    <xdr:ext cx="1519262" cy="217560"/>
    <xdr:sp macro="" textlink="">
      <xdr:nvSpPr>
        <xdr:cNvPr id="62" name="Textfeld 61">
          <a:hlinkClick xmlns:r="http://schemas.openxmlformats.org/officeDocument/2006/relationships" r:id="rId30"/>
          <a:extLst>
            <a:ext uri="{FF2B5EF4-FFF2-40B4-BE49-F238E27FC236}">
              <a16:creationId xmlns:a16="http://schemas.microsoft.com/office/drawing/2014/main" id="{4086B7BD-14BB-4700-8913-8B635431B01D}"/>
            </a:ext>
          </a:extLst>
        </xdr:cNvPr>
        <xdr:cNvSpPr txBox="1"/>
      </xdr:nvSpPr>
      <xdr:spPr>
        <a:xfrm>
          <a:off x="935587" y="953343"/>
          <a:ext cx="1519262"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3100 Documents d'exploitation</a:t>
          </a:r>
        </a:p>
      </xdr:txBody>
    </xdr:sp>
    <xdr:clientData/>
  </xdr:oneCellAnchor>
  <xdr:oneCellAnchor>
    <xdr:from>
      <xdr:col>2</xdr:col>
      <xdr:colOff>1630802</xdr:colOff>
      <xdr:row>1</xdr:row>
      <xdr:rowOff>609429</xdr:rowOff>
    </xdr:from>
    <xdr:ext cx="555921" cy="217560"/>
    <xdr:sp macro="" textlink="">
      <xdr:nvSpPr>
        <xdr:cNvPr id="63" name="Textfeld 62">
          <a:hlinkClick xmlns:r="http://schemas.openxmlformats.org/officeDocument/2006/relationships" r:id="rId31"/>
          <a:extLst>
            <a:ext uri="{FF2B5EF4-FFF2-40B4-BE49-F238E27FC236}">
              <a16:creationId xmlns:a16="http://schemas.microsoft.com/office/drawing/2014/main" id="{FBFDF788-44E9-404C-BC5E-ADB2577FA5F7}"/>
            </a:ext>
          </a:extLst>
        </xdr:cNvPr>
        <xdr:cNvSpPr txBox="1"/>
      </xdr:nvSpPr>
      <xdr:spPr>
        <a:xfrm>
          <a:off x="2363494" y="953794"/>
          <a:ext cx="555921"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3200 Sas</a:t>
          </a:r>
        </a:p>
      </xdr:txBody>
    </xdr:sp>
    <xdr:clientData/>
  </xdr:oneCellAnchor>
  <xdr:oneCellAnchor>
    <xdr:from>
      <xdr:col>2</xdr:col>
      <xdr:colOff>2108134</xdr:colOff>
      <xdr:row>1</xdr:row>
      <xdr:rowOff>610700</xdr:rowOff>
    </xdr:from>
    <xdr:ext cx="1558183" cy="217560"/>
    <xdr:sp macro="" textlink="">
      <xdr:nvSpPr>
        <xdr:cNvPr id="64" name="Textfeld 63">
          <a:hlinkClick xmlns:r="http://schemas.openxmlformats.org/officeDocument/2006/relationships" r:id="rId32"/>
          <a:extLst>
            <a:ext uri="{FF2B5EF4-FFF2-40B4-BE49-F238E27FC236}">
              <a16:creationId xmlns:a16="http://schemas.microsoft.com/office/drawing/2014/main" id="{947B50E8-3F62-4A59-BBA6-2F2C217AB329}"/>
            </a:ext>
          </a:extLst>
        </xdr:cNvPr>
        <xdr:cNvSpPr txBox="1"/>
      </xdr:nvSpPr>
      <xdr:spPr>
        <a:xfrm>
          <a:off x="2840826" y="955065"/>
          <a:ext cx="1558183"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3300</a:t>
          </a:r>
          <a:r>
            <a:rPr lang="de-CH" sz="800" b="1" baseline="0"/>
            <a:t> Composants de ventilation</a:t>
          </a:r>
          <a:endParaRPr lang="de-CH" sz="800" b="1"/>
        </a:p>
      </xdr:txBody>
    </xdr:sp>
    <xdr:clientData/>
  </xdr:oneCellAnchor>
  <xdr:oneCellAnchor>
    <xdr:from>
      <xdr:col>2</xdr:col>
      <xdr:colOff>3591851</xdr:colOff>
      <xdr:row>1</xdr:row>
      <xdr:rowOff>609977</xdr:rowOff>
    </xdr:from>
    <xdr:ext cx="978088" cy="217560"/>
    <xdr:sp macro="" textlink="">
      <xdr:nvSpPr>
        <xdr:cNvPr id="67" name="Textfeld 66">
          <a:hlinkClick xmlns:r="http://schemas.openxmlformats.org/officeDocument/2006/relationships" r:id="rId33"/>
          <a:extLst>
            <a:ext uri="{FF2B5EF4-FFF2-40B4-BE49-F238E27FC236}">
              <a16:creationId xmlns:a16="http://schemas.microsoft.com/office/drawing/2014/main" id="{A76481C8-230A-4963-9017-3279A4590436}"/>
            </a:ext>
          </a:extLst>
        </xdr:cNvPr>
        <xdr:cNvSpPr txBox="1"/>
      </xdr:nvSpPr>
      <xdr:spPr>
        <a:xfrm>
          <a:off x="4324543" y="954342"/>
          <a:ext cx="978088"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3400 Climatisation</a:t>
          </a:r>
        </a:p>
      </xdr:txBody>
    </xdr:sp>
    <xdr:clientData/>
  </xdr:oneCellAnchor>
  <xdr:oneCellAnchor>
    <xdr:from>
      <xdr:col>2</xdr:col>
      <xdr:colOff>2649140</xdr:colOff>
      <xdr:row>1</xdr:row>
      <xdr:rowOff>2123452</xdr:rowOff>
    </xdr:from>
    <xdr:ext cx="922699" cy="217560"/>
    <xdr:sp macro="" textlink="">
      <xdr:nvSpPr>
        <xdr:cNvPr id="3" name="Textfeld 2">
          <a:hlinkClick xmlns:r="http://schemas.openxmlformats.org/officeDocument/2006/relationships" r:id="rId34"/>
          <a:extLst>
            <a:ext uri="{FF2B5EF4-FFF2-40B4-BE49-F238E27FC236}">
              <a16:creationId xmlns:a16="http://schemas.microsoft.com/office/drawing/2014/main" id="{1902957C-2395-4FFD-A447-D64AC27FCA53}"/>
            </a:ext>
          </a:extLst>
        </xdr:cNvPr>
        <xdr:cNvSpPr txBox="1"/>
      </xdr:nvSpPr>
      <xdr:spPr>
        <a:xfrm>
          <a:off x="3381374" y="2468733"/>
          <a:ext cx="922699" cy="217560"/>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a:t>
          </a:r>
          <a:r>
            <a:rPr lang="de-CH" sz="800" baseline="0"/>
            <a:t> la légende</a:t>
          </a:r>
          <a:endParaRPr lang="de-CH" sz="800"/>
        </a:p>
      </xdr:txBody>
    </xdr:sp>
    <xdr:clientData/>
  </xdr:oneCellAnchor>
  <xdr:twoCellAnchor>
    <xdr:from>
      <xdr:col>0</xdr:col>
      <xdr:colOff>72141</xdr:colOff>
      <xdr:row>2</xdr:row>
      <xdr:rowOff>380648</xdr:rowOff>
    </xdr:from>
    <xdr:to>
      <xdr:col>0</xdr:col>
      <xdr:colOff>73309</xdr:colOff>
      <xdr:row>3</xdr:row>
      <xdr:rowOff>51124</xdr:rowOff>
    </xdr:to>
    <xdr:cxnSp macro="">
      <xdr:nvCxnSpPr>
        <xdr:cNvPr id="5" name="Gerade Verbindung mit Pfeil 4">
          <a:extLst>
            <a:ext uri="{FF2B5EF4-FFF2-40B4-BE49-F238E27FC236}">
              <a16:creationId xmlns:a16="http://schemas.microsoft.com/office/drawing/2014/main" id="{8257BBDB-6B3D-40F2-99BB-A5B423F04329}"/>
            </a:ext>
          </a:extLst>
        </xdr:cNvPr>
        <xdr:cNvCxnSpPr/>
      </xdr:nvCxnSpPr>
      <xdr:spPr>
        <a:xfrm flipH="1">
          <a:off x="72141" y="2893627"/>
          <a:ext cx="1168" cy="14388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46927</xdr:colOff>
      <xdr:row>1</xdr:row>
      <xdr:rowOff>2137545</xdr:rowOff>
    </xdr:from>
    <xdr:to>
      <xdr:col>2</xdr:col>
      <xdr:colOff>1290320</xdr:colOff>
      <xdr:row>2</xdr:row>
      <xdr:rowOff>193040</xdr:rowOff>
    </xdr:to>
    <xdr:sp macro="" textlink="">
      <xdr:nvSpPr>
        <xdr:cNvPr id="15" name="Textfeld 14">
          <a:extLst>
            <a:ext uri="{FF2B5EF4-FFF2-40B4-BE49-F238E27FC236}">
              <a16:creationId xmlns:a16="http://schemas.microsoft.com/office/drawing/2014/main" id="{B8299494-D5B7-49F7-8AA5-7D429B6ADF51}"/>
            </a:ext>
          </a:extLst>
        </xdr:cNvPr>
        <xdr:cNvSpPr txBox="1"/>
      </xdr:nvSpPr>
      <xdr:spPr>
        <a:xfrm>
          <a:off x="46927" y="2482985"/>
          <a:ext cx="1954593" cy="219575"/>
        </a:xfrm>
        <a:prstGeom prst="rect">
          <a:avLst/>
        </a:prstGeom>
        <a:solidFill>
          <a:schemeClr val="accent3">
            <a:lumMod val="20000"/>
            <a:lumOff val="80000"/>
          </a:schemeClr>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CH" sz="800" b="0" i="0" u="none" strike="noStrike" kern="0" cap="none" spc="0" normalizeH="0" baseline="0" noProof="0">
              <a:ln>
                <a:noFill/>
              </a:ln>
              <a:solidFill>
                <a:prstClr val="black"/>
              </a:solidFill>
              <a:effectLst/>
              <a:uLnTx/>
              <a:uFillTx/>
              <a:latin typeface="+mn-lt"/>
              <a:ea typeface="+mn-ea"/>
              <a:cs typeface="+mn-cs"/>
            </a:rPr>
            <a:t>Pour indiquer un défaut, sélectionnez "X"</a:t>
          </a:r>
        </a:p>
      </xdr:txBody>
    </xdr:sp>
    <xdr:clientData/>
  </xdr:twoCellAnchor>
  <xdr:oneCellAnchor>
    <xdr:from>
      <xdr:col>11</xdr:col>
      <xdr:colOff>0</xdr:colOff>
      <xdr:row>1200</xdr:row>
      <xdr:rowOff>76200</xdr:rowOff>
    </xdr:from>
    <xdr:ext cx="576440" cy="264560"/>
    <xdr:sp macro="" textlink="">
      <xdr:nvSpPr>
        <xdr:cNvPr id="4" name="Textfeld 3">
          <a:hlinkClick xmlns:r="http://schemas.openxmlformats.org/officeDocument/2006/relationships" r:id="rId35"/>
          <a:extLst>
            <a:ext uri="{FF2B5EF4-FFF2-40B4-BE49-F238E27FC236}">
              <a16:creationId xmlns:a16="http://schemas.microsoft.com/office/drawing/2014/main" id="{9FCF4346-AF1C-4275-9CA8-EDCDCF93C5A5}"/>
            </a:ext>
          </a:extLst>
        </xdr:cNvPr>
        <xdr:cNvSpPr txBox="1"/>
      </xdr:nvSpPr>
      <xdr:spPr>
        <a:xfrm>
          <a:off x="6934200" y="462314925"/>
          <a:ext cx="576440" cy="264560"/>
        </a:xfrm>
        <a:prstGeom prst="rect">
          <a:avLst/>
        </a:prstGeom>
        <a:solidFill>
          <a:schemeClr val="bg1">
            <a:lumMod val="85000"/>
          </a:schemeClr>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Retour</a:t>
          </a:r>
        </a:p>
      </xdr:txBody>
    </xdr:sp>
    <xdr:clientData/>
  </xdr:oneCellAnchor>
  <xdr:oneCellAnchor>
    <xdr:from>
      <xdr:col>2</xdr:col>
      <xdr:colOff>5196027</xdr:colOff>
      <xdr:row>1</xdr:row>
      <xdr:rowOff>367934</xdr:rowOff>
    </xdr:from>
    <xdr:ext cx="227745" cy="207188"/>
    <xdr:sp macro="" textlink="">
      <xdr:nvSpPr>
        <xdr:cNvPr id="75" name="Textfeld 74">
          <a:hlinkClick xmlns:r="http://schemas.openxmlformats.org/officeDocument/2006/relationships" r:id="rId36"/>
          <a:extLst>
            <a:ext uri="{FF2B5EF4-FFF2-40B4-BE49-F238E27FC236}">
              <a16:creationId xmlns:a16="http://schemas.microsoft.com/office/drawing/2014/main" id="{219D4FC6-CA7B-4B5D-97FB-E44665F5DA6D}"/>
            </a:ext>
          </a:extLst>
        </xdr:cNvPr>
        <xdr:cNvSpPr txBox="1"/>
      </xdr:nvSpPr>
      <xdr:spPr>
        <a:xfrm>
          <a:off x="5967245" y="721281"/>
          <a:ext cx="227745" cy="207188"/>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2</xdr:col>
      <xdr:colOff>4547385</xdr:colOff>
      <xdr:row>1</xdr:row>
      <xdr:rowOff>609067</xdr:rowOff>
    </xdr:from>
    <xdr:ext cx="222646" cy="216481"/>
    <xdr:sp macro="" textlink="">
      <xdr:nvSpPr>
        <xdr:cNvPr id="76" name="Textfeld 75">
          <a:hlinkClick xmlns:r="http://schemas.openxmlformats.org/officeDocument/2006/relationships" r:id="rId37"/>
          <a:extLst>
            <a:ext uri="{FF2B5EF4-FFF2-40B4-BE49-F238E27FC236}">
              <a16:creationId xmlns:a16="http://schemas.microsoft.com/office/drawing/2014/main" id="{3FCA8849-C31E-466D-A22B-708F99021789}"/>
            </a:ext>
          </a:extLst>
        </xdr:cNvPr>
        <xdr:cNvSpPr txBox="1"/>
      </xdr:nvSpPr>
      <xdr:spPr>
        <a:xfrm>
          <a:off x="5280077" y="953432"/>
          <a:ext cx="222646" cy="216481"/>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2</xdr:col>
      <xdr:colOff>5297481</xdr:colOff>
      <xdr:row>1</xdr:row>
      <xdr:rowOff>861046</xdr:rowOff>
    </xdr:from>
    <xdr:ext cx="231880" cy="217560"/>
    <xdr:sp macro="" textlink="">
      <xdr:nvSpPr>
        <xdr:cNvPr id="77" name="Textfeld 76">
          <a:hlinkClick xmlns:r="http://schemas.openxmlformats.org/officeDocument/2006/relationships" r:id="rId38"/>
          <a:extLst>
            <a:ext uri="{FF2B5EF4-FFF2-40B4-BE49-F238E27FC236}">
              <a16:creationId xmlns:a16="http://schemas.microsoft.com/office/drawing/2014/main" id="{7E492E53-9900-4FE0-92CB-244A8DA66376}"/>
            </a:ext>
          </a:extLst>
        </xdr:cNvPr>
        <xdr:cNvSpPr txBox="1"/>
      </xdr:nvSpPr>
      <xdr:spPr>
        <a:xfrm>
          <a:off x="6051732" y="1204592"/>
          <a:ext cx="231880" cy="217560"/>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A</a:t>
          </a:r>
        </a:p>
      </xdr:txBody>
    </xdr:sp>
    <xdr:clientData/>
  </xdr:oneCellAnchor>
  <xdr:oneCellAnchor>
    <xdr:from>
      <xdr:col>2</xdr:col>
      <xdr:colOff>4657770</xdr:colOff>
      <xdr:row>1</xdr:row>
      <xdr:rowOff>1111667</xdr:rowOff>
    </xdr:from>
    <xdr:ext cx="231880" cy="217560"/>
    <xdr:sp macro="" textlink="">
      <xdr:nvSpPr>
        <xdr:cNvPr id="78" name="Textfeld 77">
          <a:hlinkClick xmlns:r="http://schemas.openxmlformats.org/officeDocument/2006/relationships" r:id="rId39"/>
          <a:extLst>
            <a:ext uri="{FF2B5EF4-FFF2-40B4-BE49-F238E27FC236}">
              <a16:creationId xmlns:a16="http://schemas.microsoft.com/office/drawing/2014/main" id="{61F91283-E8F6-4C3E-84C4-F29CF493ACD9}"/>
            </a:ext>
          </a:extLst>
        </xdr:cNvPr>
        <xdr:cNvSpPr txBox="1"/>
      </xdr:nvSpPr>
      <xdr:spPr>
        <a:xfrm>
          <a:off x="5393494" y="1453253"/>
          <a:ext cx="231880" cy="217560"/>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A</a:t>
          </a:r>
        </a:p>
      </xdr:txBody>
    </xdr:sp>
    <xdr:clientData/>
  </xdr:oneCellAnchor>
  <xdr:oneCellAnchor>
    <xdr:from>
      <xdr:col>4</xdr:col>
      <xdr:colOff>590993</xdr:colOff>
      <xdr:row>1</xdr:row>
      <xdr:rowOff>1362517</xdr:rowOff>
    </xdr:from>
    <xdr:ext cx="232190" cy="220686"/>
    <xdr:sp macro="" textlink="">
      <xdr:nvSpPr>
        <xdr:cNvPr id="79" name="Textfeld 78">
          <a:hlinkClick xmlns:r="http://schemas.openxmlformats.org/officeDocument/2006/relationships" r:id="rId40"/>
          <a:extLst>
            <a:ext uri="{FF2B5EF4-FFF2-40B4-BE49-F238E27FC236}">
              <a16:creationId xmlns:a16="http://schemas.microsoft.com/office/drawing/2014/main" id="{E2A1DA81-00C7-451C-BAEA-2A0F3AA574AA}"/>
            </a:ext>
          </a:extLst>
        </xdr:cNvPr>
        <xdr:cNvSpPr txBox="1"/>
      </xdr:nvSpPr>
      <xdr:spPr>
        <a:xfrm>
          <a:off x="6781586" y="1704103"/>
          <a:ext cx="232190" cy="220686"/>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4</xdr:col>
      <xdr:colOff>622394</xdr:colOff>
      <xdr:row>1</xdr:row>
      <xdr:rowOff>1609935</xdr:rowOff>
    </xdr:from>
    <xdr:ext cx="222402" cy="215704"/>
    <xdr:sp macro="" textlink="">
      <xdr:nvSpPr>
        <xdr:cNvPr id="80" name="Textfeld 79">
          <a:hlinkClick xmlns:r="http://schemas.openxmlformats.org/officeDocument/2006/relationships" r:id="rId41"/>
          <a:extLst>
            <a:ext uri="{FF2B5EF4-FFF2-40B4-BE49-F238E27FC236}">
              <a16:creationId xmlns:a16="http://schemas.microsoft.com/office/drawing/2014/main" id="{3894D3A4-CAA9-489B-85DF-E430E75CD565}"/>
            </a:ext>
          </a:extLst>
        </xdr:cNvPr>
        <xdr:cNvSpPr txBox="1"/>
      </xdr:nvSpPr>
      <xdr:spPr>
        <a:xfrm>
          <a:off x="6812987" y="1951521"/>
          <a:ext cx="222402" cy="215704"/>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2</xdr:col>
      <xdr:colOff>4744226</xdr:colOff>
      <xdr:row>1</xdr:row>
      <xdr:rowOff>1870835</xdr:rowOff>
    </xdr:from>
    <xdr:ext cx="232190" cy="217560"/>
    <xdr:sp macro="" textlink="">
      <xdr:nvSpPr>
        <xdr:cNvPr id="81" name="Textfeld 80">
          <a:hlinkClick xmlns:r="http://schemas.openxmlformats.org/officeDocument/2006/relationships" r:id="rId42"/>
          <a:extLst>
            <a:ext uri="{FF2B5EF4-FFF2-40B4-BE49-F238E27FC236}">
              <a16:creationId xmlns:a16="http://schemas.microsoft.com/office/drawing/2014/main" id="{704D090B-C744-44A1-916C-472E233B3D4A}"/>
            </a:ext>
          </a:extLst>
        </xdr:cNvPr>
        <xdr:cNvSpPr txBox="1"/>
      </xdr:nvSpPr>
      <xdr:spPr>
        <a:xfrm>
          <a:off x="5498205" y="2215740"/>
          <a:ext cx="232190" cy="217560"/>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A</a:t>
          </a:r>
        </a:p>
      </xdr:txBody>
    </xdr:sp>
    <xdr:clientData/>
  </xdr:oneCellAnchor>
  <xdr:oneCellAnchor>
    <xdr:from>
      <xdr:col>3</xdr:col>
      <xdr:colOff>34085</xdr:colOff>
      <xdr:row>1</xdr:row>
      <xdr:rowOff>1359536</xdr:rowOff>
    </xdr:from>
    <xdr:ext cx="723275" cy="217560"/>
    <xdr:sp macro="" textlink="">
      <xdr:nvSpPr>
        <xdr:cNvPr id="71" name="Textfeld 70">
          <a:hlinkClick xmlns:r="http://schemas.openxmlformats.org/officeDocument/2006/relationships" r:id="rId43"/>
          <a:extLst>
            <a:ext uri="{FF2B5EF4-FFF2-40B4-BE49-F238E27FC236}">
              <a16:creationId xmlns:a16="http://schemas.microsoft.com/office/drawing/2014/main" id="{C672C4A9-A5CF-464A-8CEA-D5B7431077D5}"/>
            </a:ext>
          </a:extLst>
        </xdr:cNvPr>
        <xdr:cNvSpPr txBox="1"/>
      </xdr:nvSpPr>
      <xdr:spPr>
        <a:xfrm>
          <a:off x="6093299" y="1701122"/>
          <a:ext cx="723275"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6400</a:t>
          </a:r>
          <a:r>
            <a:rPr lang="de-CH" sz="800" b="1" baseline="0"/>
            <a:t> Cuisine</a:t>
          </a:r>
          <a:endParaRPr lang="de-CH" sz="800" b="1"/>
        </a:p>
      </xdr:txBody>
    </xdr:sp>
    <xdr:clientData/>
  </xdr:oneCellAnchor>
  <xdr:oneCellAnchor>
    <xdr:from>
      <xdr:col>11</xdr:col>
      <xdr:colOff>0</xdr:colOff>
      <xdr:row>384</xdr:row>
      <xdr:rowOff>0</xdr:rowOff>
    </xdr:from>
    <xdr:ext cx="1365950" cy="217560"/>
    <xdr:sp macro="" textlink="">
      <xdr:nvSpPr>
        <xdr:cNvPr id="69" name="Textfeld 68">
          <a:hlinkClick xmlns:r="http://schemas.openxmlformats.org/officeDocument/2006/relationships" r:id="rId44"/>
          <a:extLst>
            <a:ext uri="{FF2B5EF4-FFF2-40B4-BE49-F238E27FC236}">
              <a16:creationId xmlns:a16="http://schemas.microsoft.com/office/drawing/2014/main" id="{6E315979-7FB8-489E-AD94-A6DABBA6CA6E}"/>
            </a:ext>
          </a:extLst>
        </xdr:cNvPr>
        <xdr:cNvSpPr txBox="1"/>
      </xdr:nvSpPr>
      <xdr:spPr>
        <a:xfrm>
          <a:off x="6937222" y="148169586"/>
          <a:ext cx="136595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a:t>
          </a:r>
          <a:r>
            <a:rPr lang="de-CH" sz="800" baseline="0"/>
            <a:t> la liste des composants</a:t>
          </a:r>
        </a:p>
      </xdr:txBody>
    </xdr:sp>
    <xdr:clientData/>
  </xdr:oneCellAnchor>
  <xdr:oneCellAnchor>
    <xdr:from>
      <xdr:col>11</xdr:col>
      <xdr:colOff>0</xdr:colOff>
      <xdr:row>1003</xdr:row>
      <xdr:rowOff>335280</xdr:rowOff>
    </xdr:from>
    <xdr:ext cx="1408123" cy="217560"/>
    <xdr:sp macro="" textlink="">
      <xdr:nvSpPr>
        <xdr:cNvPr id="83" name="Textfeld 82">
          <a:hlinkClick xmlns:r="http://schemas.openxmlformats.org/officeDocument/2006/relationships" r:id="rId45"/>
          <a:extLst>
            <a:ext uri="{FF2B5EF4-FFF2-40B4-BE49-F238E27FC236}">
              <a16:creationId xmlns:a16="http://schemas.microsoft.com/office/drawing/2014/main" id="{2C29B7D1-74C5-44B5-A9C8-467FA87C97DA}"/>
            </a:ext>
          </a:extLst>
        </xdr:cNvPr>
        <xdr:cNvSpPr txBox="1"/>
      </xdr:nvSpPr>
      <xdr:spPr>
        <a:xfrm>
          <a:off x="6941031" y="396516159"/>
          <a:ext cx="1408123"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a:t>
          </a:r>
          <a:r>
            <a:rPr lang="de-CH" sz="800" baseline="0"/>
            <a:t> la liste des composants</a:t>
          </a:r>
        </a:p>
      </xdr:txBody>
    </xdr:sp>
    <xdr:clientData/>
  </xdr:oneCellAnchor>
  <xdr:oneCellAnchor>
    <xdr:from>
      <xdr:col>10</xdr:col>
      <xdr:colOff>24764</xdr:colOff>
      <xdr:row>176</xdr:row>
      <xdr:rowOff>68580</xdr:rowOff>
    </xdr:from>
    <xdr:ext cx="1367855" cy="217560"/>
    <xdr:sp macro="" textlink="">
      <xdr:nvSpPr>
        <xdr:cNvPr id="82" name="Textfeld 81">
          <a:hlinkClick xmlns:r="http://schemas.openxmlformats.org/officeDocument/2006/relationships" r:id="rId46"/>
          <a:extLst>
            <a:ext uri="{FF2B5EF4-FFF2-40B4-BE49-F238E27FC236}">
              <a16:creationId xmlns:a16="http://schemas.microsoft.com/office/drawing/2014/main" id="{91E00E24-4823-406A-9A09-E4686D830B46}"/>
            </a:ext>
          </a:extLst>
        </xdr:cNvPr>
        <xdr:cNvSpPr txBox="1"/>
      </xdr:nvSpPr>
      <xdr:spPr>
        <a:xfrm>
          <a:off x="6935316" y="64267080"/>
          <a:ext cx="1367855"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 la liste</a:t>
          </a:r>
          <a:r>
            <a:rPr lang="de-CH" sz="800" baseline="0"/>
            <a:t> des composants</a:t>
          </a:r>
          <a:endParaRPr lang="de-CH" sz="800"/>
        </a:p>
      </xdr:txBody>
    </xdr:sp>
    <xdr:clientData/>
  </xdr:oneCellAnchor>
  <xdr:oneCellAnchor>
    <xdr:from>
      <xdr:col>11</xdr:col>
      <xdr:colOff>0</xdr:colOff>
      <xdr:row>391</xdr:row>
      <xdr:rowOff>11230</xdr:rowOff>
    </xdr:from>
    <xdr:ext cx="1354717" cy="217560"/>
    <xdr:sp macro="" textlink="">
      <xdr:nvSpPr>
        <xdr:cNvPr id="85" name="Textfeld 84">
          <a:hlinkClick xmlns:r="http://schemas.openxmlformats.org/officeDocument/2006/relationships" r:id="rId44"/>
          <a:extLst>
            <a:ext uri="{FF2B5EF4-FFF2-40B4-BE49-F238E27FC236}">
              <a16:creationId xmlns:a16="http://schemas.microsoft.com/office/drawing/2014/main" id="{F49B946E-5188-4BC1-A7B0-C7F5C90E0314}"/>
            </a:ext>
          </a:extLst>
        </xdr:cNvPr>
        <xdr:cNvSpPr txBox="1"/>
      </xdr:nvSpPr>
      <xdr:spPr>
        <a:xfrm>
          <a:off x="12100458" y="136810283"/>
          <a:ext cx="1354717"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 la liste des composants</a:t>
          </a:r>
        </a:p>
      </xdr:txBody>
    </xdr:sp>
    <xdr:clientData/>
  </xdr:oneCellAnchor>
  <xdr:oneCellAnchor>
    <xdr:from>
      <xdr:col>10</xdr:col>
      <xdr:colOff>24764</xdr:colOff>
      <xdr:row>971</xdr:row>
      <xdr:rowOff>548640</xdr:rowOff>
    </xdr:from>
    <xdr:ext cx="1354717" cy="217560"/>
    <xdr:sp macro="" textlink="">
      <xdr:nvSpPr>
        <xdr:cNvPr id="89" name="Textfeld 88">
          <a:hlinkClick xmlns:r="http://schemas.openxmlformats.org/officeDocument/2006/relationships" r:id="rId47"/>
          <a:extLst>
            <a:ext uri="{FF2B5EF4-FFF2-40B4-BE49-F238E27FC236}">
              <a16:creationId xmlns:a16="http://schemas.microsoft.com/office/drawing/2014/main" id="{BA206A58-620F-47C5-B51F-AE29F0550E06}"/>
            </a:ext>
          </a:extLst>
        </xdr:cNvPr>
        <xdr:cNvSpPr txBox="1"/>
      </xdr:nvSpPr>
      <xdr:spPr>
        <a:xfrm>
          <a:off x="6935316" y="382415743"/>
          <a:ext cx="1354717"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a:t>
          </a:r>
          <a:r>
            <a:rPr lang="de-CH" sz="800" baseline="0"/>
            <a:t> la liste des composants</a:t>
          </a:r>
        </a:p>
      </xdr:txBody>
    </xdr:sp>
    <xdr:clientData/>
  </xdr:oneCellAnchor>
  <xdr:oneCellAnchor>
    <xdr:from>
      <xdr:col>10</xdr:col>
      <xdr:colOff>24764</xdr:colOff>
      <xdr:row>917</xdr:row>
      <xdr:rowOff>365760</xdr:rowOff>
    </xdr:from>
    <xdr:ext cx="1354717" cy="217560"/>
    <xdr:sp macro="" textlink="">
      <xdr:nvSpPr>
        <xdr:cNvPr id="94" name="Textfeld 93">
          <a:hlinkClick xmlns:r="http://schemas.openxmlformats.org/officeDocument/2006/relationships" r:id="rId48"/>
          <a:extLst>
            <a:ext uri="{FF2B5EF4-FFF2-40B4-BE49-F238E27FC236}">
              <a16:creationId xmlns:a16="http://schemas.microsoft.com/office/drawing/2014/main" id="{65663E50-214A-4234-B7A8-5496780A6449}"/>
            </a:ext>
          </a:extLst>
        </xdr:cNvPr>
        <xdr:cNvSpPr txBox="1"/>
      </xdr:nvSpPr>
      <xdr:spPr>
        <a:xfrm>
          <a:off x="6935316" y="360818036"/>
          <a:ext cx="1354717"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 la liste des composants</a:t>
          </a:r>
        </a:p>
      </xdr:txBody>
    </xdr:sp>
    <xdr:clientData/>
  </xdr:oneCellAnchor>
  <xdr:oneCellAnchor>
    <xdr:from>
      <xdr:col>11</xdr:col>
      <xdr:colOff>0</xdr:colOff>
      <xdr:row>905</xdr:row>
      <xdr:rowOff>541020</xdr:rowOff>
    </xdr:from>
    <xdr:ext cx="1372519" cy="217560"/>
    <xdr:sp macro="" textlink="">
      <xdr:nvSpPr>
        <xdr:cNvPr id="104" name="Textfeld 103">
          <a:hlinkClick xmlns:r="http://schemas.openxmlformats.org/officeDocument/2006/relationships" r:id="rId49"/>
          <a:extLst>
            <a:ext uri="{FF2B5EF4-FFF2-40B4-BE49-F238E27FC236}">
              <a16:creationId xmlns:a16="http://schemas.microsoft.com/office/drawing/2014/main" id="{E66BE3AD-04AE-429B-8510-068D0B402F3F}"/>
            </a:ext>
          </a:extLst>
        </xdr:cNvPr>
        <xdr:cNvSpPr txBox="1"/>
      </xdr:nvSpPr>
      <xdr:spPr>
        <a:xfrm>
          <a:off x="6937221" y="355836658"/>
          <a:ext cx="1372519"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 la liste des composants</a:t>
          </a:r>
        </a:p>
      </xdr:txBody>
    </xdr:sp>
    <xdr:clientData/>
  </xdr:oneCellAnchor>
  <xdr:oneCellAnchor>
    <xdr:from>
      <xdr:col>11</xdr:col>
      <xdr:colOff>0</xdr:colOff>
      <xdr:row>954</xdr:row>
      <xdr:rowOff>83820</xdr:rowOff>
    </xdr:from>
    <xdr:ext cx="1416598" cy="217560"/>
    <xdr:sp macro="" textlink="">
      <xdr:nvSpPr>
        <xdr:cNvPr id="108" name="Textfeld 107">
          <a:hlinkClick xmlns:r="http://schemas.openxmlformats.org/officeDocument/2006/relationships" r:id="rId50"/>
          <a:extLst>
            <a:ext uri="{FF2B5EF4-FFF2-40B4-BE49-F238E27FC236}">
              <a16:creationId xmlns:a16="http://schemas.microsoft.com/office/drawing/2014/main" id="{5B8B9AA3-1A78-4C9B-A1C4-36DFDB0D95FC}"/>
            </a:ext>
          </a:extLst>
        </xdr:cNvPr>
        <xdr:cNvSpPr txBox="1"/>
      </xdr:nvSpPr>
      <xdr:spPr>
        <a:xfrm>
          <a:off x="6939126" y="375631579"/>
          <a:ext cx="1416598"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a:t>
          </a:r>
          <a:r>
            <a:rPr lang="de-CH" sz="800" baseline="0"/>
            <a:t> la liste des composants</a:t>
          </a:r>
        </a:p>
      </xdr:txBody>
    </xdr:sp>
    <xdr:clientData/>
  </xdr:oneCellAnchor>
  <xdr:oneCellAnchor>
    <xdr:from>
      <xdr:col>11</xdr:col>
      <xdr:colOff>0</xdr:colOff>
      <xdr:row>961</xdr:row>
      <xdr:rowOff>121920</xdr:rowOff>
    </xdr:from>
    <xdr:ext cx="1381847" cy="217560"/>
    <xdr:sp macro="" textlink="">
      <xdr:nvSpPr>
        <xdr:cNvPr id="110" name="Textfeld 109">
          <a:hlinkClick xmlns:r="http://schemas.openxmlformats.org/officeDocument/2006/relationships" r:id="rId47"/>
          <a:extLst>
            <a:ext uri="{FF2B5EF4-FFF2-40B4-BE49-F238E27FC236}">
              <a16:creationId xmlns:a16="http://schemas.microsoft.com/office/drawing/2014/main" id="{4062386F-78FE-42EA-969A-10EF79502256}"/>
            </a:ext>
          </a:extLst>
        </xdr:cNvPr>
        <xdr:cNvSpPr txBox="1"/>
      </xdr:nvSpPr>
      <xdr:spPr>
        <a:xfrm>
          <a:off x="6941031" y="378165886"/>
          <a:ext cx="1381847"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a:t>
          </a:r>
          <a:r>
            <a:rPr lang="de-CH" sz="800" baseline="0"/>
            <a:t> la liste des composants</a:t>
          </a:r>
          <a:endParaRPr lang="de-CH" sz="800"/>
        </a:p>
      </xdr:txBody>
    </xdr:sp>
    <xdr:clientData/>
  </xdr:oneCellAnchor>
  <xdr:oneCellAnchor>
    <xdr:from>
      <xdr:col>11</xdr:col>
      <xdr:colOff>0</xdr:colOff>
      <xdr:row>979</xdr:row>
      <xdr:rowOff>83820</xdr:rowOff>
    </xdr:from>
    <xdr:ext cx="1357476" cy="217560"/>
    <xdr:sp macro="" textlink="">
      <xdr:nvSpPr>
        <xdr:cNvPr id="114" name="Textfeld 113">
          <a:hlinkClick xmlns:r="http://schemas.openxmlformats.org/officeDocument/2006/relationships" r:id="rId51"/>
          <a:extLst>
            <a:ext uri="{FF2B5EF4-FFF2-40B4-BE49-F238E27FC236}">
              <a16:creationId xmlns:a16="http://schemas.microsoft.com/office/drawing/2014/main" id="{51E0D301-54A5-47B7-822C-9F191DB00C74}"/>
            </a:ext>
          </a:extLst>
        </xdr:cNvPr>
        <xdr:cNvSpPr txBox="1"/>
      </xdr:nvSpPr>
      <xdr:spPr>
        <a:xfrm>
          <a:off x="6939127" y="385760923"/>
          <a:ext cx="1357476"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a:t>
          </a:r>
          <a:r>
            <a:rPr lang="de-CH" sz="800" baseline="0"/>
            <a:t> la liste des composants</a:t>
          </a:r>
          <a:endParaRPr lang="de-CH" sz="800"/>
        </a:p>
      </xdr:txBody>
    </xdr:sp>
    <xdr:clientData/>
  </xdr:oneCellAnchor>
  <xdr:oneCellAnchor>
    <xdr:from>
      <xdr:col>11</xdr:col>
      <xdr:colOff>0</xdr:colOff>
      <xdr:row>995</xdr:row>
      <xdr:rowOff>187610</xdr:rowOff>
    </xdr:from>
    <xdr:ext cx="1383161" cy="217560"/>
    <xdr:sp macro="" textlink="">
      <xdr:nvSpPr>
        <xdr:cNvPr id="116" name="Textfeld 115">
          <a:hlinkClick xmlns:r="http://schemas.openxmlformats.org/officeDocument/2006/relationships" r:id="rId52"/>
          <a:extLst>
            <a:ext uri="{FF2B5EF4-FFF2-40B4-BE49-F238E27FC236}">
              <a16:creationId xmlns:a16="http://schemas.microsoft.com/office/drawing/2014/main" id="{D702AA0F-18FB-4993-BDAF-CA7E6A689277}"/>
            </a:ext>
          </a:extLst>
        </xdr:cNvPr>
        <xdr:cNvSpPr txBox="1"/>
      </xdr:nvSpPr>
      <xdr:spPr>
        <a:xfrm>
          <a:off x="6946286" y="393497851"/>
          <a:ext cx="1383161"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 la liste des composants</a:t>
          </a:r>
        </a:p>
      </xdr:txBody>
    </xdr:sp>
    <xdr:clientData/>
  </xdr:oneCellAnchor>
  <xdr:oneCellAnchor>
    <xdr:from>
      <xdr:col>10</xdr:col>
      <xdr:colOff>28574</xdr:colOff>
      <xdr:row>1050</xdr:row>
      <xdr:rowOff>0</xdr:rowOff>
    </xdr:from>
    <xdr:ext cx="1762125" cy="264560"/>
    <xdr:sp macro="" textlink="">
      <xdr:nvSpPr>
        <xdr:cNvPr id="119" name="Textfeld 118">
          <a:hlinkClick xmlns:r="http://schemas.openxmlformats.org/officeDocument/2006/relationships" r:id="rId45"/>
          <a:extLst>
            <a:ext uri="{FF2B5EF4-FFF2-40B4-BE49-F238E27FC236}">
              <a16:creationId xmlns:a16="http://schemas.microsoft.com/office/drawing/2014/main" id="{0E61C6B6-1824-4D19-8BA6-C971026FE9B1}"/>
            </a:ext>
          </a:extLst>
        </xdr:cNvPr>
        <xdr:cNvSpPr txBox="1"/>
      </xdr:nvSpPr>
      <xdr:spPr>
        <a:xfrm>
          <a:off x="6934199" y="411803850"/>
          <a:ext cx="1762125" cy="264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100">
              <a:solidFill>
                <a:schemeClr val="tx1"/>
              </a:solidFill>
              <a:effectLst/>
              <a:latin typeface="+mn-lt"/>
              <a:ea typeface="+mn-ea"/>
              <a:cs typeface="+mn-cs"/>
            </a:rPr>
            <a:t>Vers la</a:t>
          </a:r>
          <a:r>
            <a:rPr lang="de-CH" sz="1100" baseline="0">
              <a:solidFill>
                <a:schemeClr val="tx1"/>
              </a:solidFill>
              <a:effectLst/>
              <a:latin typeface="+mn-lt"/>
              <a:ea typeface="+mn-ea"/>
              <a:cs typeface="+mn-cs"/>
            </a:rPr>
            <a:t> liste de composants</a:t>
          </a:r>
          <a:endParaRPr lang="fr-CH" sz="800">
            <a:effectLst/>
          </a:endParaRPr>
        </a:p>
      </xdr:txBody>
    </xdr:sp>
    <xdr:clientData/>
  </xdr:oneCellAnchor>
  <xdr:oneCellAnchor>
    <xdr:from>
      <xdr:col>11</xdr:col>
      <xdr:colOff>0</xdr:colOff>
      <xdr:row>1065</xdr:row>
      <xdr:rowOff>0</xdr:rowOff>
    </xdr:from>
    <xdr:ext cx="1752600" cy="264560"/>
    <xdr:sp macro="" textlink="">
      <xdr:nvSpPr>
        <xdr:cNvPr id="120" name="Textfeld 119">
          <a:hlinkClick xmlns:r="http://schemas.openxmlformats.org/officeDocument/2006/relationships" r:id="rId45"/>
          <a:extLst>
            <a:ext uri="{FF2B5EF4-FFF2-40B4-BE49-F238E27FC236}">
              <a16:creationId xmlns:a16="http://schemas.microsoft.com/office/drawing/2014/main" id="{9E771C0C-5BF2-45AD-B504-939640D1A354}"/>
            </a:ext>
          </a:extLst>
        </xdr:cNvPr>
        <xdr:cNvSpPr txBox="1"/>
      </xdr:nvSpPr>
      <xdr:spPr>
        <a:xfrm>
          <a:off x="6934200" y="416385375"/>
          <a:ext cx="1752600" cy="264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100">
              <a:solidFill>
                <a:schemeClr val="tx1"/>
              </a:solidFill>
              <a:effectLst/>
              <a:latin typeface="+mn-lt"/>
              <a:ea typeface="+mn-ea"/>
              <a:cs typeface="+mn-cs"/>
            </a:rPr>
            <a:t>Vers la</a:t>
          </a:r>
          <a:r>
            <a:rPr lang="de-CH" sz="1100" baseline="0">
              <a:solidFill>
                <a:schemeClr val="tx1"/>
              </a:solidFill>
              <a:effectLst/>
              <a:latin typeface="+mn-lt"/>
              <a:ea typeface="+mn-ea"/>
              <a:cs typeface="+mn-cs"/>
            </a:rPr>
            <a:t> liste de composants</a:t>
          </a:r>
          <a:endParaRPr lang="fr-CH" sz="800">
            <a:effectLst/>
          </a:endParaRPr>
        </a:p>
      </xdr:txBody>
    </xdr:sp>
    <xdr:clientData/>
  </xdr:oneCellAnchor>
  <xdr:oneCellAnchor>
    <xdr:from>
      <xdr:col>10</xdr:col>
      <xdr:colOff>28574</xdr:colOff>
      <xdr:row>1081</xdr:row>
      <xdr:rowOff>0</xdr:rowOff>
    </xdr:from>
    <xdr:ext cx="1771651" cy="264560"/>
    <xdr:sp macro="" textlink="">
      <xdr:nvSpPr>
        <xdr:cNvPr id="121" name="Textfeld 120">
          <a:hlinkClick xmlns:r="http://schemas.openxmlformats.org/officeDocument/2006/relationships" r:id="rId45"/>
          <a:extLst>
            <a:ext uri="{FF2B5EF4-FFF2-40B4-BE49-F238E27FC236}">
              <a16:creationId xmlns:a16="http://schemas.microsoft.com/office/drawing/2014/main" id="{B009E068-21C9-448C-A8CD-7B651DBC0792}"/>
            </a:ext>
          </a:extLst>
        </xdr:cNvPr>
        <xdr:cNvSpPr txBox="1"/>
      </xdr:nvSpPr>
      <xdr:spPr>
        <a:xfrm>
          <a:off x="6934199" y="420985950"/>
          <a:ext cx="1771651" cy="264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100">
              <a:solidFill>
                <a:schemeClr val="tx1"/>
              </a:solidFill>
              <a:effectLst/>
              <a:latin typeface="+mn-lt"/>
              <a:ea typeface="+mn-ea"/>
              <a:cs typeface="+mn-cs"/>
            </a:rPr>
            <a:t>Vers la</a:t>
          </a:r>
          <a:r>
            <a:rPr lang="de-CH" sz="1100" baseline="0">
              <a:solidFill>
                <a:schemeClr val="tx1"/>
              </a:solidFill>
              <a:effectLst/>
              <a:latin typeface="+mn-lt"/>
              <a:ea typeface="+mn-ea"/>
              <a:cs typeface="+mn-cs"/>
            </a:rPr>
            <a:t> liste de composants</a:t>
          </a:r>
          <a:endParaRPr lang="fr-CH" sz="800">
            <a:effectLst/>
          </a:endParaRPr>
        </a:p>
      </xdr:txBody>
    </xdr:sp>
    <xdr:clientData/>
  </xdr:oneCellAnchor>
  <xdr:oneCellAnchor>
    <xdr:from>
      <xdr:col>11</xdr:col>
      <xdr:colOff>0</xdr:colOff>
      <xdr:row>1098</xdr:row>
      <xdr:rowOff>0</xdr:rowOff>
    </xdr:from>
    <xdr:ext cx="1733550" cy="264560"/>
    <xdr:sp macro="" textlink="">
      <xdr:nvSpPr>
        <xdr:cNvPr id="122" name="Textfeld 121">
          <a:hlinkClick xmlns:r="http://schemas.openxmlformats.org/officeDocument/2006/relationships" r:id="rId45"/>
          <a:extLst>
            <a:ext uri="{FF2B5EF4-FFF2-40B4-BE49-F238E27FC236}">
              <a16:creationId xmlns:a16="http://schemas.microsoft.com/office/drawing/2014/main" id="{D758F12B-96AC-473B-8423-3E122072FBFD}"/>
            </a:ext>
          </a:extLst>
        </xdr:cNvPr>
        <xdr:cNvSpPr txBox="1"/>
      </xdr:nvSpPr>
      <xdr:spPr>
        <a:xfrm>
          <a:off x="6934200" y="427129575"/>
          <a:ext cx="1733550" cy="264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100">
              <a:solidFill>
                <a:schemeClr val="tx1"/>
              </a:solidFill>
              <a:effectLst/>
              <a:latin typeface="+mn-lt"/>
              <a:ea typeface="+mn-ea"/>
              <a:cs typeface="+mn-cs"/>
            </a:rPr>
            <a:t>Vers la</a:t>
          </a:r>
          <a:r>
            <a:rPr lang="de-CH" sz="1100" baseline="0">
              <a:solidFill>
                <a:schemeClr val="tx1"/>
              </a:solidFill>
              <a:effectLst/>
              <a:latin typeface="+mn-lt"/>
              <a:ea typeface="+mn-ea"/>
              <a:cs typeface="+mn-cs"/>
            </a:rPr>
            <a:t> liste de composants</a:t>
          </a:r>
          <a:endParaRPr lang="fr-CH" sz="800">
            <a:effectLst/>
          </a:endParaRPr>
        </a:p>
      </xdr:txBody>
    </xdr:sp>
    <xdr:clientData/>
  </xdr:oneCellAnchor>
  <xdr:oneCellAnchor>
    <xdr:from>
      <xdr:col>10</xdr:col>
      <xdr:colOff>28574</xdr:colOff>
      <xdr:row>1131</xdr:row>
      <xdr:rowOff>0</xdr:rowOff>
    </xdr:from>
    <xdr:ext cx="1771651" cy="264560"/>
    <xdr:sp macro="" textlink="">
      <xdr:nvSpPr>
        <xdr:cNvPr id="123" name="Textfeld 122">
          <a:hlinkClick xmlns:r="http://schemas.openxmlformats.org/officeDocument/2006/relationships" r:id="rId53"/>
          <a:extLst>
            <a:ext uri="{FF2B5EF4-FFF2-40B4-BE49-F238E27FC236}">
              <a16:creationId xmlns:a16="http://schemas.microsoft.com/office/drawing/2014/main" id="{60415D45-BFE9-4F04-B3D2-8808E7D80081}"/>
            </a:ext>
          </a:extLst>
        </xdr:cNvPr>
        <xdr:cNvSpPr txBox="1"/>
      </xdr:nvSpPr>
      <xdr:spPr>
        <a:xfrm>
          <a:off x="6934199" y="437054625"/>
          <a:ext cx="1771651" cy="264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100">
              <a:solidFill>
                <a:schemeClr val="tx1"/>
              </a:solidFill>
              <a:effectLst/>
              <a:latin typeface="+mn-lt"/>
              <a:ea typeface="+mn-ea"/>
              <a:cs typeface="+mn-cs"/>
            </a:rPr>
            <a:t>Vers la</a:t>
          </a:r>
          <a:r>
            <a:rPr lang="de-CH" sz="1100" baseline="0">
              <a:solidFill>
                <a:schemeClr val="tx1"/>
              </a:solidFill>
              <a:effectLst/>
              <a:latin typeface="+mn-lt"/>
              <a:ea typeface="+mn-ea"/>
              <a:cs typeface="+mn-cs"/>
            </a:rPr>
            <a:t> liste de composants</a:t>
          </a:r>
          <a:endParaRPr lang="fr-CH" sz="800">
            <a:effectLst/>
          </a:endParaRPr>
        </a:p>
      </xdr:txBody>
    </xdr:sp>
    <xdr:clientData/>
  </xdr:oneCellAnchor>
  <xdr:oneCellAnchor>
    <xdr:from>
      <xdr:col>2</xdr:col>
      <xdr:colOff>3627834</xdr:colOff>
      <xdr:row>1</xdr:row>
      <xdr:rowOff>2126420</xdr:rowOff>
    </xdr:from>
    <xdr:ext cx="2081213" cy="217560"/>
    <xdr:sp macro="" textlink="">
      <xdr:nvSpPr>
        <xdr:cNvPr id="6" name="Textfeld 5">
          <a:hlinkClick xmlns:r="http://schemas.openxmlformats.org/officeDocument/2006/relationships" r:id="rId54"/>
          <a:extLst>
            <a:ext uri="{FF2B5EF4-FFF2-40B4-BE49-F238E27FC236}">
              <a16:creationId xmlns:a16="http://schemas.microsoft.com/office/drawing/2014/main" id="{CF122106-4055-4C92-A38B-DE1D78F4F7DA}"/>
            </a:ext>
          </a:extLst>
        </xdr:cNvPr>
        <xdr:cNvSpPr txBox="1"/>
      </xdr:nvSpPr>
      <xdr:spPr>
        <a:xfrm>
          <a:off x="4360068" y="2471701"/>
          <a:ext cx="2081213" cy="217560"/>
        </a:xfrm>
        <a:prstGeom prst="rect">
          <a:avLst/>
        </a:prstGeom>
        <a:solidFill>
          <a:schemeClr val="bg1">
            <a:lumMod val="85000"/>
          </a:schemeClr>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 la liste d'homologation des composants</a:t>
          </a:r>
        </a:p>
      </xdr:txBody>
    </xdr:sp>
    <xdr:clientData/>
  </xdr:oneCellAnchor>
  <xdr:oneCellAnchor>
    <xdr:from>
      <xdr:col>2</xdr:col>
      <xdr:colOff>4895638</xdr:colOff>
      <xdr:row>1</xdr:row>
      <xdr:rowOff>118753</xdr:rowOff>
    </xdr:from>
    <xdr:ext cx="208141" cy="207476"/>
    <xdr:sp macro="" textlink="">
      <xdr:nvSpPr>
        <xdr:cNvPr id="14" name="Textfeld 13">
          <a:hlinkClick xmlns:r="http://schemas.openxmlformats.org/officeDocument/2006/relationships" r:id="rId55"/>
          <a:extLst>
            <a:ext uri="{FF2B5EF4-FFF2-40B4-BE49-F238E27FC236}">
              <a16:creationId xmlns:a16="http://schemas.microsoft.com/office/drawing/2014/main" id="{95989D6C-A22E-9848-7B01-C69F09B11695}"/>
            </a:ext>
          </a:extLst>
        </xdr:cNvPr>
        <xdr:cNvSpPr txBox="1"/>
      </xdr:nvSpPr>
      <xdr:spPr>
        <a:xfrm>
          <a:off x="5649721" y="461158"/>
          <a:ext cx="208141" cy="207476"/>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2</xdr:col>
      <xdr:colOff>190505</xdr:colOff>
      <xdr:row>1</xdr:row>
      <xdr:rowOff>366371</xdr:rowOff>
    </xdr:from>
    <xdr:ext cx="815288" cy="201915"/>
    <xdr:sp macro="" textlink="">
      <xdr:nvSpPr>
        <xdr:cNvPr id="19" name="Textfeld 18">
          <a:hlinkClick xmlns:r="http://schemas.openxmlformats.org/officeDocument/2006/relationships" r:id="rId55"/>
          <a:extLst>
            <a:ext uri="{FF2B5EF4-FFF2-40B4-BE49-F238E27FC236}">
              <a16:creationId xmlns:a16="http://schemas.microsoft.com/office/drawing/2014/main" id="{C0D68865-1081-C52F-CABB-B9589620E358}"/>
            </a:ext>
          </a:extLst>
        </xdr:cNvPr>
        <xdr:cNvSpPr txBox="1"/>
      </xdr:nvSpPr>
      <xdr:spPr>
        <a:xfrm>
          <a:off x="946020" y="710082"/>
          <a:ext cx="815288" cy="201915"/>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700" b="1"/>
            <a:t>2100 Généralités</a:t>
          </a:r>
        </a:p>
      </xdr:txBody>
    </xdr:sp>
    <xdr:clientData/>
  </xdr:oneCellAnchor>
  <xdr:oneCellAnchor>
    <xdr:from>
      <xdr:col>0</xdr:col>
      <xdr:colOff>44116</xdr:colOff>
      <xdr:row>1</xdr:row>
      <xdr:rowOff>365920</xdr:rowOff>
    </xdr:from>
    <xdr:ext cx="979435" cy="201915"/>
    <xdr:sp macro="" textlink="">
      <xdr:nvSpPr>
        <xdr:cNvPr id="23" name="Textfeld 22">
          <a:hlinkClick xmlns:r="http://schemas.openxmlformats.org/officeDocument/2006/relationships" r:id="rId56"/>
          <a:extLst>
            <a:ext uri="{FF2B5EF4-FFF2-40B4-BE49-F238E27FC236}">
              <a16:creationId xmlns:a16="http://schemas.microsoft.com/office/drawing/2014/main" id="{EF5EBB3B-7F19-1AF2-B366-9876D1219F83}"/>
            </a:ext>
          </a:extLst>
        </xdr:cNvPr>
        <xdr:cNvSpPr txBox="1"/>
      </xdr:nvSpPr>
      <xdr:spPr>
        <a:xfrm>
          <a:off x="44116" y="709631"/>
          <a:ext cx="979435" cy="201915"/>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700" b="1"/>
            <a:t>2000 Partie construct</a:t>
          </a:r>
          <a:endParaRPr lang="de-CH" sz="700" b="1" baseline="0"/>
        </a:p>
      </xdr:txBody>
    </xdr:sp>
    <xdr:clientData/>
  </xdr:oneCellAnchor>
  <xdr:oneCellAnchor>
    <xdr:from>
      <xdr:col>11</xdr:col>
      <xdr:colOff>0</xdr:colOff>
      <xdr:row>391</xdr:row>
      <xdr:rowOff>3209</xdr:rowOff>
    </xdr:from>
    <xdr:ext cx="1354717" cy="217560"/>
    <xdr:sp macro="" textlink="">
      <xdr:nvSpPr>
        <xdr:cNvPr id="9" name="Textfeld 8">
          <a:hlinkClick xmlns:r="http://schemas.openxmlformats.org/officeDocument/2006/relationships" r:id="rId44"/>
          <a:extLst>
            <a:ext uri="{FF2B5EF4-FFF2-40B4-BE49-F238E27FC236}">
              <a16:creationId xmlns:a16="http://schemas.microsoft.com/office/drawing/2014/main" id="{AE18689D-C256-6063-E9F4-DC9156268986}"/>
            </a:ext>
          </a:extLst>
        </xdr:cNvPr>
        <xdr:cNvSpPr txBox="1"/>
      </xdr:nvSpPr>
      <xdr:spPr>
        <a:xfrm>
          <a:off x="12092437" y="136802262"/>
          <a:ext cx="1354717"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 la liste des composants</a:t>
          </a:r>
        </a:p>
      </xdr:txBody>
    </xdr:sp>
    <xdr:clientData/>
  </xdr:oneCellAnchor>
  <xdr:oneCellAnchor>
    <xdr:from>
      <xdr:col>11</xdr:col>
      <xdr:colOff>0</xdr:colOff>
      <xdr:row>438</xdr:row>
      <xdr:rowOff>20052</xdr:rowOff>
    </xdr:from>
    <xdr:ext cx="1354717" cy="217560"/>
    <xdr:sp macro="" textlink="">
      <xdr:nvSpPr>
        <xdr:cNvPr id="12" name="Textfeld 11">
          <a:hlinkClick xmlns:r="http://schemas.openxmlformats.org/officeDocument/2006/relationships" r:id="rId57"/>
          <a:extLst>
            <a:ext uri="{FF2B5EF4-FFF2-40B4-BE49-F238E27FC236}">
              <a16:creationId xmlns:a16="http://schemas.microsoft.com/office/drawing/2014/main" id="{869A19AC-5AA4-4EE2-9EED-0BD1B50B2F84}"/>
            </a:ext>
          </a:extLst>
        </xdr:cNvPr>
        <xdr:cNvSpPr txBox="1"/>
      </xdr:nvSpPr>
      <xdr:spPr>
        <a:xfrm>
          <a:off x="12091737" y="155403884"/>
          <a:ext cx="1354717"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 la liste des composants</a:t>
          </a:r>
        </a:p>
      </xdr:txBody>
    </xdr:sp>
    <xdr:clientData/>
  </xdr:oneCellAnchor>
  <xdr:oneCellAnchor>
    <xdr:from>
      <xdr:col>11</xdr:col>
      <xdr:colOff>0</xdr:colOff>
      <xdr:row>460</xdr:row>
      <xdr:rowOff>144379</xdr:rowOff>
    </xdr:from>
    <xdr:ext cx="1354717" cy="217560"/>
    <xdr:sp macro="" textlink="">
      <xdr:nvSpPr>
        <xdr:cNvPr id="16" name="Textfeld 15">
          <a:hlinkClick xmlns:r="http://schemas.openxmlformats.org/officeDocument/2006/relationships" r:id="rId58"/>
          <a:extLst>
            <a:ext uri="{FF2B5EF4-FFF2-40B4-BE49-F238E27FC236}">
              <a16:creationId xmlns:a16="http://schemas.microsoft.com/office/drawing/2014/main" id="{6D09CCA8-27C1-4E80-B043-21A19E018B3B}"/>
            </a:ext>
          </a:extLst>
        </xdr:cNvPr>
        <xdr:cNvSpPr txBox="1"/>
      </xdr:nvSpPr>
      <xdr:spPr>
        <a:xfrm>
          <a:off x="12091737" y="162057347"/>
          <a:ext cx="1354717"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 la liste des composants</a:t>
          </a:r>
        </a:p>
      </xdr:txBody>
    </xdr:sp>
    <xdr:clientData/>
  </xdr:oneCellAnchor>
  <xdr:oneCellAnchor>
    <xdr:from>
      <xdr:col>11</xdr:col>
      <xdr:colOff>0</xdr:colOff>
      <xdr:row>463</xdr:row>
      <xdr:rowOff>910389</xdr:rowOff>
    </xdr:from>
    <xdr:ext cx="1354717" cy="217560"/>
    <xdr:sp macro="" textlink="">
      <xdr:nvSpPr>
        <xdr:cNvPr id="17" name="Textfeld 16">
          <a:hlinkClick xmlns:r="http://schemas.openxmlformats.org/officeDocument/2006/relationships" r:id="rId58"/>
          <a:extLst>
            <a:ext uri="{FF2B5EF4-FFF2-40B4-BE49-F238E27FC236}">
              <a16:creationId xmlns:a16="http://schemas.microsoft.com/office/drawing/2014/main" id="{4E842365-C16A-4D26-8FC7-649CD2AB8283}"/>
            </a:ext>
          </a:extLst>
        </xdr:cNvPr>
        <xdr:cNvSpPr txBox="1"/>
      </xdr:nvSpPr>
      <xdr:spPr>
        <a:xfrm>
          <a:off x="12087727" y="164652157"/>
          <a:ext cx="1354717"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 la liste des composants</a:t>
          </a:r>
        </a:p>
      </xdr:txBody>
    </xdr:sp>
    <xdr:clientData/>
  </xdr:oneCellAnchor>
  <xdr:oneCellAnchor>
    <xdr:from>
      <xdr:col>11</xdr:col>
      <xdr:colOff>0</xdr:colOff>
      <xdr:row>490</xdr:row>
      <xdr:rowOff>352927</xdr:rowOff>
    </xdr:from>
    <xdr:ext cx="1354717" cy="217560"/>
    <xdr:sp macro="" textlink="">
      <xdr:nvSpPr>
        <xdr:cNvPr id="20" name="Textfeld 19">
          <a:hlinkClick xmlns:r="http://schemas.openxmlformats.org/officeDocument/2006/relationships" r:id="rId59"/>
          <a:extLst>
            <a:ext uri="{FF2B5EF4-FFF2-40B4-BE49-F238E27FC236}">
              <a16:creationId xmlns:a16="http://schemas.microsoft.com/office/drawing/2014/main" id="{DC372EE9-770C-48FB-B9C0-2B1DE6E9CB3F}"/>
            </a:ext>
          </a:extLst>
        </xdr:cNvPr>
        <xdr:cNvSpPr txBox="1"/>
      </xdr:nvSpPr>
      <xdr:spPr>
        <a:xfrm>
          <a:off x="12099759" y="174381695"/>
          <a:ext cx="1354717"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 la liste des composants</a:t>
          </a:r>
        </a:p>
      </xdr:txBody>
    </xdr:sp>
    <xdr:clientData/>
  </xdr:oneCellAnchor>
  <xdr:oneCellAnchor>
    <xdr:from>
      <xdr:col>11</xdr:col>
      <xdr:colOff>0</xdr:colOff>
      <xdr:row>511</xdr:row>
      <xdr:rowOff>549442</xdr:rowOff>
    </xdr:from>
    <xdr:ext cx="1354717" cy="217560"/>
    <xdr:sp macro="" textlink="">
      <xdr:nvSpPr>
        <xdr:cNvPr id="21" name="Textfeld 20">
          <a:hlinkClick xmlns:r="http://schemas.openxmlformats.org/officeDocument/2006/relationships" r:id="rId60"/>
          <a:extLst>
            <a:ext uri="{FF2B5EF4-FFF2-40B4-BE49-F238E27FC236}">
              <a16:creationId xmlns:a16="http://schemas.microsoft.com/office/drawing/2014/main" id="{C093FFED-113F-41CD-B787-AC1F326218D5}"/>
            </a:ext>
          </a:extLst>
        </xdr:cNvPr>
        <xdr:cNvSpPr txBox="1"/>
      </xdr:nvSpPr>
      <xdr:spPr>
        <a:xfrm>
          <a:off x="12091737" y="181556526"/>
          <a:ext cx="1354717"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 la liste des composants</a:t>
          </a:r>
        </a:p>
      </xdr:txBody>
    </xdr:sp>
    <xdr:clientData/>
  </xdr:oneCellAnchor>
  <xdr:oneCellAnchor>
    <xdr:from>
      <xdr:col>11</xdr:col>
      <xdr:colOff>0</xdr:colOff>
      <xdr:row>570</xdr:row>
      <xdr:rowOff>537410</xdr:rowOff>
    </xdr:from>
    <xdr:ext cx="1354717" cy="217560"/>
    <xdr:sp macro="" textlink="">
      <xdr:nvSpPr>
        <xdr:cNvPr id="22" name="Textfeld 21">
          <a:hlinkClick xmlns:r="http://schemas.openxmlformats.org/officeDocument/2006/relationships" r:id="rId61"/>
          <a:extLst>
            <a:ext uri="{FF2B5EF4-FFF2-40B4-BE49-F238E27FC236}">
              <a16:creationId xmlns:a16="http://schemas.microsoft.com/office/drawing/2014/main" id="{92A61164-77B1-4653-A098-A21289E950DC}"/>
            </a:ext>
          </a:extLst>
        </xdr:cNvPr>
        <xdr:cNvSpPr txBox="1"/>
      </xdr:nvSpPr>
      <xdr:spPr>
        <a:xfrm>
          <a:off x="12103769" y="199876610"/>
          <a:ext cx="1354717"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 la liste des composants</a:t>
          </a:r>
        </a:p>
      </xdr:txBody>
    </xdr:sp>
    <xdr:clientData/>
  </xdr:oneCellAnchor>
  <xdr:oneCellAnchor>
    <xdr:from>
      <xdr:col>11</xdr:col>
      <xdr:colOff>0</xdr:colOff>
      <xdr:row>609</xdr:row>
      <xdr:rowOff>112295</xdr:rowOff>
    </xdr:from>
    <xdr:ext cx="1354717" cy="217560"/>
    <xdr:sp macro="" textlink="">
      <xdr:nvSpPr>
        <xdr:cNvPr id="24" name="Textfeld 23">
          <a:hlinkClick xmlns:r="http://schemas.openxmlformats.org/officeDocument/2006/relationships" r:id="rId62"/>
          <a:extLst>
            <a:ext uri="{FF2B5EF4-FFF2-40B4-BE49-F238E27FC236}">
              <a16:creationId xmlns:a16="http://schemas.microsoft.com/office/drawing/2014/main" id="{A605944D-4496-431B-8C4E-501ED2EA3C47}"/>
            </a:ext>
          </a:extLst>
        </xdr:cNvPr>
        <xdr:cNvSpPr txBox="1"/>
      </xdr:nvSpPr>
      <xdr:spPr>
        <a:xfrm>
          <a:off x="12095748" y="212289190"/>
          <a:ext cx="1354717"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 la liste des composants</a:t>
          </a:r>
        </a:p>
      </xdr:txBody>
    </xdr:sp>
    <xdr:clientData/>
  </xdr:oneCellAnchor>
  <xdr:oneCellAnchor>
    <xdr:from>
      <xdr:col>11</xdr:col>
      <xdr:colOff>0</xdr:colOff>
      <xdr:row>661</xdr:row>
      <xdr:rowOff>188494</xdr:rowOff>
    </xdr:from>
    <xdr:ext cx="1354717" cy="217560"/>
    <xdr:sp macro="" textlink="">
      <xdr:nvSpPr>
        <xdr:cNvPr id="25" name="Textfeld 24">
          <a:hlinkClick xmlns:r="http://schemas.openxmlformats.org/officeDocument/2006/relationships" r:id="rId63"/>
          <a:extLst>
            <a:ext uri="{FF2B5EF4-FFF2-40B4-BE49-F238E27FC236}">
              <a16:creationId xmlns:a16="http://schemas.microsoft.com/office/drawing/2014/main" id="{4535186F-FBB3-4017-9650-A7D542BBD38F}"/>
            </a:ext>
          </a:extLst>
        </xdr:cNvPr>
        <xdr:cNvSpPr txBox="1"/>
      </xdr:nvSpPr>
      <xdr:spPr>
        <a:xfrm>
          <a:off x="12091738" y="231439452"/>
          <a:ext cx="1354717"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 la liste des composants</a:t>
          </a:r>
        </a:p>
      </xdr:txBody>
    </xdr:sp>
    <xdr:clientData/>
  </xdr:oneCellAnchor>
  <xdr:oneCellAnchor>
    <xdr:from>
      <xdr:col>11</xdr:col>
      <xdr:colOff>0</xdr:colOff>
      <xdr:row>745</xdr:row>
      <xdr:rowOff>364958</xdr:rowOff>
    </xdr:from>
    <xdr:ext cx="1354717" cy="217560"/>
    <xdr:sp macro="" textlink="">
      <xdr:nvSpPr>
        <xdr:cNvPr id="27" name="Textfeld 26">
          <a:hlinkClick xmlns:r="http://schemas.openxmlformats.org/officeDocument/2006/relationships" r:id="rId64"/>
          <a:extLst>
            <a:ext uri="{FF2B5EF4-FFF2-40B4-BE49-F238E27FC236}">
              <a16:creationId xmlns:a16="http://schemas.microsoft.com/office/drawing/2014/main" id="{143993A0-3E73-43A9-B322-ABB8134D3AF5}"/>
            </a:ext>
          </a:extLst>
        </xdr:cNvPr>
        <xdr:cNvSpPr txBox="1"/>
      </xdr:nvSpPr>
      <xdr:spPr>
        <a:xfrm>
          <a:off x="12091737" y="263295063"/>
          <a:ext cx="1354717"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 la liste des composants</a:t>
          </a:r>
        </a:p>
      </xdr:txBody>
    </xdr:sp>
    <xdr:clientData/>
  </xdr:oneCellAnchor>
  <xdr:oneCellAnchor>
    <xdr:from>
      <xdr:col>11</xdr:col>
      <xdr:colOff>0</xdr:colOff>
      <xdr:row>762</xdr:row>
      <xdr:rowOff>96252</xdr:rowOff>
    </xdr:from>
    <xdr:ext cx="1354717" cy="217560"/>
    <xdr:sp macro="" textlink="">
      <xdr:nvSpPr>
        <xdr:cNvPr id="28" name="Textfeld 27">
          <a:hlinkClick xmlns:r="http://schemas.openxmlformats.org/officeDocument/2006/relationships" r:id="rId65"/>
          <a:extLst>
            <a:ext uri="{FF2B5EF4-FFF2-40B4-BE49-F238E27FC236}">
              <a16:creationId xmlns:a16="http://schemas.microsoft.com/office/drawing/2014/main" id="{02540B07-87CB-41F6-8672-608221E89F78}"/>
            </a:ext>
          </a:extLst>
        </xdr:cNvPr>
        <xdr:cNvSpPr txBox="1"/>
      </xdr:nvSpPr>
      <xdr:spPr>
        <a:xfrm>
          <a:off x="12091737" y="269086263"/>
          <a:ext cx="1354717"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 la liste des composants</a:t>
          </a:r>
        </a:p>
      </xdr:txBody>
    </xdr:sp>
    <xdr:clientData/>
  </xdr:oneCellAnchor>
  <xdr:oneCellAnchor>
    <xdr:from>
      <xdr:col>11</xdr:col>
      <xdr:colOff>0</xdr:colOff>
      <xdr:row>767</xdr:row>
      <xdr:rowOff>725906</xdr:rowOff>
    </xdr:from>
    <xdr:ext cx="1354717" cy="217560"/>
    <xdr:sp macro="" textlink="">
      <xdr:nvSpPr>
        <xdr:cNvPr id="29" name="Textfeld 28">
          <a:hlinkClick xmlns:r="http://schemas.openxmlformats.org/officeDocument/2006/relationships" r:id="rId66"/>
          <a:extLst>
            <a:ext uri="{FF2B5EF4-FFF2-40B4-BE49-F238E27FC236}">
              <a16:creationId xmlns:a16="http://schemas.microsoft.com/office/drawing/2014/main" id="{DC989E60-77A3-42DC-9F1C-08C07DA5A56C}"/>
            </a:ext>
          </a:extLst>
        </xdr:cNvPr>
        <xdr:cNvSpPr txBox="1"/>
      </xdr:nvSpPr>
      <xdr:spPr>
        <a:xfrm>
          <a:off x="12091737" y="270999285"/>
          <a:ext cx="1354717"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 la liste des composants</a:t>
          </a:r>
        </a:p>
      </xdr:txBody>
    </xdr:sp>
    <xdr:clientData/>
  </xdr:oneCellAnchor>
  <xdr:oneCellAnchor>
    <xdr:from>
      <xdr:col>11</xdr:col>
      <xdr:colOff>0</xdr:colOff>
      <xdr:row>812</xdr:row>
      <xdr:rowOff>112295</xdr:rowOff>
    </xdr:from>
    <xdr:ext cx="1354717" cy="217560"/>
    <xdr:sp macro="" textlink="">
      <xdr:nvSpPr>
        <xdr:cNvPr id="30" name="Textfeld 29">
          <a:hlinkClick xmlns:r="http://schemas.openxmlformats.org/officeDocument/2006/relationships" r:id="rId67"/>
          <a:extLst>
            <a:ext uri="{FF2B5EF4-FFF2-40B4-BE49-F238E27FC236}">
              <a16:creationId xmlns:a16="http://schemas.microsoft.com/office/drawing/2014/main" id="{8EB75EB5-88D8-483C-9103-8D837AA4B262}"/>
            </a:ext>
          </a:extLst>
        </xdr:cNvPr>
        <xdr:cNvSpPr txBox="1"/>
      </xdr:nvSpPr>
      <xdr:spPr>
        <a:xfrm>
          <a:off x="12095747" y="284286158"/>
          <a:ext cx="1354717"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 la liste des composants</a:t>
          </a:r>
        </a:p>
      </xdr:txBody>
    </xdr:sp>
    <xdr:clientData/>
  </xdr:oneCellAnchor>
  <xdr:oneCellAnchor>
    <xdr:from>
      <xdr:col>11</xdr:col>
      <xdr:colOff>0</xdr:colOff>
      <xdr:row>843</xdr:row>
      <xdr:rowOff>878306</xdr:rowOff>
    </xdr:from>
    <xdr:ext cx="1354717" cy="217560"/>
    <xdr:sp macro="" textlink="">
      <xdr:nvSpPr>
        <xdr:cNvPr id="31" name="Textfeld 30">
          <a:hlinkClick xmlns:r="http://schemas.openxmlformats.org/officeDocument/2006/relationships" r:id="rId67"/>
          <a:extLst>
            <a:ext uri="{FF2B5EF4-FFF2-40B4-BE49-F238E27FC236}">
              <a16:creationId xmlns:a16="http://schemas.microsoft.com/office/drawing/2014/main" id="{E6E0EE30-2BE5-4702-9695-07BB8D756A63}"/>
            </a:ext>
          </a:extLst>
        </xdr:cNvPr>
        <xdr:cNvSpPr txBox="1"/>
      </xdr:nvSpPr>
      <xdr:spPr>
        <a:xfrm>
          <a:off x="12091737" y="296089138"/>
          <a:ext cx="1354717"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 la liste des composants</a:t>
          </a:r>
        </a:p>
      </xdr:txBody>
    </xdr:sp>
    <xdr:clientData/>
  </xdr:oneCellAnchor>
  <xdr:oneCellAnchor>
    <xdr:from>
      <xdr:col>11</xdr:col>
      <xdr:colOff>0</xdr:colOff>
      <xdr:row>736</xdr:row>
      <xdr:rowOff>729916</xdr:rowOff>
    </xdr:from>
    <xdr:ext cx="1354717" cy="217560"/>
    <xdr:sp macro="" textlink="">
      <xdr:nvSpPr>
        <xdr:cNvPr id="32" name="Textfeld 31">
          <a:hlinkClick xmlns:r="http://schemas.openxmlformats.org/officeDocument/2006/relationships" r:id="rId68"/>
          <a:extLst>
            <a:ext uri="{FF2B5EF4-FFF2-40B4-BE49-F238E27FC236}">
              <a16:creationId xmlns:a16="http://schemas.microsoft.com/office/drawing/2014/main" id="{F28EB0F0-AD75-2CBC-C460-660D6E80F13E}"/>
            </a:ext>
          </a:extLst>
        </xdr:cNvPr>
        <xdr:cNvSpPr txBox="1"/>
      </xdr:nvSpPr>
      <xdr:spPr>
        <a:xfrm>
          <a:off x="12087727" y="259256463"/>
          <a:ext cx="1354717"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Vers la liste des composants</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72141</xdr:colOff>
      <xdr:row>2</xdr:row>
      <xdr:rowOff>211585</xdr:rowOff>
    </xdr:from>
    <xdr:to>
      <xdr:col>0</xdr:col>
      <xdr:colOff>73309</xdr:colOff>
      <xdr:row>2</xdr:row>
      <xdr:rowOff>263061</xdr:rowOff>
    </xdr:to>
    <xdr:cxnSp macro="">
      <xdr:nvCxnSpPr>
        <xdr:cNvPr id="2" name="Gerade Verbindung mit Pfeil 1">
          <a:extLst>
            <a:ext uri="{FF2B5EF4-FFF2-40B4-BE49-F238E27FC236}">
              <a16:creationId xmlns:a16="http://schemas.microsoft.com/office/drawing/2014/main" id="{462F5E40-A141-466D-8874-2C33FE1D76F1}"/>
            </a:ext>
          </a:extLst>
        </xdr:cNvPr>
        <xdr:cNvCxnSpPr/>
      </xdr:nvCxnSpPr>
      <xdr:spPr>
        <a:xfrm flipH="1">
          <a:off x="68966" y="602110"/>
          <a:ext cx="4343" cy="4830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37402</xdr:colOff>
      <xdr:row>1</xdr:row>
      <xdr:rowOff>20614</xdr:rowOff>
    </xdr:from>
    <xdr:to>
      <xdr:col>2</xdr:col>
      <xdr:colOff>1280795</xdr:colOff>
      <xdr:row>2</xdr:row>
      <xdr:rowOff>171609</xdr:rowOff>
    </xdr:to>
    <xdr:sp macro="" textlink="">
      <xdr:nvSpPr>
        <xdr:cNvPr id="3" name="Textfeld 2">
          <a:extLst>
            <a:ext uri="{FF2B5EF4-FFF2-40B4-BE49-F238E27FC236}">
              <a16:creationId xmlns:a16="http://schemas.microsoft.com/office/drawing/2014/main" id="{7DCCAAA1-795E-45C1-B3E4-73465659F45B}"/>
            </a:ext>
          </a:extLst>
        </xdr:cNvPr>
        <xdr:cNvSpPr txBox="1"/>
      </xdr:nvSpPr>
      <xdr:spPr>
        <a:xfrm>
          <a:off x="37402" y="373039"/>
          <a:ext cx="2018093" cy="189095"/>
        </a:xfrm>
        <a:prstGeom prst="rect">
          <a:avLst/>
        </a:prstGeom>
        <a:solidFill>
          <a:schemeClr val="accent3">
            <a:lumMod val="20000"/>
            <a:lumOff val="80000"/>
          </a:schemeClr>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CH" sz="800" b="0" i="0" u="none" strike="noStrike" kern="0" cap="none" spc="0" normalizeH="0" baseline="0" noProof="0">
              <a:ln>
                <a:noFill/>
              </a:ln>
              <a:solidFill>
                <a:prstClr val="black"/>
              </a:solidFill>
              <a:effectLst/>
              <a:uLnTx/>
              <a:uFillTx/>
              <a:latin typeface="+mn-lt"/>
              <a:ea typeface="+mn-ea"/>
              <a:cs typeface="+mn-cs"/>
            </a:rPr>
            <a:t>Pour indiquer un défaut, sélectionnez "X"</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22861</xdr:colOff>
      <xdr:row>20</xdr:row>
      <xdr:rowOff>297180</xdr:rowOff>
    </xdr:from>
    <xdr:to>
      <xdr:col>6</xdr:col>
      <xdr:colOff>316866</xdr:colOff>
      <xdr:row>20</xdr:row>
      <xdr:rowOff>2436697</xdr:rowOff>
    </xdr:to>
    <xdr:pic>
      <xdr:nvPicPr>
        <xdr:cNvPr id="20" name="Grafik 19">
          <a:extLst>
            <a:ext uri="{FF2B5EF4-FFF2-40B4-BE49-F238E27FC236}">
              <a16:creationId xmlns:a16="http://schemas.microsoft.com/office/drawing/2014/main" id="{422D8481-438B-35A3-2382-23EEFA8648D0}"/>
            </a:ext>
          </a:extLst>
        </xdr:cNvPr>
        <xdr:cNvPicPr>
          <a:picLocks noChangeAspect="1"/>
        </xdr:cNvPicPr>
      </xdr:nvPicPr>
      <xdr:blipFill>
        <a:blip xmlns:r="http://schemas.openxmlformats.org/officeDocument/2006/relationships" r:embed="rId1"/>
        <a:stretch>
          <a:fillRect/>
        </a:stretch>
      </xdr:blipFill>
      <xdr:spPr>
        <a:xfrm>
          <a:off x="182881" y="7612380"/>
          <a:ext cx="6446520" cy="21395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5</xdr:col>
      <xdr:colOff>132080</xdr:colOff>
      <xdr:row>65</xdr:row>
      <xdr:rowOff>26670</xdr:rowOff>
    </xdr:from>
    <xdr:ext cx="576440" cy="264560"/>
    <xdr:sp macro="" textlink="">
      <xdr:nvSpPr>
        <xdr:cNvPr id="2" name="Textfeld 1">
          <a:hlinkClick xmlns:r="http://schemas.openxmlformats.org/officeDocument/2006/relationships" r:id="rId1"/>
          <a:extLst>
            <a:ext uri="{FF2B5EF4-FFF2-40B4-BE49-F238E27FC236}">
              <a16:creationId xmlns:a16="http://schemas.microsoft.com/office/drawing/2014/main" id="{5B27B7B9-79C0-47DB-97D6-BF91C04125E3}"/>
            </a:ext>
          </a:extLst>
        </xdr:cNvPr>
        <xdr:cNvSpPr txBox="1"/>
      </xdr:nvSpPr>
      <xdr:spPr>
        <a:xfrm>
          <a:off x="6655063" y="9196946"/>
          <a:ext cx="576440" cy="264560"/>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Retour</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xdr:col>
      <xdr:colOff>49680</xdr:colOff>
      <xdr:row>101</xdr:row>
      <xdr:rowOff>174812</xdr:rowOff>
    </xdr:from>
    <xdr:ext cx="576440" cy="264560"/>
    <xdr:sp macro="" textlink="">
      <xdr:nvSpPr>
        <xdr:cNvPr id="4" name="Textfeld 3">
          <a:hlinkClick xmlns:r="http://schemas.openxmlformats.org/officeDocument/2006/relationships" r:id="rId1"/>
          <a:extLst>
            <a:ext uri="{FF2B5EF4-FFF2-40B4-BE49-F238E27FC236}">
              <a16:creationId xmlns:a16="http://schemas.microsoft.com/office/drawing/2014/main" id="{AF776470-074E-4088-AEB7-A3E950914EA1}"/>
            </a:ext>
          </a:extLst>
        </xdr:cNvPr>
        <xdr:cNvSpPr txBox="1"/>
      </xdr:nvSpPr>
      <xdr:spPr>
        <a:xfrm>
          <a:off x="7189289" y="9028921"/>
          <a:ext cx="576440" cy="264560"/>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Retour</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5</xdr:col>
      <xdr:colOff>86360</xdr:colOff>
      <xdr:row>135</xdr:row>
      <xdr:rowOff>45720</xdr:rowOff>
    </xdr:from>
    <xdr:ext cx="576440" cy="264560"/>
    <xdr:sp macro="" textlink="">
      <xdr:nvSpPr>
        <xdr:cNvPr id="3" name="Textfeld 2">
          <a:hlinkClick xmlns:r="http://schemas.openxmlformats.org/officeDocument/2006/relationships" r:id="rId1"/>
          <a:extLst>
            <a:ext uri="{FF2B5EF4-FFF2-40B4-BE49-F238E27FC236}">
              <a16:creationId xmlns:a16="http://schemas.microsoft.com/office/drawing/2014/main" id="{CDBAE2B2-8D7D-415A-BB0C-906B3F0C82F8}"/>
            </a:ext>
          </a:extLst>
        </xdr:cNvPr>
        <xdr:cNvSpPr txBox="1"/>
      </xdr:nvSpPr>
      <xdr:spPr>
        <a:xfrm>
          <a:off x="7068918" y="9211701"/>
          <a:ext cx="576440" cy="264560"/>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Retour</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63379</xdr:colOff>
      <xdr:row>1</xdr:row>
      <xdr:rowOff>32874</xdr:rowOff>
    </xdr:from>
    <xdr:ext cx="1265667" cy="217560"/>
    <xdr:sp macro="" textlink="">
      <xdr:nvSpPr>
        <xdr:cNvPr id="32" name="Textfeld 31">
          <a:hlinkClick xmlns:r="http://schemas.openxmlformats.org/officeDocument/2006/relationships" r:id="rId1"/>
          <a:extLst>
            <a:ext uri="{FF2B5EF4-FFF2-40B4-BE49-F238E27FC236}">
              <a16:creationId xmlns:a16="http://schemas.microsoft.com/office/drawing/2014/main" id="{9737D89D-603C-42B5-A7C9-5E69A33C6B9D}"/>
            </a:ext>
          </a:extLst>
        </xdr:cNvPr>
        <xdr:cNvSpPr txBox="1"/>
      </xdr:nvSpPr>
      <xdr:spPr>
        <a:xfrm>
          <a:off x="212466" y="488417"/>
          <a:ext cx="1265667" cy="217560"/>
        </a:xfrm>
        <a:prstGeom prst="rect">
          <a:avLst/>
        </a:prstGeom>
        <a:solidFill>
          <a:schemeClr val="bg1">
            <a:lumMod val="95000"/>
          </a:schemeClr>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a:t>Défaut</a:t>
          </a:r>
          <a:r>
            <a:rPr lang="de-CH" sz="800" baseline="0"/>
            <a:t> 1er contr. subséq. </a:t>
          </a:r>
          <a:endParaRPr lang="de-CH" sz="800"/>
        </a:p>
      </xdr:txBody>
    </xdr:sp>
    <xdr:clientData/>
  </xdr:oneCellAnchor>
  <xdr:oneCellAnchor>
    <xdr:from>
      <xdr:col>2</xdr:col>
      <xdr:colOff>722209</xdr:colOff>
      <xdr:row>1</xdr:row>
      <xdr:rowOff>35781</xdr:rowOff>
    </xdr:from>
    <xdr:ext cx="1206677" cy="217560"/>
    <xdr:sp macro="" textlink="">
      <xdr:nvSpPr>
        <xdr:cNvPr id="34" name="Textfeld 33">
          <a:hlinkClick xmlns:r="http://schemas.openxmlformats.org/officeDocument/2006/relationships" r:id="rId2"/>
          <a:extLst>
            <a:ext uri="{FF2B5EF4-FFF2-40B4-BE49-F238E27FC236}">
              <a16:creationId xmlns:a16="http://schemas.microsoft.com/office/drawing/2014/main" id="{88B36C77-D820-41A3-9352-41B61E72B9BC}"/>
            </a:ext>
          </a:extLst>
        </xdr:cNvPr>
        <xdr:cNvSpPr txBox="1"/>
      </xdr:nvSpPr>
      <xdr:spPr>
        <a:xfrm>
          <a:off x="1442796" y="491324"/>
          <a:ext cx="1206677" cy="217560"/>
        </a:xfrm>
        <a:prstGeom prst="rect">
          <a:avLst/>
        </a:prstGeom>
        <a:solidFill>
          <a:schemeClr val="bg1">
            <a:lumMod val="95000"/>
          </a:schemeClr>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a:solidFill>
                <a:schemeClr val="tx1"/>
              </a:solidFill>
              <a:effectLst/>
              <a:latin typeface="+mn-lt"/>
              <a:ea typeface="+mn-ea"/>
              <a:cs typeface="+mn-cs"/>
            </a:rPr>
            <a:t>Défaut</a:t>
          </a:r>
          <a:r>
            <a:rPr lang="de-CH" sz="800" baseline="0">
              <a:solidFill>
                <a:schemeClr val="tx1"/>
              </a:solidFill>
              <a:effectLst/>
              <a:latin typeface="+mn-lt"/>
              <a:ea typeface="+mn-ea"/>
              <a:cs typeface="+mn-cs"/>
            </a:rPr>
            <a:t> 2e contr. subséq.</a:t>
          </a:r>
          <a:endParaRPr lang="fr-CH" sz="800">
            <a:effectLst/>
          </a:endParaRPr>
        </a:p>
      </xdr:txBody>
    </xdr:sp>
    <xdr:clientData/>
  </xdr:oneCellAnchor>
  <xdr:oneCellAnchor>
    <xdr:from>
      <xdr:col>2</xdr:col>
      <xdr:colOff>1909950</xdr:colOff>
      <xdr:row>1</xdr:row>
      <xdr:rowOff>31601</xdr:rowOff>
    </xdr:from>
    <xdr:ext cx="1212320" cy="217208"/>
    <xdr:sp macro="" textlink="">
      <xdr:nvSpPr>
        <xdr:cNvPr id="35" name="Textfeld 34">
          <a:hlinkClick xmlns:r="http://schemas.openxmlformats.org/officeDocument/2006/relationships" r:id="rId3"/>
          <a:extLst>
            <a:ext uri="{FF2B5EF4-FFF2-40B4-BE49-F238E27FC236}">
              <a16:creationId xmlns:a16="http://schemas.microsoft.com/office/drawing/2014/main" id="{025FF509-2538-46C9-AD9A-F1AD889984A0}"/>
            </a:ext>
          </a:extLst>
        </xdr:cNvPr>
        <xdr:cNvSpPr txBox="1"/>
      </xdr:nvSpPr>
      <xdr:spPr>
        <a:xfrm>
          <a:off x="2630537" y="487144"/>
          <a:ext cx="1212320" cy="217208"/>
        </a:xfrm>
        <a:prstGeom prst="rect">
          <a:avLst/>
        </a:prstGeom>
        <a:solidFill>
          <a:schemeClr val="bg1">
            <a:lumMod val="95000"/>
          </a:schemeClr>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a:solidFill>
                <a:schemeClr val="tx1"/>
              </a:solidFill>
              <a:effectLst/>
              <a:latin typeface="+mn-lt"/>
              <a:ea typeface="+mn-ea"/>
              <a:cs typeface="+mn-cs"/>
            </a:rPr>
            <a:t>Défaut</a:t>
          </a:r>
          <a:r>
            <a:rPr lang="de-CH" sz="800" baseline="0">
              <a:solidFill>
                <a:schemeClr val="tx1"/>
              </a:solidFill>
              <a:effectLst/>
              <a:latin typeface="+mn-lt"/>
              <a:ea typeface="+mn-ea"/>
              <a:cs typeface="+mn-cs"/>
            </a:rPr>
            <a:t> 3e contr. subséq.</a:t>
          </a:r>
          <a:endParaRPr lang="fr-CH" sz="800">
            <a:effectLst/>
          </a:endParaRPr>
        </a:p>
      </xdr:txBody>
    </xdr:sp>
    <xdr:clientData/>
  </xdr:oneCellAnchor>
  <xdr:twoCellAnchor>
    <xdr:from>
      <xdr:col>0</xdr:col>
      <xdr:colOff>82084</xdr:colOff>
      <xdr:row>2</xdr:row>
      <xdr:rowOff>207645</xdr:rowOff>
    </xdr:from>
    <xdr:to>
      <xdr:col>0</xdr:col>
      <xdr:colOff>85725</xdr:colOff>
      <xdr:row>4</xdr:row>
      <xdr:rowOff>103796</xdr:rowOff>
    </xdr:to>
    <xdr:cxnSp macro="">
      <xdr:nvCxnSpPr>
        <xdr:cNvPr id="36" name="Gerade Verbindung mit Pfeil 35">
          <a:extLst>
            <a:ext uri="{FF2B5EF4-FFF2-40B4-BE49-F238E27FC236}">
              <a16:creationId xmlns:a16="http://schemas.microsoft.com/office/drawing/2014/main" id="{722983FA-CEBB-4062-A682-35D2143B8C80}"/>
            </a:ext>
          </a:extLst>
        </xdr:cNvPr>
        <xdr:cNvCxnSpPr/>
      </xdr:nvCxnSpPr>
      <xdr:spPr>
        <a:xfrm flipH="1">
          <a:off x="82084" y="962025"/>
          <a:ext cx="3641" cy="353351"/>
        </a:xfrm>
        <a:prstGeom prst="straightConnector1">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1</xdr:col>
      <xdr:colOff>68513</xdr:colOff>
      <xdr:row>2</xdr:row>
      <xdr:rowOff>83675</xdr:rowOff>
    </xdr:from>
    <xdr:ext cx="2563651" cy="264560"/>
    <xdr:sp macro="" textlink="">
      <xdr:nvSpPr>
        <xdr:cNvPr id="37" name="Textfeld 36">
          <a:extLst>
            <a:ext uri="{FF2B5EF4-FFF2-40B4-BE49-F238E27FC236}">
              <a16:creationId xmlns:a16="http://schemas.microsoft.com/office/drawing/2014/main" id="{06ACBE97-27B8-4A87-9923-72792B01A4F1}"/>
            </a:ext>
          </a:extLst>
        </xdr:cNvPr>
        <xdr:cNvSpPr txBox="1"/>
      </xdr:nvSpPr>
      <xdr:spPr>
        <a:xfrm>
          <a:off x="217600" y="829110"/>
          <a:ext cx="2563651" cy="264560"/>
        </a:xfrm>
        <a:prstGeom prst="rect">
          <a:avLst/>
        </a:prstGeom>
        <a:solidFill>
          <a:schemeClr val="bg1">
            <a:lumMod val="95000"/>
          </a:schemeClr>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Pour</a:t>
          </a:r>
          <a:r>
            <a:rPr lang="de-CH" sz="1100" baseline="0"/>
            <a:t> indiquer un défaut, sélectionnez "X"</a:t>
          </a:r>
          <a:endParaRPr lang="de-CH" sz="1100"/>
        </a:p>
      </xdr:txBody>
    </xdr:sp>
    <xdr:clientData/>
  </xdr:oneCellAnchor>
  <xdr:twoCellAnchor>
    <xdr:from>
      <xdr:col>0</xdr:col>
      <xdr:colOff>76200</xdr:colOff>
      <xdr:row>2</xdr:row>
      <xdr:rowOff>217170</xdr:rowOff>
    </xdr:from>
    <xdr:to>
      <xdr:col>1</xdr:col>
      <xdr:colOff>60960</xdr:colOff>
      <xdr:row>2</xdr:row>
      <xdr:rowOff>218049</xdr:rowOff>
    </xdr:to>
    <xdr:cxnSp macro="">
      <xdr:nvCxnSpPr>
        <xdr:cNvPr id="3" name="Gerader Verbinder 2">
          <a:extLst>
            <a:ext uri="{FF2B5EF4-FFF2-40B4-BE49-F238E27FC236}">
              <a16:creationId xmlns:a16="http://schemas.microsoft.com/office/drawing/2014/main" id="{14B7E138-7EE9-4B85-AF05-76563710C73A}"/>
            </a:ext>
          </a:extLst>
        </xdr:cNvPr>
        <xdr:cNvCxnSpPr/>
      </xdr:nvCxnSpPr>
      <xdr:spPr>
        <a:xfrm>
          <a:off x="76200" y="971550"/>
          <a:ext cx="137160" cy="879"/>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oneCellAnchor>
    <xdr:from>
      <xdr:col>4</xdr:col>
      <xdr:colOff>106680</xdr:colOff>
      <xdr:row>1</xdr:row>
      <xdr:rowOff>7620</xdr:rowOff>
    </xdr:from>
    <xdr:ext cx="961545" cy="374141"/>
    <xdr:sp macro="" textlink="">
      <xdr:nvSpPr>
        <xdr:cNvPr id="3" name="Textfeld 2">
          <a:hlinkClick xmlns:r="http://schemas.openxmlformats.org/officeDocument/2006/relationships" r:id="rId1"/>
          <a:extLst>
            <a:ext uri="{FF2B5EF4-FFF2-40B4-BE49-F238E27FC236}">
              <a16:creationId xmlns:a16="http://schemas.microsoft.com/office/drawing/2014/main" id="{1080DC1C-40ED-1BA5-1BDE-D50BE08834D0}"/>
            </a:ext>
          </a:extLst>
        </xdr:cNvPr>
        <xdr:cNvSpPr txBox="1"/>
      </xdr:nvSpPr>
      <xdr:spPr>
        <a:xfrm>
          <a:off x="7490460" y="304800"/>
          <a:ext cx="961545" cy="374141"/>
        </a:xfrm>
        <a:prstGeom prst="rect">
          <a:avLst/>
        </a:prstGeom>
        <a:solidFill>
          <a:schemeClr val="bg1">
            <a:lumMod val="85000"/>
          </a:schemeClr>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a:t>RETOUR</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0000%20250512LAP\021%20PAK\Grundlagen\PSPK%202025\PAK-Tool%20251113%20vollwertige%20%20Anlagen%20DEUTSCH.xlsx" TargetMode="External"/><Relationship Id="rId1" Type="http://schemas.openxmlformats.org/officeDocument/2006/relationships/externalLinkPath" Target="file:///C:\0000%20250512LAP\021%20PAK\Grundlagen\PSPK%202025\PAK-Tool%20251113%20vollwertige%20%20Anlagen%20DEUTSC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0 ANEITUNG D"/>
      <sheetName val="00 ANLEITUNG F "/>
      <sheetName val="01 TITEL PERIODISCHE KONTROLLE"/>
      <sheetName val="03 ZUSAMMENFASSUNG BERICHT"/>
      <sheetName val="02 CHECKLISTE U. BERICHT"/>
      <sheetName val="04 TITEL NACHKONTROLLE 01"/>
      <sheetName val="04 TITEL NACHKONTROLLE 02"/>
      <sheetName val="04 TITEL NACHKONTROLLE 03"/>
      <sheetName val="05 CHECKLISTE NACHKONTROLLE"/>
      <sheetName val="05.01 VOLLZUGSMELDUNG"/>
      <sheetName val="06 Komponenten SB"/>
      <sheetName val="Zulassungsliste"/>
      <sheetName val="Grunddaten"/>
    </sheetNames>
    <sheetDataSet>
      <sheetData sheetId="0"/>
      <sheetData sheetId="1"/>
      <sheetData sheetId="2">
        <row r="16">
          <cell r="C16">
            <v>666666</v>
          </cell>
        </row>
      </sheetData>
      <sheetData sheetId="3">
        <row r="34">
          <cell r="E34" t="str">
            <v>…............</v>
          </cell>
        </row>
      </sheetData>
      <sheetData sheetId="4">
        <row r="5">
          <cell r="A5" t="str">
            <v/>
          </cell>
        </row>
      </sheetData>
      <sheetData sheetId="5"/>
      <sheetData sheetId="6"/>
      <sheetData sheetId="7"/>
      <sheetData sheetId="8"/>
      <sheetData sheetId="9"/>
      <sheetData sheetId="10"/>
      <sheetData sheetId="11"/>
      <sheetData sheetId="12">
        <row r="21">
          <cell r="A21" t="str">
            <v>Die Eigentümerin oder der Eigentümer melden den Vollzug der Mängelbehebung dem kantonalen Amt schriftlich  bis am 00.01.1900 
Eine Nachkontrolle vor Ort ist vorgesehen. Das kantonale Amt wird die Eigentümerin oder den Eigentümer frühzeitig über das Datum der Kontolle informieren. Die festgelegten Daten der Mängelbehebungen sind einzuhalten.</v>
          </cell>
        </row>
      </sheetData>
    </sheetDataSet>
  </externalBook>
</externalLink>
</file>

<file path=xl/persons/person.xml><?xml version="1.0" encoding="utf-8"?>
<personList xmlns="http://schemas.microsoft.com/office/spreadsheetml/2018/threadedcomments" xmlns:x="http://schemas.openxmlformats.org/spreadsheetml/2006/main">
  <person displayName="Feuillerat Pascal BABS" id="{BE229F96-1258-4DA5-9CD3-9D62EC22C820}" userId="S::pascal.feuillerat@babs.admin.ch::8dc6fe3e-9db3-4706-a729-96706023a703"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C4C425-64F4-406A-9681-6E9A8DD3794D}" name="ZulassTab_de" displayName="ZulassTab_de" ref="A3:E644" totalsRowShown="0" headerRowDxfId="292" dataDxfId="291" tableBorderDxfId="290" dataCellStyle="Standard_Tabelle1">
  <autoFilter ref="A3:E644" xr:uid="{77C4C425-64F4-406A-9681-6E9A8DD3794D}"/>
  <sortState xmlns:xlrd2="http://schemas.microsoft.com/office/spreadsheetml/2017/richdata2" ref="A4:E644">
    <sortCondition ref="B3:B644"/>
  </sortState>
  <tableColumns count="5">
    <tableColumn id="1" xr3:uid="{DC5BC726-D863-4F13-BF72-8A7ACD87B151}" name="N° OFPC" dataDxfId="289" dataCellStyle="Standard_Tabelle1"/>
    <tableColumn id="2" xr3:uid="{3849CB22-2270-45D6-9787-D3517E471F55}" name="Composant" dataDxfId="288" dataCellStyle="Standard_Tabelle1"/>
    <tableColumn id="3" xr3:uid="{3C44E8E7-CA80-4CFA-9A97-6D7DC26B0995}" name="Fabricant" dataDxfId="287" dataCellStyle="Standard_Tabelle1"/>
    <tableColumn id="4" xr3:uid="{5ECBDD25-AEE7-4F57-ADD0-1C9BFCFE2605}" name="Type" dataDxfId="286" dataCellStyle="Standard_Tabelle1"/>
    <tableColumn id="5" xr3:uid="{69AE837A-CE55-414C-B41E-6B6FD507A2B2}" name="Homologation" dataDxfId="285" dataCellStyle="Standard_Tabelle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2" dT="2025-09-12T12:57:38.01" personId="{BE229F96-1258-4DA5-9CD3-9D62EC22C820}" id="{26B94737-DFA3-4145-92E5-8562BC7F04A4}">
    <text>VAE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9.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12EF5-9CE7-489D-85F5-8DEC6683D972}">
  <dimension ref="A1:A15"/>
  <sheetViews>
    <sheetView topLeftCell="A12" workbookViewId="0">
      <selection activeCell="A15" sqref="A15"/>
    </sheetView>
  </sheetViews>
  <sheetFormatPr baseColWidth="10" defaultColWidth="11.5703125" defaultRowHeight="15" x14ac:dyDescent="0.2"/>
  <cols>
    <col min="1" max="1" width="117.85546875" style="132" customWidth="1"/>
    <col min="2" max="16384" width="11.5703125" style="133"/>
  </cols>
  <sheetData>
    <row r="1" spans="1:1" ht="46.5" x14ac:dyDescent="0.2">
      <c r="A1" s="131" t="s">
        <v>2393</v>
      </c>
    </row>
    <row r="2" spans="1:1" ht="224.25" customHeight="1" x14ac:dyDescent="0.2">
      <c r="A2" s="91" t="s">
        <v>2411</v>
      </c>
    </row>
    <row r="3" spans="1:1" ht="90" customHeight="1" x14ac:dyDescent="0.2">
      <c r="A3" s="91" t="s">
        <v>2118</v>
      </c>
    </row>
    <row r="4" spans="1:1" ht="75" customHeight="1" x14ac:dyDescent="0.2">
      <c r="A4" s="91" t="s">
        <v>2119</v>
      </c>
    </row>
    <row r="5" spans="1:1" ht="106.5" customHeight="1" x14ac:dyDescent="0.2">
      <c r="A5" s="91" t="s">
        <v>2120</v>
      </c>
    </row>
    <row r="6" spans="1:1" ht="409.5" customHeight="1" x14ac:dyDescent="0.2">
      <c r="A6" s="91" t="s">
        <v>2394</v>
      </c>
    </row>
    <row r="7" spans="1:1" ht="232.7" customHeight="1" x14ac:dyDescent="0.2">
      <c r="A7" s="91" t="s">
        <v>2395</v>
      </c>
    </row>
    <row r="8" spans="1:1" ht="172.5" x14ac:dyDescent="0.2">
      <c r="A8" s="91" t="s">
        <v>2477</v>
      </c>
    </row>
    <row r="9" spans="1:1" ht="201" x14ac:dyDescent="0.2">
      <c r="A9" s="91" t="s">
        <v>2476</v>
      </c>
    </row>
    <row r="10" spans="1:1" ht="93" x14ac:dyDescent="0.2">
      <c r="A10" s="131" t="s">
        <v>2122</v>
      </c>
    </row>
    <row r="11" spans="1:1" ht="72.75" x14ac:dyDescent="0.2">
      <c r="A11" s="91" t="s">
        <v>2396</v>
      </c>
    </row>
    <row r="12" spans="1:1" ht="194.25" customHeight="1" x14ac:dyDescent="0.2">
      <c r="A12" s="91" t="s">
        <v>2412</v>
      </c>
    </row>
    <row r="13" spans="1:1" ht="409.35" customHeight="1" x14ac:dyDescent="0.2">
      <c r="A13" s="91" t="s">
        <v>2121</v>
      </c>
    </row>
    <row r="14" spans="1:1" ht="170.45" customHeight="1" x14ac:dyDescent="0.2">
      <c r="A14" s="91" t="s">
        <v>2413</v>
      </c>
    </row>
    <row r="15" spans="1:1" ht="180.75" customHeight="1" x14ac:dyDescent="0.2">
      <c r="A15" s="91" t="s">
        <v>2123</v>
      </c>
    </row>
  </sheetData>
  <sheetProtection sheet="1" objects="1" scenarios="1"/>
  <pageMargins left="0.25" right="0.25"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1FE37-28D7-4DAC-B403-C5A6A4EC1B8A}">
  <sheetPr filterMode="1">
    <tabColor theme="6" tint="-0.499984740745262"/>
  </sheetPr>
  <dimension ref="A1:K1215"/>
  <sheetViews>
    <sheetView topLeftCell="A1041" zoomScale="98" workbookViewId="0">
      <selection activeCell="P437" sqref="P437"/>
    </sheetView>
  </sheetViews>
  <sheetFormatPr baseColWidth="10" defaultRowHeight="15" x14ac:dyDescent="0.25"/>
  <cols>
    <col min="1" max="1" width="2.42578125" style="4" bestFit="1" customWidth="1"/>
    <col min="2" max="2" width="8.5703125" style="3" customWidth="1"/>
    <col min="3" max="3" width="59.42578125" style="150" customWidth="1"/>
    <col min="4" max="4" width="2" customWidth="1"/>
    <col min="5" max="7" width="9.85546875" style="351" customWidth="1"/>
    <col min="8" max="8" width="11.5703125" style="351" hidden="1" customWidth="1"/>
    <col min="9" max="9" width="11.5703125" hidden="1" customWidth="1"/>
    <col min="10" max="10" width="16.85546875" hidden="1" customWidth="1"/>
    <col min="11" max="11" width="18.140625" hidden="1" customWidth="1"/>
    <col min="12" max="12" width="11.5703125" customWidth="1"/>
  </cols>
  <sheetData>
    <row r="1" spans="1:11" s="18" customFormat="1" ht="36" x14ac:dyDescent="0.25">
      <c r="A1" s="629" t="s">
        <v>2200</v>
      </c>
      <c r="C1" s="478"/>
      <c r="D1" s="21"/>
      <c r="E1" s="20"/>
      <c r="F1" s="350"/>
      <c r="G1" s="350"/>
      <c r="H1" s="350"/>
    </row>
    <row r="2" spans="1:11" ht="23.1" customHeight="1" x14ac:dyDescent="0.35">
      <c r="B2" s="219"/>
      <c r="C2" s="815"/>
      <c r="D2" s="815"/>
      <c r="E2" s="815"/>
      <c r="G2" s="351" t="s">
        <v>56</v>
      </c>
    </row>
    <row r="3" spans="1:11" ht="18" customHeight="1" thickBot="1" x14ac:dyDescent="0.3">
      <c r="A3" s="816"/>
      <c r="B3" s="816"/>
      <c r="C3" s="816"/>
      <c r="D3" s="816"/>
      <c r="E3" s="816"/>
    </row>
    <row r="4" spans="1:11" ht="18" customHeight="1" thickBot="1" x14ac:dyDescent="0.3">
      <c r="B4" s="1"/>
      <c r="C4" s="479"/>
      <c r="D4" s="4"/>
      <c r="E4" s="883" t="s">
        <v>2199</v>
      </c>
      <c r="F4" s="884"/>
      <c r="G4" s="885"/>
    </row>
    <row r="5" spans="1:11" ht="26.45" customHeight="1" thickBot="1" x14ac:dyDescent="0.3">
      <c r="A5" s="333"/>
      <c r="B5" s="334" t="s">
        <v>0</v>
      </c>
      <c r="C5" s="360" t="s">
        <v>2159</v>
      </c>
      <c r="D5" s="360"/>
      <c r="E5" s="352">
        <f>IF('04 TITRE CONTRÔLE SUBSÉQUENT 01'!B10&gt;0,'04 TITRE CONTRÔLE SUBSÉQUENT 01'!B10,"")</f>
        <v>46023</v>
      </c>
      <c r="F5" s="352" t="str">
        <f>IF('04 TITRE CONTRÔLE SUBSÉQUENT 02'!B11&gt;0,'04 TITRE CONTRÔLE SUBSÉQUENT 02'!B11,"")</f>
        <v/>
      </c>
      <c r="G5" s="353" t="str">
        <f>IF('04 TITRE CONTRÔLE SUBSÉQUENT 03'!B12&gt;0,'04 TITRE CONTRÔLE SUBSÉQUENT 03'!B12,"")</f>
        <v/>
      </c>
      <c r="H5" s="149" t="s">
        <v>55</v>
      </c>
      <c r="I5" s="149" t="s">
        <v>1</v>
      </c>
      <c r="J5" s="149" t="s">
        <v>2</v>
      </c>
      <c r="K5" s="149" t="s">
        <v>5</v>
      </c>
    </row>
    <row r="6" spans="1:11" ht="19.5" thickBot="1" x14ac:dyDescent="0.3">
      <c r="A6" s="327" t="str">
        <f>'02 LISTE DE CONTRÔLE ET RAPPORT'!A5</f>
        <v/>
      </c>
      <c r="B6" s="400">
        <v>1000</v>
      </c>
      <c r="C6" s="373" t="str">
        <f>'02 LISTE DE CONTRÔLE ET RAPPORT'!C5</f>
        <v>Conditions opérationnelles</v>
      </c>
      <c r="D6" s="328"/>
      <c r="E6" s="368"/>
      <c r="F6" s="368"/>
      <c r="G6" s="369"/>
      <c r="H6" s="8" t="s">
        <v>6</v>
      </c>
      <c r="I6" s="8" t="s">
        <v>6</v>
      </c>
      <c r="J6" s="8" t="s">
        <v>6</v>
      </c>
      <c r="K6" s="8" t="s">
        <v>6</v>
      </c>
    </row>
    <row r="7" spans="1:11" ht="15" customHeight="1" thickBot="1" x14ac:dyDescent="0.3">
      <c r="A7" s="329" t="str">
        <f>'02 LISTE DE CONTRÔLE ET RAPPORT'!A6</f>
        <v/>
      </c>
      <c r="B7" s="401">
        <v>1100</v>
      </c>
      <c r="C7" s="374" t="str">
        <f>'02 LISTE DE CONTRÔLE ET RAPPORT'!C6</f>
        <v>Documentation sur les ouvrages de protection</v>
      </c>
      <c r="D7" s="330"/>
      <c r="E7" s="371"/>
      <c r="F7" s="371"/>
      <c r="G7" s="372"/>
      <c r="H7" s="8" t="s">
        <v>6</v>
      </c>
      <c r="I7" s="8" t="s">
        <v>6</v>
      </c>
      <c r="J7" s="8" t="s">
        <v>6</v>
      </c>
      <c r="K7" s="8" t="s">
        <v>6</v>
      </c>
    </row>
    <row r="8" spans="1:11" ht="15" customHeight="1" thickBot="1" x14ac:dyDescent="0.3">
      <c r="A8" s="332" t="str">
        <f>'02 LISTE DE CONTRÔLE ET RAPPORT'!A7</f>
        <v/>
      </c>
      <c r="B8" s="207">
        <v>1101</v>
      </c>
      <c r="C8" s="480" t="str">
        <f>'02 LISTE DE CONTRÔLE ET RAPPORT'!C7</f>
        <v>Généralités</v>
      </c>
      <c r="D8" s="240"/>
      <c r="E8" s="886"/>
      <c r="F8" s="886"/>
      <c r="G8" s="887"/>
      <c r="H8" s="8" t="s">
        <v>6</v>
      </c>
      <c r="I8" s="8" t="s">
        <v>6</v>
      </c>
      <c r="J8" s="8" t="s">
        <v>6</v>
      </c>
      <c r="K8" s="8" t="s">
        <v>6</v>
      </c>
    </row>
    <row r="9" spans="1:11" ht="15" hidden="1" customHeight="1" x14ac:dyDescent="0.25">
      <c r="A9" s="376" t="str">
        <f>'02 LISTE DE CONTRÔLE ET RAPPORT'!A8</f>
        <v/>
      </c>
      <c r="B9" s="190">
        <v>1101.01</v>
      </c>
      <c r="C9" s="481" t="str">
        <f>'02 LISTE DE CONTRÔLE ET RAPPORT'!C8</f>
        <v>Description du défaut: Le procès-verbal de réception est manquant.</v>
      </c>
      <c r="D9" s="341" t="s">
        <v>2430</v>
      </c>
      <c r="E9" s="417" t="s">
        <v>2132</v>
      </c>
      <c r="F9" s="417"/>
      <c r="G9" s="615"/>
      <c r="H9" s="8" t="s">
        <v>6</v>
      </c>
      <c r="I9" s="8" t="s">
        <v>6</v>
      </c>
      <c r="J9" s="1"/>
      <c r="K9" s="1"/>
    </row>
    <row r="10" spans="1:11" hidden="1" x14ac:dyDescent="0.25">
      <c r="A10" s="377" t="str">
        <f>'02 LISTE DE CONTRÔLE ET RAPPORT'!A9</f>
        <v/>
      </c>
      <c r="B10" s="326"/>
      <c r="C10" s="834" t="str">
        <f>'02 LISTE DE CONTRÔLE ET RAPPORT'!C9</f>
        <v xml:space="preserve">Le procès-verbal de réception doit en principe figurer dans la documentation sur l’ouvrage de protection, car il contient des informations et des valeurs qui sont indispensables à son exploitation et à son entretien. Si le procès-verbal de réception ne peut être obtenu auprès des archives communales, la marche à suivre doit être discutée avec l’autorité cantonale compétente. </v>
      </c>
      <c r="D10" s="835"/>
      <c r="E10" s="835"/>
      <c r="F10" s="835"/>
      <c r="G10" s="836"/>
      <c r="H10" s="8" t="s">
        <v>6</v>
      </c>
      <c r="I10" s="8" t="s">
        <v>6</v>
      </c>
      <c r="J10" s="1"/>
      <c r="K10" s="1"/>
    </row>
    <row r="11" spans="1:11" ht="29.1" customHeight="1" x14ac:dyDescent="0.25">
      <c r="A11" s="378" t="str">
        <f>'02 LISTE DE CONTRÔLE ET RAPPORT'!A10</f>
        <v>NA</v>
      </c>
      <c r="B11" s="191">
        <v>1101.02</v>
      </c>
      <c r="C11" s="481" t="str">
        <f>'02 LISTE DE CONTRÔLE ET RAPPORT'!C10</f>
        <v>Description du défaut: La documentation sur l’ouvrage de protection est manquante.</v>
      </c>
      <c r="D11" s="342" t="s">
        <v>2430</v>
      </c>
      <c r="E11" s="418" t="s">
        <v>2132</v>
      </c>
      <c r="F11" s="418"/>
      <c r="G11" s="419"/>
      <c r="H11" s="8" t="s">
        <v>6</v>
      </c>
      <c r="I11" s="8" t="s">
        <v>6</v>
      </c>
      <c r="J11" s="8" t="s">
        <v>6</v>
      </c>
      <c r="K11" s="8" t="s">
        <v>6</v>
      </c>
    </row>
    <row r="12" spans="1:11" x14ac:dyDescent="0.25">
      <c r="A12" s="379" t="str">
        <f>'02 LISTE DE CONTRÔLE ET RAPPORT'!A11</f>
        <v/>
      </c>
      <c r="B12" s="229"/>
      <c r="C12" s="834" t="str">
        <f>'02 LISTE DE CONTRÔLE ET RAPPORT'!C11</f>
        <v xml:space="preserve">Une documentation sur l’ouvrage de protection introuvable ou incomplète constitue un défaut. </v>
      </c>
      <c r="D12" s="835"/>
      <c r="E12" s="835"/>
      <c r="F12" s="835"/>
      <c r="G12" s="836"/>
      <c r="H12" s="8" t="s">
        <v>6</v>
      </c>
      <c r="I12" s="8" t="s">
        <v>6</v>
      </c>
      <c r="J12" s="8" t="s">
        <v>6</v>
      </c>
      <c r="K12" s="8" t="s">
        <v>6</v>
      </c>
    </row>
    <row r="13" spans="1:11" ht="59.45" customHeight="1" x14ac:dyDescent="0.25">
      <c r="A13" s="380" t="str">
        <f>'02 LISTE DE CONTRÔLE ET RAPPORT'!A12</f>
        <v/>
      </c>
      <c r="B13" s="222"/>
      <c r="C13" s="834" t="str">
        <f>'02 LISTE DE CONTRÔLE ET RAPPORT'!C12</f>
        <v>Pour pouvoir assurer l’entretien et la disponibilité opérationnelle de l’ouvrage de protection, il est indispensable de disposer d’une documentation sur l’ouvrage. Celle-ci contient tous les documents techniques, plans, contrats, calculs, schémas et manuels d’utilisation ainsi que le procès-verbal de réception, la liste des pièces de rechange et du matériel de remplacement, etc.</v>
      </c>
      <c r="D13" s="835"/>
      <c r="E13" s="835"/>
      <c r="F13" s="835"/>
      <c r="G13" s="836"/>
      <c r="H13" s="8" t="s">
        <v>6</v>
      </c>
      <c r="I13" s="8" t="s">
        <v>6</v>
      </c>
      <c r="J13" s="8" t="s">
        <v>6</v>
      </c>
      <c r="K13" s="8" t="s">
        <v>6</v>
      </c>
    </row>
    <row r="14" spans="1:11" ht="42.6" customHeight="1" x14ac:dyDescent="0.25">
      <c r="A14" s="380" t="str">
        <f>'02 LISTE DE CONTRÔLE ET RAPPORT'!A13</f>
        <v/>
      </c>
      <c r="B14" s="222"/>
      <c r="C14" s="834" t="str">
        <f>'02 LISTE DE CONTRÔLE ET RAPPORT'!C13</f>
        <v>La liste complète des documents figure au chapitre suivant. Les documents manquants doivent être trouvés ou élaborés. Selon les directives des cantons, les documents révisés doivent être préparés en plusieurs exemplaires (p. ex. pour l’ouvrage de protection, la commune, le propriétaire, le canton).</v>
      </c>
      <c r="D14" s="835"/>
      <c r="E14" s="835"/>
      <c r="F14" s="835"/>
      <c r="G14" s="836"/>
      <c r="H14" s="8" t="s">
        <v>6</v>
      </c>
      <c r="I14" s="8" t="s">
        <v>6</v>
      </c>
      <c r="J14" s="8" t="s">
        <v>6</v>
      </c>
      <c r="K14" s="8" t="s">
        <v>6</v>
      </c>
    </row>
    <row r="15" spans="1:11" x14ac:dyDescent="0.25">
      <c r="A15" s="380" t="str">
        <f>'02 LISTE DE CONTRÔLE ET RAPPORT'!A14</f>
        <v/>
      </c>
      <c r="B15" s="222"/>
      <c r="C15" s="834" t="str">
        <f>'02 LISTE DE CONTRÔLE ET RAPPORT'!C14</f>
        <v xml:space="preserve">La documentation sur l’ouvrage de protection doit être classée et munie d’une table des matières. </v>
      </c>
      <c r="D15" s="835"/>
      <c r="E15" s="835"/>
      <c r="F15" s="835"/>
      <c r="G15" s="836"/>
      <c r="H15" s="8" t="s">
        <v>6</v>
      </c>
      <c r="I15" s="8" t="s">
        <v>6</v>
      </c>
      <c r="J15" s="8" t="s">
        <v>6</v>
      </c>
      <c r="K15" s="8" t="s">
        <v>6</v>
      </c>
    </row>
    <row r="16" spans="1:11" ht="29.45" customHeight="1" thickBot="1" x14ac:dyDescent="0.3">
      <c r="A16" s="381" t="str">
        <f>'02 LISTE DE CONTRÔLE ET RAPPORT'!A15</f>
        <v/>
      </c>
      <c r="B16" s="225"/>
      <c r="C16" s="837" t="str">
        <f>'02 LISTE DE CONTRÔLE ET RAPPORT'!C15</f>
        <v>Lorsque la documentation fait défaut, la marche à suivre doit être discutée avec l’autorité cantonale compétente.</v>
      </c>
      <c r="D16" s="838"/>
      <c r="E16" s="838"/>
      <c r="F16" s="838"/>
      <c r="G16" s="839"/>
      <c r="H16" s="8" t="s">
        <v>6</v>
      </c>
      <c r="I16" s="8" t="s">
        <v>6</v>
      </c>
      <c r="J16" s="8" t="s">
        <v>6</v>
      </c>
      <c r="K16" s="8" t="s">
        <v>6</v>
      </c>
    </row>
    <row r="17" spans="1:11" ht="15" customHeight="1" thickBot="1" x14ac:dyDescent="0.3">
      <c r="A17" s="332" t="str">
        <f>'02 LISTE DE CONTRÔLE ET RAPPORT'!A16</f>
        <v/>
      </c>
      <c r="B17" s="207">
        <v>1102</v>
      </c>
      <c r="C17" s="480" t="str">
        <f>'02 LISTE DE CONTRÔLE ET RAPPORT'!C16</f>
        <v>Plans</v>
      </c>
      <c r="D17" s="240"/>
      <c r="E17" s="476"/>
      <c r="F17" s="476"/>
      <c r="G17" s="477"/>
      <c r="H17" s="8" t="s">
        <v>6</v>
      </c>
      <c r="I17" s="8" t="s">
        <v>6</v>
      </c>
      <c r="J17" s="8" t="s">
        <v>6</v>
      </c>
      <c r="K17" s="8" t="s">
        <v>6</v>
      </c>
    </row>
    <row r="18" spans="1:11" ht="60" x14ac:dyDescent="0.25">
      <c r="A18" s="377" t="str">
        <f>'02 LISTE DE CONTRÔLE ET RAPPORT'!A17</f>
        <v/>
      </c>
      <c r="B18" s="326"/>
      <c r="C18" s="482" t="str">
        <f>'02 LISTE DE CONTRÔLE ET RAPPORT'!C17</f>
        <v>Pour les domaines suivants, les plans disponibles dans l’ouvrage de protection sont incomplets. Les documents ci-après doivent être intégrés dans la documentation sur l’ouvrage de protection en respectant le nombre d’exemplaires requis.</v>
      </c>
      <c r="D18" s="472"/>
      <c r="E18" s="472"/>
      <c r="F18" s="472"/>
      <c r="G18" s="473"/>
      <c r="H18" s="8" t="s">
        <v>6</v>
      </c>
      <c r="I18" s="8" t="s">
        <v>6</v>
      </c>
      <c r="J18" s="8" t="s">
        <v>6</v>
      </c>
      <c r="K18" s="8" t="s">
        <v>6</v>
      </c>
    </row>
    <row r="19" spans="1:11" ht="14.45" customHeight="1" x14ac:dyDescent="0.25">
      <c r="A19" s="378" t="str">
        <f>'02 LISTE DE CONTRÔLE ET RAPPORT'!A18</f>
        <v/>
      </c>
      <c r="B19" s="191">
        <v>1102.01</v>
      </c>
      <c r="C19" s="481" t="str">
        <f>'02 LISTE DE CONTRÔLE ET RAPPORT'!C18</f>
        <v>Description du défaut: Le plan d’ameublement est manquant.</v>
      </c>
      <c r="D19" s="342" t="s">
        <v>2430</v>
      </c>
      <c r="E19" s="418" t="s">
        <v>2132</v>
      </c>
      <c r="F19" s="418"/>
      <c r="G19" s="419"/>
      <c r="H19" s="8" t="s">
        <v>6</v>
      </c>
      <c r="I19" s="8" t="s">
        <v>6</v>
      </c>
      <c r="J19" s="8" t="s">
        <v>6</v>
      </c>
      <c r="K19" s="8" t="s">
        <v>6</v>
      </c>
    </row>
    <row r="20" spans="1:11" ht="29.1" customHeight="1" x14ac:dyDescent="0.25">
      <c r="A20" s="377" t="str">
        <f>'02 LISTE DE CONTRÔLE ET RAPPORT'!A19</f>
        <v/>
      </c>
      <c r="B20" s="326"/>
      <c r="C20" s="474" t="str">
        <f>'02 LISTE DE CONTRÔLE ET RAPPORT'!C19</f>
        <v>Plan présentant l’ameublement (p. ex. lits et toilettes sèches séparées par des parois).</v>
      </c>
      <c r="D20" s="461"/>
      <c r="E20" s="461"/>
      <c r="F20" s="461"/>
      <c r="G20" s="462"/>
      <c r="H20" s="8" t="s">
        <v>6</v>
      </c>
      <c r="I20" s="8" t="s">
        <v>6</v>
      </c>
      <c r="J20" s="8" t="s">
        <v>6</v>
      </c>
      <c r="K20" s="8" t="s">
        <v>6</v>
      </c>
    </row>
    <row r="21" spans="1:11" ht="29.1" customHeight="1" x14ac:dyDescent="0.25">
      <c r="A21" s="378" t="str">
        <f>'02 LISTE DE CONTRÔLE ET RAPPORT'!A20</f>
        <v/>
      </c>
      <c r="B21" s="191">
        <v>1102.02</v>
      </c>
      <c r="C21" s="62" t="str">
        <f>'02 LISTE DE CONTRÔLE ET RAPPORT'!C20</f>
        <v>Description du défaut: Le plan de situation est manquant (échelle 1:500 ou 1:1000).</v>
      </c>
      <c r="D21" s="342" t="s">
        <v>2430</v>
      </c>
      <c r="E21" s="418" t="s">
        <v>2132</v>
      </c>
      <c r="F21" s="418"/>
      <c r="G21" s="419"/>
      <c r="H21" s="8" t="s">
        <v>6</v>
      </c>
      <c r="I21" s="8" t="s">
        <v>6</v>
      </c>
      <c r="J21" s="8" t="s">
        <v>6</v>
      </c>
      <c r="K21" s="8" t="s">
        <v>6</v>
      </c>
    </row>
    <row r="22" spans="1:11" ht="14.45" customHeight="1" x14ac:dyDescent="0.25">
      <c r="A22" s="378" t="str">
        <f>'02 LISTE DE CONTRÔLE ET RAPPORT'!A21</f>
        <v/>
      </c>
      <c r="B22" s="191">
        <v>1102.03</v>
      </c>
      <c r="C22" s="62" t="str">
        <f>'02 LISTE DE CONTRÔLE ET RAPPORT'!C21</f>
        <v>Description du défaut: Le plan en coupe est manquant (échelle: 1:50).</v>
      </c>
      <c r="D22" s="342" t="s">
        <v>2430</v>
      </c>
      <c r="E22" s="418" t="s">
        <v>2132</v>
      </c>
      <c r="F22" s="418"/>
      <c r="G22" s="419"/>
      <c r="H22" s="8" t="s">
        <v>6</v>
      </c>
      <c r="I22" s="8" t="s">
        <v>6</v>
      </c>
      <c r="J22" s="8" t="s">
        <v>6</v>
      </c>
      <c r="K22" s="8" t="s">
        <v>6</v>
      </c>
    </row>
    <row r="23" spans="1:11" ht="29.1" customHeight="1" x14ac:dyDescent="0.25">
      <c r="A23" s="378" t="str">
        <f>'02 LISTE DE CONTRÔLE ET RAPPORT'!A22</f>
        <v/>
      </c>
      <c r="B23" s="191">
        <v>1102.04</v>
      </c>
      <c r="C23" s="62" t="str">
        <f>'02 LISTE DE CONTRÔLE ET RAPPORT'!C22</f>
        <v>Description du défaut: Les plans de coupe et de section sont manquants (échelle: 1:50).</v>
      </c>
      <c r="D23" s="342" t="s">
        <v>2430</v>
      </c>
      <c r="E23" s="418" t="s">
        <v>2132</v>
      </c>
      <c r="F23" s="418"/>
      <c r="G23" s="419"/>
      <c r="H23" s="8" t="s">
        <v>6</v>
      </c>
      <c r="I23" s="8" t="s">
        <v>6</v>
      </c>
      <c r="J23" s="8" t="s">
        <v>6</v>
      </c>
      <c r="K23" s="8" t="s">
        <v>6</v>
      </c>
    </row>
    <row r="24" spans="1:11" ht="43.35" customHeight="1" x14ac:dyDescent="0.25">
      <c r="A24" s="378" t="str">
        <f>'02 LISTE DE CONTRÔLE ET RAPPORT'!A23</f>
        <v/>
      </c>
      <c r="B24" s="191">
        <v>1102.05</v>
      </c>
      <c r="C24" s="62" t="str">
        <f>'02 LISTE DE CONTRÔLE ET RAPPORT'!C23</f>
        <v>Description du défaut: Les plans révisés des installations pour la ventilation/le chauffage; l’eau/les eaux usées, l’électricité sont manquants (plan à l’échelle 1:50 et schémas).</v>
      </c>
      <c r="D24" s="342" t="s">
        <v>2430</v>
      </c>
      <c r="E24" s="418" t="s">
        <v>2132</v>
      </c>
      <c r="F24" s="418"/>
      <c r="G24" s="419"/>
      <c r="H24" s="8" t="s">
        <v>6</v>
      </c>
      <c r="I24" s="8" t="s">
        <v>6</v>
      </c>
      <c r="J24" s="8" t="s">
        <v>6</v>
      </c>
      <c r="K24" s="8" t="s">
        <v>6</v>
      </c>
    </row>
    <row r="25" spans="1:11" ht="14.45" customHeight="1" x14ac:dyDescent="0.25">
      <c r="A25" s="379" t="str">
        <f>'02 LISTE DE CONTRÔLE ET RAPPORT'!A24</f>
        <v/>
      </c>
      <c r="B25" s="229"/>
      <c r="C25" s="856" t="str">
        <f>'02 LISTE DE CONTRÔLE ET RAPPORT'!C24</f>
        <v>À contrôler dans les abris équipés de telles installations et dans les constructions protégées.</v>
      </c>
      <c r="D25" s="857"/>
      <c r="E25" s="857"/>
      <c r="F25" s="857"/>
      <c r="G25" s="858"/>
      <c r="H25" s="8" t="s">
        <v>6</v>
      </c>
      <c r="I25" s="8" t="s">
        <v>6</v>
      </c>
      <c r="J25" s="8" t="s">
        <v>6</v>
      </c>
      <c r="K25" s="8" t="s">
        <v>6</v>
      </c>
    </row>
    <row r="26" spans="1:11" ht="14.45" customHeight="1" x14ac:dyDescent="0.25">
      <c r="A26" s="380" t="str">
        <f>'02 LISTE DE CONTRÔLE ET RAPPORT'!A25</f>
        <v/>
      </c>
      <c r="B26" s="222"/>
      <c r="C26" s="856" t="str">
        <f>'02 LISTE DE CONTRÔLE ET RAPPORT'!C25</f>
        <v>Le dossier concernant la ventilation et le chauffage comprend:</v>
      </c>
      <c r="D26" s="857"/>
      <c r="E26" s="857"/>
      <c r="F26" s="857"/>
      <c r="G26" s="858"/>
      <c r="H26" s="8" t="s">
        <v>6</v>
      </c>
      <c r="I26" s="8" t="s">
        <v>6</v>
      </c>
      <c r="J26" s="8" t="s">
        <v>6</v>
      </c>
      <c r="K26" s="8" t="s">
        <v>6</v>
      </c>
    </row>
    <row r="27" spans="1:11" ht="14.45" customHeight="1" x14ac:dyDescent="0.25">
      <c r="A27" s="380" t="str">
        <f>'02 LISTE DE CONTRÔLE ET RAPPORT'!A26</f>
        <v/>
      </c>
      <c r="B27" s="222"/>
      <c r="C27" s="880" t="str">
        <f>'02 LISTE DE CONTRÔLE ET RAPPORT'!C26</f>
        <v>-        plans d’installation révisés (vue en plan, coupes) pour la ventilation,</v>
      </c>
      <c r="D27" s="881"/>
      <c r="E27" s="881"/>
      <c r="F27" s="881"/>
      <c r="G27" s="882"/>
      <c r="H27" s="8" t="s">
        <v>6</v>
      </c>
      <c r="I27" s="8" t="s">
        <v>6</v>
      </c>
      <c r="J27" s="8" t="s">
        <v>6</v>
      </c>
      <c r="K27" s="8" t="s">
        <v>6</v>
      </c>
    </row>
    <row r="28" spans="1:11" ht="14.45" customHeight="1" x14ac:dyDescent="0.25">
      <c r="A28" s="380" t="str">
        <f>'02 LISTE DE CONTRÔLE ET RAPPORT'!A27</f>
        <v/>
      </c>
      <c r="B28" s="222"/>
      <c r="C28" s="880" t="str">
        <f>'02 LISTE DE CONTRÔLE ET RAPPORT'!C27</f>
        <v>-        plans d’installation révisés (vue en plan, coupes) pour installations de chauffage équipées d’un système de pompage d’eau chaude,</v>
      </c>
      <c r="D28" s="881"/>
      <c r="E28" s="881"/>
      <c r="F28" s="881"/>
      <c r="G28" s="882"/>
      <c r="H28" s="8" t="s">
        <v>6</v>
      </c>
      <c r="I28" s="8" t="s">
        <v>6</v>
      </c>
      <c r="J28" s="8" t="s">
        <v>6</v>
      </c>
      <c r="K28" s="8" t="s">
        <v>6</v>
      </c>
    </row>
    <row r="29" spans="1:11" ht="14.45" customHeight="1" x14ac:dyDescent="0.25">
      <c r="A29" s="380" t="str">
        <f>'02 LISTE DE CONTRÔLE ET RAPPORT'!A28</f>
        <v/>
      </c>
      <c r="B29" s="222"/>
      <c r="C29" s="880" t="str">
        <f>'02 LISTE DE CONTRÔLE ET RAPPORT'!C28</f>
        <v>-        schéma d’exploitation du système de ventilation (principe de ventilation),</v>
      </c>
      <c r="D29" s="881"/>
      <c r="E29" s="881"/>
      <c r="F29" s="881"/>
      <c r="G29" s="882"/>
      <c r="H29" s="8" t="s">
        <v>6</v>
      </c>
      <c r="I29" s="8" t="s">
        <v>6</v>
      </c>
      <c r="J29" s="8" t="s">
        <v>6</v>
      </c>
      <c r="K29" s="8" t="s">
        <v>6</v>
      </c>
    </row>
    <row r="30" spans="1:11" ht="14.45" customHeight="1" x14ac:dyDescent="0.25">
      <c r="A30" s="380" t="str">
        <f>'02 LISTE DE CONTRÔLE ET RAPPORT'!A29</f>
        <v/>
      </c>
      <c r="B30" s="222"/>
      <c r="C30" s="880" t="str">
        <f>'02 LISTE DE CONTRÔLE ET RAPPORT'!C29</f>
        <v>-        schéma d’exploitation de l’installation de chauffage (principe de chauffage),</v>
      </c>
      <c r="D30" s="881"/>
      <c r="E30" s="881"/>
      <c r="F30" s="881"/>
      <c r="G30" s="882"/>
      <c r="H30" s="8" t="s">
        <v>6</v>
      </c>
      <c r="I30" s="8" t="s">
        <v>6</v>
      </c>
      <c r="J30" s="8" t="s">
        <v>6</v>
      </c>
      <c r="K30" s="8" t="s">
        <v>6</v>
      </c>
    </row>
    <row r="31" spans="1:11" ht="14.45" customHeight="1" x14ac:dyDescent="0.25">
      <c r="A31" s="380" t="str">
        <f>'02 LISTE DE CONTRÔLE ET RAPPORT'!A30</f>
        <v/>
      </c>
      <c r="B31" s="222"/>
      <c r="C31" s="880" t="str">
        <f>'02 LISTE DE CONTRÔLE ET RAPPORT'!C30</f>
        <v>-        calcul de la ventilation (répartition de l’air pulsé et système d’évacuation d’air) et</v>
      </c>
      <c r="D31" s="881"/>
      <c r="E31" s="881"/>
      <c r="F31" s="881"/>
      <c r="G31" s="882"/>
      <c r="H31" s="8" t="s">
        <v>6</v>
      </c>
      <c r="I31" s="8" t="s">
        <v>6</v>
      </c>
      <c r="J31" s="8" t="s">
        <v>6</v>
      </c>
      <c r="K31" s="8" t="s">
        <v>6</v>
      </c>
    </row>
    <row r="32" spans="1:11" ht="14.45" customHeight="1" x14ac:dyDescent="0.25">
      <c r="A32" s="380" t="str">
        <f>'02 LISTE DE CONTRÔLE ET RAPPORT'!A31</f>
        <v/>
      </c>
      <c r="B32" s="222"/>
      <c r="C32" s="880" t="str">
        <f>'02 LISTE DE CONTRÔLE ET RAPPORT'!C31</f>
        <v>-        feuilles de données techniques (appareils de ventilation, ventilateurs d’évacuation d’air, réchauffeurs d’air électrique, instruments de mesure, valves anti-explosion, soupapes de surpression, filtres à gaz, etc.).</v>
      </c>
      <c r="D32" s="881"/>
      <c r="E32" s="881"/>
      <c r="F32" s="881"/>
      <c r="G32" s="882"/>
      <c r="H32" s="8" t="s">
        <v>6</v>
      </c>
      <c r="I32" s="8" t="s">
        <v>6</v>
      </c>
      <c r="J32" s="8" t="s">
        <v>6</v>
      </c>
      <c r="K32" s="8" t="s">
        <v>6</v>
      </c>
    </row>
    <row r="33" spans="1:11" ht="14.45" customHeight="1" x14ac:dyDescent="0.25">
      <c r="A33" s="380" t="str">
        <f>'02 LISTE DE CONTRÔLE ET RAPPORT'!A32</f>
        <v/>
      </c>
      <c r="B33" s="222"/>
      <c r="C33" s="856" t="str">
        <f>'02 LISTE DE CONTRÔLE ET RAPPORT'!C32</f>
        <v>Le dossier concernant le réseau d’eau comprend:</v>
      </c>
      <c r="D33" s="857"/>
      <c r="E33" s="857"/>
      <c r="F33" s="857"/>
      <c r="G33" s="858"/>
      <c r="H33" s="8" t="s">
        <v>6</v>
      </c>
      <c r="I33" s="8" t="s">
        <v>6</v>
      </c>
      <c r="J33" s="8" t="s">
        <v>6</v>
      </c>
      <c r="K33" s="8" t="s">
        <v>6</v>
      </c>
    </row>
    <row r="34" spans="1:11" ht="14.45" customHeight="1" x14ac:dyDescent="0.25">
      <c r="A34" s="380" t="str">
        <f>'02 LISTE DE CONTRÔLE ET RAPPORT'!A33</f>
        <v/>
      </c>
      <c r="B34" s="222"/>
      <c r="C34" s="853" t="str">
        <f>'02 LISTE DE CONTRÔLE ET RAPPORT'!C33</f>
        <v>-        plan/s d’installation révisé/s pour l’eau froide et l’eau chaude,</v>
      </c>
      <c r="D34" s="854"/>
      <c r="E34" s="854"/>
      <c r="F34" s="854"/>
      <c r="G34" s="855"/>
      <c r="H34" s="8" t="s">
        <v>6</v>
      </c>
      <c r="I34" s="8" t="s">
        <v>6</v>
      </c>
      <c r="J34" s="8" t="s">
        <v>6</v>
      </c>
      <c r="K34" s="8" t="s">
        <v>6</v>
      </c>
    </row>
    <row r="35" spans="1:11" ht="14.45" customHeight="1" x14ac:dyDescent="0.25">
      <c r="A35" s="380" t="str">
        <f>'02 LISTE DE CONTRÔLE ET RAPPORT'!A34</f>
        <v/>
      </c>
      <c r="B35" s="222"/>
      <c r="C35" s="853" t="str">
        <f>'02 LISTE DE CONTRÔLE ET RAPPORT'!C34</f>
        <v>-        schéma révisé pour l’approvisionnement en eau et la répartition de l’eau,</v>
      </c>
      <c r="D35" s="854"/>
      <c r="E35" s="854"/>
      <c r="F35" s="854"/>
      <c r="G35" s="855"/>
      <c r="H35" s="8" t="s">
        <v>6</v>
      </c>
      <c r="I35" s="8" t="s">
        <v>6</v>
      </c>
      <c r="J35" s="8" t="s">
        <v>6</v>
      </c>
      <c r="K35" s="8" t="s">
        <v>6</v>
      </c>
    </row>
    <row r="36" spans="1:11" ht="14.45" customHeight="1" x14ac:dyDescent="0.25">
      <c r="A36" s="380" t="str">
        <f>'02 LISTE DE CONTRÔLE ET RAPPORT'!A35</f>
        <v/>
      </c>
      <c r="B36" s="222"/>
      <c r="C36" s="853" t="str">
        <f>'02 LISTE DE CONTRÔLE ET RAPPORT'!C35</f>
        <v>-        schéma d’exploitation révisé pour l’approvisionnement en eau et la répartition de l’eau,</v>
      </c>
      <c r="D36" s="854"/>
      <c r="E36" s="854"/>
      <c r="F36" s="854"/>
      <c r="G36" s="855"/>
      <c r="H36" s="8" t="s">
        <v>6</v>
      </c>
      <c r="I36" s="8" t="s">
        <v>6</v>
      </c>
      <c r="J36" s="8" t="s">
        <v>6</v>
      </c>
      <c r="K36" s="8" t="s">
        <v>6</v>
      </c>
    </row>
    <row r="37" spans="1:11" ht="14.45" customHeight="1" x14ac:dyDescent="0.25">
      <c r="A37" s="380" t="str">
        <f>'02 LISTE DE CONTRÔLE ET RAPPORT'!A36</f>
        <v/>
      </c>
      <c r="B37" s="222"/>
      <c r="C37" s="853" t="str">
        <f>'02 LISTE DE CONTRÔLE ET RAPPORT'!C36</f>
        <v xml:space="preserve">-        feuilles de données techniques (installation de surpression, appareil de stérilisation par rayons ultraviolets, etc.), </v>
      </c>
      <c r="D37" s="854"/>
      <c r="E37" s="854"/>
      <c r="F37" s="854"/>
      <c r="G37" s="855"/>
      <c r="H37" s="8" t="s">
        <v>6</v>
      </c>
      <c r="I37" s="8" t="s">
        <v>6</v>
      </c>
      <c r="J37" s="8" t="s">
        <v>6</v>
      </c>
      <c r="K37" s="8" t="s">
        <v>6</v>
      </c>
    </row>
    <row r="38" spans="1:11" ht="14.45" customHeight="1" x14ac:dyDescent="0.25">
      <c r="A38" s="380" t="str">
        <f>'02 LISTE DE CONTRÔLE ET RAPPORT'!A37</f>
        <v/>
      </c>
      <c r="B38" s="222"/>
      <c r="C38" s="853" t="str">
        <f>'02 LISTE DE CONTRÔLE ET RAPPORT'!C37</f>
        <v>-        plan d’installation révisé pour la canalisation,</v>
      </c>
      <c r="D38" s="854"/>
      <c r="E38" s="854"/>
      <c r="F38" s="854"/>
      <c r="G38" s="855"/>
      <c r="H38" s="8" t="s">
        <v>6</v>
      </c>
      <c r="I38" s="8" t="s">
        <v>6</v>
      </c>
      <c r="J38" s="8" t="s">
        <v>6</v>
      </c>
      <c r="K38" s="8" t="s">
        <v>6</v>
      </c>
    </row>
    <row r="39" spans="1:11" ht="14.45" customHeight="1" x14ac:dyDescent="0.25">
      <c r="A39" s="380" t="str">
        <f>'02 LISTE DE CONTRÔLE ET RAPPORT'!A38</f>
        <v/>
      </c>
      <c r="B39" s="222"/>
      <c r="C39" s="853" t="str">
        <f>'02 LISTE DE CONTRÔLE ET RAPPORT'!C38</f>
        <v>-        schéma révisé pour l’évacuation des eaux usées (schéma de principe de l’évacuation des eaux usées),</v>
      </c>
      <c r="D39" s="854"/>
      <c r="E39" s="854"/>
      <c r="F39" s="854"/>
      <c r="G39" s="855"/>
      <c r="H39" s="8" t="s">
        <v>6</v>
      </c>
      <c r="I39" s="8" t="s">
        <v>6</v>
      </c>
      <c r="J39" s="8" t="s">
        <v>6</v>
      </c>
      <c r="K39" s="8" t="s">
        <v>6</v>
      </c>
    </row>
    <row r="40" spans="1:11" ht="14.45" customHeight="1" x14ac:dyDescent="0.25">
      <c r="A40" s="380" t="str">
        <f>'02 LISTE DE CONTRÔLE ET RAPPORT'!A39</f>
        <v/>
      </c>
      <c r="B40" s="222"/>
      <c r="C40" s="853" t="str">
        <f>'02 LISTE DE CONTRÔLE ET RAPPORT'!C39</f>
        <v>-        schéma d’exploitation révisé pour l’évacuation des eaux usées et</v>
      </c>
      <c r="D40" s="854"/>
      <c r="E40" s="854"/>
      <c r="F40" s="854"/>
      <c r="G40" s="855"/>
      <c r="H40" s="8" t="s">
        <v>6</v>
      </c>
      <c r="I40" s="8" t="s">
        <v>6</v>
      </c>
      <c r="J40" s="8" t="s">
        <v>6</v>
      </c>
      <c r="K40" s="8" t="s">
        <v>6</v>
      </c>
    </row>
    <row r="41" spans="1:11" ht="14.45" customHeight="1" x14ac:dyDescent="0.25">
      <c r="A41" s="380" t="str">
        <f>'02 LISTE DE CONTRÔLE ET RAPPORT'!A40</f>
        <v/>
      </c>
      <c r="B41" s="222"/>
      <c r="C41" s="853" t="str">
        <f>'02 LISTE DE CONTRÔLE ET RAPPORT'!C40</f>
        <v>-        feuilles de données techniques (pompe électrique de la fosse fécale, pompe manuelle de la fosse fécale, etc.).</v>
      </c>
      <c r="D41" s="854"/>
      <c r="E41" s="854"/>
      <c r="F41" s="854"/>
      <c r="G41" s="855"/>
      <c r="H41" s="8" t="s">
        <v>6</v>
      </c>
      <c r="I41" s="8" t="s">
        <v>6</v>
      </c>
      <c r="J41" s="8" t="s">
        <v>6</v>
      </c>
      <c r="K41" s="8" t="s">
        <v>6</v>
      </c>
    </row>
    <row r="42" spans="1:11" ht="14.45" customHeight="1" x14ac:dyDescent="0.25">
      <c r="A42" s="380" t="str">
        <f>'02 LISTE DE CONTRÔLE ET RAPPORT'!A41</f>
        <v/>
      </c>
      <c r="B42" s="222"/>
      <c r="C42" s="856" t="str">
        <f>'02 LISTE DE CONTRÔLE ET RAPPORT'!C41</f>
        <v>Le dossier concernant l’installation électrique comprend:</v>
      </c>
      <c r="D42" s="857"/>
      <c r="E42" s="857"/>
      <c r="F42" s="857"/>
      <c r="G42" s="858"/>
      <c r="H42" s="8" t="s">
        <v>6</v>
      </c>
      <c r="I42" s="8" t="s">
        <v>6</v>
      </c>
      <c r="J42" s="8" t="s">
        <v>6</v>
      </c>
      <c r="K42" s="8" t="s">
        <v>6</v>
      </c>
    </row>
    <row r="43" spans="1:11" ht="14.45" customHeight="1" x14ac:dyDescent="0.25">
      <c r="A43" s="380" t="str">
        <f>'02 LISTE DE CONTRÔLE ET RAPPORT'!A42</f>
        <v/>
      </c>
      <c r="B43" s="222"/>
      <c r="C43" s="853" t="str">
        <f>'02 LISTE DE CONTRÔLE ET RAPPORT'!C42</f>
        <v>-        plan de situation 1:1000 (ligne d’amenée de courant fort),</v>
      </c>
      <c r="D43" s="854"/>
      <c r="E43" s="854"/>
      <c r="F43" s="854"/>
      <c r="G43" s="855"/>
      <c r="H43" s="8" t="s">
        <v>6</v>
      </c>
      <c r="I43" s="8" t="s">
        <v>6</v>
      </c>
      <c r="J43" s="8" t="s">
        <v>6</v>
      </c>
      <c r="K43" s="8" t="s">
        <v>6</v>
      </c>
    </row>
    <row r="44" spans="1:11" ht="14.45" customHeight="1" x14ac:dyDescent="0.25">
      <c r="A44" s="380" t="str">
        <f>'02 LISTE DE CONTRÔLE ET RAPPORT'!A43</f>
        <v/>
      </c>
      <c r="B44" s="222"/>
      <c r="C44" s="853" t="str">
        <f>'02 LISTE DE CONTRÔLE ET RAPPORT'!C43</f>
        <v>-        plan/s d’installation de courant fort révisé/s,</v>
      </c>
      <c r="D44" s="854"/>
      <c r="E44" s="854"/>
      <c r="F44" s="854"/>
      <c r="G44" s="855"/>
      <c r="H44" s="8" t="s">
        <v>6</v>
      </c>
      <c r="I44" s="8" t="s">
        <v>6</v>
      </c>
      <c r="J44" s="8" t="s">
        <v>6</v>
      </c>
      <c r="K44" s="8" t="s">
        <v>6</v>
      </c>
    </row>
    <row r="45" spans="1:11" ht="14.45" customHeight="1" x14ac:dyDescent="0.25">
      <c r="A45" s="380" t="str">
        <f>'02 LISTE DE CONTRÔLE ET RAPPORT'!A44</f>
        <v/>
      </c>
      <c r="B45" s="222"/>
      <c r="C45" s="853" t="str">
        <f>'02 LISTE DE CONTRÔLE ET RAPPORT'!C44</f>
        <v>-        schéma de principe révisé de l’alimentation électrique,</v>
      </c>
      <c r="D45" s="854"/>
      <c r="E45" s="854"/>
      <c r="F45" s="854"/>
      <c r="G45" s="855"/>
      <c r="H45" s="8" t="s">
        <v>6</v>
      </c>
      <c r="I45" s="8" t="s">
        <v>6</v>
      </c>
      <c r="J45" s="8" t="s">
        <v>6</v>
      </c>
      <c r="K45" s="8" t="s">
        <v>6</v>
      </c>
    </row>
    <row r="46" spans="1:11" ht="14.45" customHeight="1" x14ac:dyDescent="0.25">
      <c r="A46" s="380" t="str">
        <f>'02 LISTE DE CONTRÔLE ET RAPPORT'!A45</f>
        <v/>
      </c>
      <c r="B46" s="222"/>
      <c r="C46" s="853" t="str">
        <f>'02 LISTE DE CONTRÔLE ET RAPPORT'!C45</f>
        <v>-        plan révisé de mise à terre,</v>
      </c>
      <c r="D46" s="854"/>
      <c r="E46" s="854"/>
      <c r="F46" s="854"/>
      <c r="G46" s="855"/>
      <c r="H46" s="8" t="s">
        <v>6</v>
      </c>
      <c r="I46" s="8" t="s">
        <v>6</v>
      </c>
      <c r="J46" s="8" t="s">
        <v>6</v>
      </c>
      <c r="K46" s="8" t="s">
        <v>6</v>
      </c>
    </row>
    <row r="47" spans="1:11" x14ac:dyDescent="0.25">
      <c r="A47" s="380" t="str">
        <f>'02 LISTE DE CONTRÔLE ET RAPPORT'!A46</f>
        <v/>
      </c>
      <c r="B47" s="222"/>
      <c r="C47" s="853" t="str">
        <f>'02 LISTE DE CONTRÔLE ET RAPPORT'!C46</f>
        <v>-        schéma révisé pour le tableau principal et le tableau secondaire,</v>
      </c>
      <c r="D47" s="854"/>
      <c r="E47" s="854"/>
      <c r="F47" s="854"/>
      <c r="G47" s="855"/>
      <c r="H47" s="8" t="s">
        <v>6</v>
      </c>
      <c r="I47" s="8" t="s">
        <v>6</v>
      </c>
      <c r="J47" s="8" t="s">
        <v>6</v>
      </c>
      <c r="K47" s="8" t="s">
        <v>6</v>
      </c>
    </row>
    <row r="48" spans="1:11" ht="14.45" customHeight="1" x14ac:dyDescent="0.25">
      <c r="A48" s="380" t="str">
        <f>'02 LISTE DE CONTRÔLE ET RAPPORT'!A47</f>
        <v/>
      </c>
      <c r="B48" s="222"/>
      <c r="C48" s="853" t="str">
        <f>'02 LISTE DE CONTRÔLE ET RAPPORT'!C47</f>
        <v>-        recueil de l’installation électrique dans les ouvrages de protection et</v>
      </c>
      <c r="D48" s="854"/>
      <c r="E48" s="854"/>
      <c r="F48" s="854"/>
      <c r="G48" s="855"/>
      <c r="H48" s="8" t="s">
        <v>6</v>
      </c>
      <c r="I48" s="8" t="s">
        <v>6</v>
      </c>
      <c r="J48" s="8" t="s">
        <v>6</v>
      </c>
      <c r="K48" s="8" t="s">
        <v>6</v>
      </c>
    </row>
    <row r="49" spans="1:11" ht="14.45" customHeight="1" x14ac:dyDescent="0.25">
      <c r="A49" s="380" t="str">
        <f>'02 LISTE DE CONTRÔLE ET RAPPORT'!A48</f>
        <v/>
      </c>
      <c r="B49" s="222"/>
      <c r="C49" s="853" t="str">
        <f>'02 LISTE DE CONTRÔLE ET RAPPORT'!C48</f>
        <v>-        manuel d’utilisation du groupe électrogène de secours (*à vérifier dans les abris où l’alimentation de secours est prescrite [abris de plus de 800 places protégées] ou installée).</v>
      </c>
      <c r="D49" s="854"/>
      <c r="E49" s="854"/>
      <c r="F49" s="854"/>
      <c r="G49" s="855"/>
      <c r="H49" s="8" t="s">
        <v>6</v>
      </c>
      <c r="I49" s="8" t="s">
        <v>6</v>
      </c>
      <c r="J49" s="8" t="s">
        <v>6</v>
      </c>
      <c r="K49" s="8" t="s">
        <v>6</v>
      </c>
    </row>
    <row r="50" spans="1:11" ht="14.45" customHeight="1" x14ac:dyDescent="0.25">
      <c r="A50" s="381" t="str">
        <f>'02 LISTE DE CONTRÔLE ET RAPPORT'!A49</f>
        <v/>
      </c>
      <c r="B50" s="225"/>
      <c r="C50" s="856" t="str">
        <f>'02 LISTE DE CONTRÔLE ET RAPPORT'!C49</f>
        <v>La documentation relative au groupe électrogène de secours doit comprendre le manuel d’utilisation et les instructions d’entretien ainsi que les indications suivantes: capacité du réservoir de carburant, niveau de l’eau de refroidissement, tableau des charges, résultat de la marche d’essai de 24 heures.</v>
      </c>
      <c r="D50" s="857"/>
      <c r="E50" s="857"/>
      <c r="F50" s="857"/>
      <c r="G50" s="858"/>
      <c r="H50" s="8" t="s">
        <v>6</v>
      </c>
      <c r="I50" s="8" t="s">
        <v>6</v>
      </c>
      <c r="J50" s="8" t="s">
        <v>6</v>
      </c>
      <c r="K50" s="8" t="s">
        <v>6</v>
      </c>
    </row>
    <row r="51" spans="1:11" ht="43.35" customHeight="1" x14ac:dyDescent="0.25">
      <c r="A51" s="378" t="str">
        <f>'02 LISTE DE CONTRÔLE ET RAPPORT'!A50</f>
        <v/>
      </c>
      <c r="B51" s="191">
        <v>1102.06</v>
      </c>
      <c r="C51" s="62" t="str">
        <f>'02 LISTE DE CONTRÔLE ET RAPPORT'!C50</f>
        <v>Description du défaut: Abris dans lesquels la transmission (trm) ou la télématique sont prescrites ou installées ainsi que constructions protégées:</v>
      </c>
      <c r="D51" s="342" t="s">
        <v>2430</v>
      </c>
      <c r="E51" s="418" t="s">
        <v>2132</v>
      </c>
      <c r="F51" s="418"/>
      <c r="G51" s="419"/>
      <c r="H51" s="8" t="s">
        <v>6</v>
      </c>
      <c r="I51" s="8" t="s">
        <v>6</v>
      </c>
      <c r="J51" s="8" t="s">
        <v>6</v>
      </c>
      <c r="K51" s="8" t="s">
        <v>6</v>
      </c>
    </row>
    <row r="52" spans="1:11" ht="16.350000000000001" customHeight="1" x14ac:dyDescent="0.25">
      <c r="A52" s="379" t="str">
        <f>'02 LISTE DE CONTRÔLE ET RAPPORT'!A51</f>
        <v/>
      </c>
      <c r="B52" s="229"/>
      <c r="C52" s="856" t="str">
        <f>'02 LISTE DE CONTRÔLE ET RAPPORT'!C51</f>
        <v>Les plans des installations de trm/télématique révisés sont manquants (plan à l’échelle 1:50 et schémas).</v>
      </c>
      <c r="D52" s="857"/>
      <c r="E52" s="857"/>
      <c r="F52" s="857"/>
      <c r="G52" s="858"/>
      <c r="H52" s="8" t="s">
        <v>6</v>
      </c>
      <c r="I52" s="8" t="s">
        <v>6</v>
      </c>
      <c r="J52" s="8" t="s">
        <v>6</v>
      </c>
      <c r="K52" s="8" t="s">
        <v>6</v>
      </c>
    </row>
    <row r="53" spans="1:11" ht="14.45" customHeight="1" x14ac:dyDescent="0.25">
      <c r="A53" s="380" t="str">
        <f>'02 LISTE DE CONTRÔLE ET RAPPORT'!A52</f>
        <v/>
      </c>
      <c r="B53" s="222"/>
      <c r="C53" s="853" t="str">
        <f>'02 LISTE DE CONTRÔLE ET RAPPORT'!C52</f>
        <v>-        plan d’installation révisé pour les équipements de télématique (raccordements/installations),</v>
      </c>
      <c r="D53" s="854"/>
      <c r="E53" s="854"/>
      <c r="F53" s="854"/>
      <c r="G53" s="855"/>
      <c r="H53" s="8" t="s">
        <v>6</v>
      </c>
      <c r="I53" s="8" t="s">
        <v>6</v>
      </c>
      <c r="J53" s="8" t="s">
        <v>6</v>
      </c>
      <c r="K53" s="8" t="s">
        <v>6</v>
      </c>
    </row>
    <row r="54" spans="1:11" ht="14.45" customHeight="1" x14ac:dyDescent="0.25">
      <c r="A54" s="380" t="str">
        <f>'02 LISTE DE CONTRÔLE ET RAPPORT'!A53</f>
        <v/>
      </c>
      <c r="B54" s="222"/>
      <c r="C54" s="853" t="str">
        <f>'02 LISTE DE CONTRÔLE ET RAPPORT'!C53</f>
        <v>-        schéma de principe révisé pour les équipements de télématique (raccordements/installations),</v>
      </c>
      <c r="D54" s="854"/>
      <c r="E54" s="854"/>
      <c r="F54" s="854"/>
      <c r="G54" s="855"/>
      <c r="H54" s="8" t="s">
        <v>6</v>
      </c>
      <c r="I54" s="8" t="s">
        <v>6</v>
      </c>
      <c r="J54" s="8" t="s">
        <v>6</v>
      </c>
      <c r="K54" s="8" t="s">
        <v>6</v>
      </c>
    </row>
    <row r="55" spans="1:11" ht="14.45" customHeight="1" x14ac:dyDescent="0.25">
      <c r="A55" s="380" t="str">
        <f>'02 LISTE DE CONTRÔLE ET RAPPORT'!A54</f>
        <v/>
      </c>
      <c r="B55" s="222"/>
      <c r="C55" s="853" t="str">
        <f>'02 LISTE DE CONTRÔLE ET RAPPORT'!C54</f>
        <v>-        schéma de principe révisé pour l’installation radio 2500 MHz,</v>
      </c>
      <c r="D55" s="854"/>
      <c r="E55" s="854"/>
      <c r="F55" s="854"/>
      <c r="G55" s="855"/>
      <c r="H55" s="8" t="s">
        <v>6</v>
      </c>
      <c r="I55" s="8" t="s">
        <v>6</v>
      </c>
      <c r="J55" s="8" t="s">
        <v>6</v>
      </c>
      <c r="K55" s="8" t="s">
        <v>6</v>
      </c>
    </row>
    <row r="56" spans="1:11" ht="14.45" customHeight="1" x14ac:dyDescent="0.25">
      <c r="A56" s="380" t="str">
        <f>'02 LISTE DE CONTRÔLE ET RAPPORT'!A55</f>
        <v/>
      </c>
      <c r="B56" s="222"/>
      <c r="C56" s="853" t="str">
        <f>'02 LISTE DE CONTRÔLE ET RAPPORT'!C55</f>
        <v>-        schéma de principe révisé pour l’installation radio 200 MHz (ancienne),</v>
      </c>
      <c r="D56" s="854"/>
      <c r="E56" s="854"/>
      <c r="F56" s="854"/>
      <c r="G56" s="855"/>
      <c r="H56" s="8" t="s">
        <v>6</v>
      </c>
      <c r="I56" s="8" t="s">
        <v>6</v>
      </c>
      <c r="J56" s="8" t="s">
        <v>6</v>
      </c>
      <c r="K56" s="8" t="s">
        <v>6</v>
      </c>
    </row>
    <row r="57" spans="1:11" ht="14.45" customHeight="1" x14ac:dyDescent="0.25">
      <c r="A57" s="380" t="str">
        <f>'02 LISTE DE CONTRÔLE ET RAPPORT'!A56</f>
        <v/>
      </c>
      <c r="B57" s="222"/>
      <c r="C57" s="853" t="str">
        <f>'02 LISTE DE CONTRÔLE ET RAPPORT'!C56</f>
        <v>-        manuel d’utilisation du modem,</v>
      </c>
      <c r="D57" s="854"/>
      <c r="E57" s="854"/>
      <c r="F57" s="854"/>
      <c r="G57" s="855"/>
      <c r="H57" s="8" t="s">
        <v>6</v>
      </c>
      <c r="I57" s="8" t="s">
        <v>6</v>
      </c>
      <c r="J57" s="8" t="s">
        <v>6</v>
      </c>
      <c r="K57" s="8" t="s">
        <v>6</v>
      </c>
    </row>
    <row r="58" spans="1:11" ht="14.45" customHeight="1" x14ac:dyDescent="0.25">
      <c r="A58" s="380" t="str">
        <f>'02 LISTE DE CONTRÔLE ET RAPPORT'!A57</f>
        <v/>
      </c>
      <c r="B58" s="222"/>
      <c r="C58" s="853" t="str">
        <f>'02 LISTE DE CONTRÔLE ET RAPPORT'!C57</f>
        <v>-        manuel d’utilisation du routeur,</v>
      </c>
      <c r="D58" s="854"/>
      <c r="E58" s="854"/>
      <c r="F58" s="854"/>
      <c r="G58" s="855"/>
      <c r="H58" s="8" t="s">
        <v>6</v>
      </c>
      <c r="I58" s="8" t="s">
        <v>6</v>
      </c>
      <c r="J58" s="8" t="s">
        <v>6</v>
      </c>
      <c r="K58" s="8" t="s">
        <v>6</v>
      </c>
    </row>
    <row r="59" spans="1:11" ht="14.45" customHeight="1" x14ac:dyDescent="0.25">
      <c r="A59" s="380" t="str">
        <f>'02 LISTE DE CONTRÔLE ET RAPPORT'!A58</f>
        <v/>
      </c>
      <c r="B59" s="222"/>
      <c r="C59" s="853" t="str">
        <f>'02 LISTE DE CONTRÔLE ET RAPPORT'!C58</f>
        <v>-        manuel d’utilisation de l’autocommutateur d’usagers (ACU) et</v>
      </c>
      <c r="D59" s="854"/>
      <c r="E59" s="854"/>
      <c r="F59" s="854"/>
      <c r="G59" s="855"/>
      <c r="H59" s="8" t="s">
        <v>6</v>
      </c>
      <c r="I59" s="8" t="s">
        <v>6</v>
      </c>
      <c r="J59" s="8" t="s">
        <v>6</v>
      </c>
      <c r="K59" s="8" t="s">
        <v>6</v>
      </c>
    </row>
    <row r="60" spans="1:11" ht="14.45" customHeight="1" x14ac:dyDescent="0.25">
      <c r="A60" s="380" t="str">
        <f>'02 LISTE DE CONTRÔLE ET RAPPORT'!A59</f>
        <v/>
      </c>
      <c r="B60" s="222"/>
      <c r="C60" s="853" t="str">
        <f>'02 LISTE DE CONTRÔLE ET RAPPORT'!C59</f>
        <v>-        manuel d’utilisation du commutateur de réseau.</v>
      </c>
      <c r="D60" s="854"/>
      <c r="E60" s="854"/>
      <c r="F60" s="854"/>
      <c r="G60" s="855"/>
      <c r="H60" s="8" t="s">
        <v>6</v>
      </c>
      <c r="I60" s="8" t="s">
        <v>6</v>
      </c>
      <c r="J60" s="8" t="s">
        <v>6</v>
      </c>
      <c r="K60" s="8" t="s">
        <v>6</v>
      </c>
    </row>
    <row r="61" spans="1:11" ht="14.45" customHeight="1" x14ac:dyDescent="0.25">
      <c r="A61" s="381" t="str">
        <f>'02 LISTE DE CONTRÔLE ET RAPPORT'!A60</f>
        <v/>
      </c>
      <c r="B61" s="225"/>
      <c r="C61" s="856" t="str">
        <f>'02 LISTE DE CONTRÔLE ET RAPPORT'!C60</f>
        <v>Les raccordements sur place doivent être déterminés par un spécialiste et demandés auprès du fournisseur de réseau. La programmation de l’autocommutateur d’usagers (ACU) doit être effectuée par une entreprise spécialisée autorisée.</v>
      </c>
      <c r="D61" s="857"/>
      <c r="E61" s="857"/>
      <c r="F61" s="857"/>
      <c r="G61" s="858"/>
      <c r="H61" s="8" t="s">
        <v>6</v>
      </c>
      <c r="I61" s="8" t="s">
        <v>6</v>
      </c>
      <c r="J61" s="8" t="s">
        <v>6</v>
      </c>
      <c r="K61" s="8" t="s">
        <v>6</v>
      </c>
    </row>
    <row r="62" spans="1:11" ht="75.75" customHeight="1" thickBot="1" x14ac:dyDescent="0.3">
      <c r="A62" s="382" t="str">
        <f>'02 LISTE DE CONTRÔLE ET RAPPORT'!A61</f>
        <v/>
      </c>
      <c r="B62" s="192">
        <v>1102.07</v>
      </c>
      <c r="C62" s="483" t="str">
        <f>'02 LISTE DE CONTRÔLE ET RAPPORT'!C61</f>
        <v>Description du défaut: Abris dans lesquels la transmission (trm) ou la télématique sont prescrites ou installées ainsi que constructions protégées: le plan de situation révisé (échelle 1:500 ou 1:1000) avec les emplacements des antennes, y compris les raccordements, est manquant.</v>
      </c>
      <c r="D62" s="343" t="s">
        <v>2430</v>
      </c>
      <c r="E62" s="418" t="s">
        <v>2132</v>
      </c>
      <c r="F62" s="418"/>
      <c r="G62" s="419"/>
      <c r="H62" s="8" t="s">
        <v>6</v>
      </c>
      <c r="I62" s="8" t="s">
        <v>6</v>
      </c>
      <c r="J62" s="8" t="s">
        <v>6</v>
      </c>
      <c r="K62" s="8" t="s">
        <v>6</v>
      </c>
    </row>
    <row r="63" spans="1:11" ht="15" customHeight="1" thickBot="1" x14ac:dyDescent="0.3">
      <c r="A63" s="329" t="str">
        <f>'02 LISTE DE CONTRÔLE ET RAPPORT'!A62</f>
        <v/>
      </c>
      <c r="B63" s="401">
        <v>1200</v>
      </c>
      <c r="C63" s="374" t="str">
        <f>'02 LISTE DE CONTRÔLE ET RAPPORT'!C62</f>
        <v>Entretien périodique</v>
      </c>
      <c r="D63" s="330"/>
      <c r="E63" s="371"/>
      <c r="F63" s="371"/>
      <c r="G63" s="372"/>
      <c r="H63" s="8" t="s">
        <v>6</v>
      </c>
      <c r="I63" s="8" t="s">
        <v>6</v>
      </c>
      <c r="J63" s="8" t="s">
        <v>6</v>
      </c>
      <c r="K63" s="8" t="s">
        <v>6</v>
      </c>
    </row>
    <row r="64" spans="1:11" ht="15" customHeight="1" thickBot="1" x14ac:dyDescent="0.3">
      <c r="A64" s="332" t="str">
        <f>'02 LISTE DE CONTRÔLE ET RAPPORT'!A63</f>
        <v/>
      </c>
      <c r="B64" s="207">
        <v>1201</v>
      </c>
      <c r="C64" s="480" t="str">
        <f>'02 LISTE DE CONTRÔLE ET RAPPORT'!C63</f>
        <v>Entretien périodique</v>
      </c>
      <c r="D64" s="240"/>
      <c r="E64" s="476"/>
      <c r="F64" s="476"/>
      <c r="G64" s="477"/>
      <c r="H64" s="8" t="s">
        <v>6</v>
      </c>
      <c r="I64" s="8" t="s">
        <v>6</v>
      </c>
      <c r="J64" s="8" t="s">
        <v>6</v>
      </c>
      <c r="K64" s="8" t="s">
        <v>6</v>
      </c>
    </row>
    <row r="65" spans="1:11" ht="29.1" customHeight="1" x14ac:dyDescent="0.25">
      <c r="A65" s="383" t="str">
        <f>'02 LISTE DE CONTRÔLE ET RAPPORT'!A64</f>
        <v/>
      </c>
      <c r="B65" s="193">
        <v>1201.01</v>
      </c>
      <c r="C65" s="484" t="str">
        <f>'02 LISTE DE CONTRÔLE ET RAPPORT'!C64</f>
        <v>Description du défaut: L’entretien périodique de l’ouvrage de protection n’a pas été effectué.</v>
      </c>
      <c r="D65" s="344" t="s">
        <v>2431</v>
      </c>
      <c r="E65" s="424" t="s">
        <v>2132</v>
      </c>
      <c r="F65" s="424"/>
      <c r="G65" s="425"/>
      <c r="H65" s="8" t="s">
        <v>6</v>
      </c>
      <c r="I65" s="8" t="s">
        <v>6</v>
      </c>
      <c r="J65" s="8" t="s">
        <v>6</v>
      </c>
      <c r="K65" s="8" t="s">
        <v>6</v>
      </c>
    </row>
    <row r="66" spans="1:11" ht="44.45" customHeight="1" x14ac:dyDescent="0.25">
      <c r="A66" s="379" t="str">
        <f>'02 LISTE DE CONTRÔLE ET RAPPORT'!A65</f>
        <v/>
      </c>
      <c r="B66" s="229"/>
      <c r="C66" s="856" t="str">
        <f>'02 LISTE DE CONTRÔLE ET RAPPORT'!C65</f>
        <v xml:space="preserve">Conformément aux Instructions techniques pour l’entretien des constructions de protection civile de pleine valeur réalisées selon les ITO, les ITAS ou les ITMO (ITE), il convient de procéder chaque année à une entretien périodique selon les modalités suivantes: </v>
      </c>
      <c r="D66" s="857"/>
      <c r="E66" s="857"/>
      <c r="F66" s="857"/>
      <c r="G66" s="858"/>
      <c r="H66" s="8" t="s">
        <v>6</v>
      </c>
      <c r="I66" s="8" t="s">
        <v>6</v>
      </c>
      <c r="J66" s="8" t="s">
        <v>6</v>
      </c>
      <c r="K66" s="8" t="s">
        <v>6</v>
      </c>
    </row>
    <row r="67" spans="1:11" ht="14.45" customHeight="1" x14ac:dyDescent="0.25">
      <c r="A67" s="380" t="str">
        <f>'02 LISTE DE CONTRÔLE ET RAPPORT'!A66</f>
        <v/>
      </c>
      <c r="B67" s="222"/>
      <c r="C67" s="853" t="str">
        <f>'02 LISTE DE CONTRÔLE ET RAPPORT'!C66</f>
        <v>-        8 contrôles,</v>
      </c>
      <c r="D67" s="854"/>
      <c r="E67" s="854"/>
      <c r="F67" s="854"/>
      <c r="G67" s="855"/>
      <c r="H67" s="8" t="s">
        <v>6</v>
      </c>
      <c r="I67" s="8" t="s">
        <v>6</v>
      </c>
      <c r="J67" s="8" t="s">
        <v>6</v>
      </c>
      <c r="K67" s="8" t="s">
        <v>6</v>
      </c>
    </row>
    <row r="68" spans="1:11" ht="14.45" customHeight="1" x14ac:dyDescent="0.25">
      <c r="A68" s="380" t="str">
        <f>'02 LISTE DE CONTRÔLE ET RAPPORT'!A67</f>
        <v/>
      </c>
      <c r="B68" s="222"/>
      <c r="C68" s="853" t="str">
        <f>'02 LISTE DE CONTRÔLE ET RAPPORT'!C67</f>
        <v>-        3 PETITS entretiens et</v>
      </c>
      <c r="D68" s="854"/>
      <c r="E68" s="854"/>
      <c r="F68" s="854"/>
      <c r="G68" s="855"/>
      <c r="H68" s="8" t="s">
        <v>6</v>
      </c>
      <c r="I68" s="8" t="s">
        <v>6</v>
      </c>
      <c r="J68" s="8" t="s">
        <v>6</v>
      </c>
      <c r="K68" s="8" t="s">
        <v>6</v>
      </c>
    </row>
    <row r="69" spans="1:11" ht="14.45" customHeight="1" x14ac:dyDescent="0.25">
      <c r="A69" s="380" t="str">
        <f>'02 LISTE DE CONTRÔLE ET RAPPORT'!A68</f>
        <v/>
      </c>
      <c r="B69" s="222"/>
      <c r="C69" s="853" t="str">
        <f>'02 LISTE DE CONTRÔLE ET RAPPORT'!C68</f>
        <v>-        1 GRAND entretien.</v>
      </c>
      <c r="D69" s="854"/>
      <c r="E69" s="854"/>
      <c r="F69" s="854"/>
      <c r="G69" s="855"/>
      <c r="H69" s="8" t="s">
        <v>6</v>
      </c>
      <c r="I69" s="8" t="s">
        <v>6</v>
      </c>
      <c r="J69" s="8" t="s">
        <v>6</v>
      </c>
      <c r="K69" s="8" t="s">
        <v>6</v>
      </c>
    </row>
    <row r="70" spans="1:11" ht="14.45" customHeight="1" x14ac:dyDescent="0.25">
      <c r="A70" s="380" t="str">
        <f>'02 LISTE DE CONTRÔLE ET RAPPORT'!A69</f>
        <v/>
      </c>
      <c r="B70" s="222"/>
      <c r="C70" s="856" t="str">
        <f>'02 LISTE DE CONTRÔLE ET RAPPORT'!C69</f>
        <v>Pour assurer la disponibilité opérationnelle de la construction, il est indispensable que tous les préposés à la construction connaissent les installations techniques de leur construction et qu’ils effectuent l’entretien périodique de celle-ci. Des plans d’intervention appropriés doivent être établis et respectés.</v>
      </c>
      <c r="D70" s="857"/>
      <c r="E70" s="857"/>
      <c r="F70" s="857"/>
      <c r="G70" s="858"/>
      <c r="H70" s="8" t="s">
        <v>6</v>
      </c>
      <c r="I70" s="8" t="s">
        <v>6</v>
      </c>
      <c r="J70" s="8" t="s">
        <v>6</v>
      </c>
      <c r="K70" s="8" t="s">
        <v>6</v>
      </c>
    </row>
    <row r="71" spans="1:11" ht="14.45" customHeight="1" x14ac:dyDescent="0.25">
      <c r="A71" s="380" t="str">
        <f>'02 LISTE DE CONTRÔLE ET RAPPORT'!A70</f>
        <v/>
      </c>
      <c r="B71" s="222"/>
      <c r="C71" s="856" t="str">
        <f>'02 LISTE DE CONTRÔLE ET RAPPORT'!C70</f>
        <v xml:space="preserve">L’entretien périodique des construction protégées doit aussi être effectué chaque année selon le même principe. Cependant, conformément aux Directives concernant le degré de préparation réduit (DPR) des constructions protégées de la protection de la population, il n’est pas nécessaire de procéder à des rondes de contrôle. </v>
      </c>
      <c r="D71" s="857"/>
      <c r="E71" s="857"/>
      <c r="F71" s="857"/>
      <c r="G71" s="858"/>
      <c r="H71" s="8" t="s">
        <v>6</v>
      </c>
      <c r="I71" s="8" t="s">
        <v>6</v>
      </c>
      <c r="J71" s="8" t="s">
        <v>6</v>
      </c>
      <c r="K71" s="8" t="s">
        <v>6</v>
      </c>
    </row>
    <row r="72" spans="1:11" ht="14.45" customHeight="1" x14ac:dyDescent="0.25">
      <c r="A72" s="380" t="str">
        <f>'02 LISTE DE CONTRÔLE ET RAPPORT'!A71</f>
        <v/>
      </c>
      <c r="B72" s="222"/>
      <c r="C72" s="856" t="str">
        <f>'02 LISTE DE CONTRÔLE ET RAPPORT'!C71</f>
        <v>Conformément aux ITE, l’entretien périodique des abris spéciaux (abris en terrain découvert et dans des garages souterrains, abris d’hôpitaux et d’EMS) doit être effectué chaque année selon les modalités suivantes:</v>
      </c>
      <c r="D72" s="857"/>
      <c r="E72" s="857"/>
      <c r="F72" s="857"/>
      <c r="G72" s="858"/>
      <c r="H72" s="8" t="s">
        <v>6</v>
      </c>
      <c r="I72" s="8" t="s">
        <v>6</v>
      </c>
      <c r="J72" s="8" t="s">
        <v>6</v>
      </c>
      <c r="K72" s="8" t="s">
        <v>6</v>
      </c>
    </row>
    <row r="73" spans="1:11" ht="14.45" customHeight="1" x14ac:dyDescent="0.25">
      <c r="A73" s="380" t="str">
        <f>'02 LISTE DE CONTRÔLE ET RAPPORT'!A72</f>
        <v/>
      </c>
      <c r="B73" s="222"/>
      <c r="C73" s="856" t="str">
        <f>'02 LISTE DE CONTRÔLE ET RAPPORT'!C72</f>
        <v>ITAS – abris avec alimentation électrique de secours et/ou avec alimentation en eau:</v>
      </c>
      <c r="D73" s="857"/>
      <c r="E73" s="857"/>
      <c r="F73" s="857"/>
      <c r="G73" s="858"/>
      <c r="H73" s="8" t="s">
        <v>6</v>
      </c>
      <c r="I73" s="8" t="s">
        <v>6</v>
      </c>
      <c r="J73" s="8" t="s">
        <v>6</v>
      </c>
      <c r="K73" s="8" t="s">
        <v>6</v>
      </c>
    </row>
    <row r="74" spans="1:11" ht="14.45" customHeight="1" x14ac:dyDescent="0.25">
      <c r="A74" s="380" t="str">
        <f>'02 LISTE DE CONTRÔLE ET RAPPORT'!A73</f>
        <v/>
      </c>
      <c r="B74" s="222"/>
      <c r="C74" s="853" t="str">
        <f>'02 LISTE DE CONTRÔLE ET RAPPORT'!C73</f>
        <v>-        contrôles selon les besoins,</v>
      </c>
      <c r="D74" s="854"/>
      <c r="E74" s="854"/>
      <c r="F74" s="854"/>
      <c r="G74" s="855"/>
      <c r="H74" s="8" t="s">
        <v>6</v>
      </c>
      <c r="I74" s="8" t="s">
        <v>6</v>
      </c>
      <c r="J74" s="8" t="s">
        <v>6</v>
      </c>
      <c r="K74" s="8" t="s">
        <v>6</v>
      </c>
    </row>
    <row r="75" spans="1:11" ht="14.45" customHeight="1" x14ac:dyDescent="0.25">
      <c r="A75" s="380" t="str">
        <f>'02 LISTE DE CONTRÔLE ET RAPPORT'!A74</f>
        <v/>
      </c>
      <c r="B75" s="222"/>
      <c r="C75" s="853" t="str">
        <f>'02 LISTE DE CONTRÔLE ET RAPPORT'!C74</f>
        <v>-        3 PETITS entretiens et</v>
      </c>
      <c r="D75" s="854"/>
      <c r="E75" s="854"/>
      <c r="F75" s="854"/>
      <c r="G75" s="855"/>
      <c r="H75" s="8" t="s">
        <v>6</v>
      </c>
      <c r="I75" s="8" t="s">
        <v>6</v>
      </c>
      <c r="J75" s="8" t="s">
        <v>6</v>
      </c>
      <c r="K75" s="8" t="s">
        <v>6</v>
      </c>
    </row>
    <row r="76" spans="1:11" ht="14.45" customHeight="1" x14ac:dyDescent="0.25">
      <c r="A76" s="380" t="str">
        <f>'02 LISTE DE CONTRÔLE ET RAPPORT'!A75</f>
        <v/>
      </c>
      <c r="B76" s="222"/>
      <c r="C76" s="853" t="str">
        <f>'02 LISTE DE CONTRÔLE ET RAPPORT'!C75</f>
        <v>-        1 GRAND entretien</v>
      </c>
      <c r="D76" s="854"/>
      <c r="E76" s="854"/>
      <c r="F76" s="854"/>
      <c r="G76" s="855"/>
      <c r="H76" s="8" t="s">
        <v>6</v>
      </c>
      <c r="I76" s="8" t="s">
        <v>6</v>
      </c>
      <c r="J76" s="8" t="s">
        <v>6</v>
      </c>
      <c r="K76" s="8" t="s">
        <v>6</v>
      </c>
    </row>
    <row r="77" spans="1:11" ht="14.45" customHeight="1" x14ac:dyDescent="0.25">
      <c r="A77" s="380" t="str">
        <f>'02 LISTE DE CONTRÔLE ET RAPPORT'!A76</f>
        <v/>
      </c>
      <c r="B77" s="222"/>
      <c r="C77" s="856" t="str">
        <f>'02 LISTE DE CONTRÔLE ET RAPPORT'!C76</f>
        <v>ITAS – abris sans alimentation électrique de secours et/ou sans alimentation en eau:</v>
      </c>
      <c r="D77" s="857"/>
      <c r="E77" s="857"/>
      <c r="F77" s="857"/>
      <c r="G77" s="858"/>
      <c r="H77" s="8" t="s">
        <v>6</v>
      </c>
      <c r="I77" s="8" t="s">
        <v>6</v>
      </c>
      <c r="J77" s="8" t="s">
        <v>6</v>
      </c>
      <c r="K77" s="8" t="s">
        <v>6</v>
      </c>
    </row>
    <row r="78" spans="1:11" ht="14.45" customHeight="1" x14ac:dyDescent="0.25">
      <c r="A78" s="380" t="str">
        <f>'02 LISTE DE CONTRÔLE ET RAPPORT'!A77</f>
        <v/>
      </c>
      <c r="B78" s="222"/>
      <c r="C78" s="853" t="str">
        <f>'02 LISTE DE CONTRÔLE ET RAPPORT'!C77</f>
        <v>-        contrôles selon les besoins</v>
      </c>
      <c r="D78" s="854"/>
      <c r="E78" s="854"/>
      <c r="F78" s="854"/>
      <c r="G78" s="855"/>
      <c r="H78" s="8" t="s">
        <v>6</v>
      </c>
      <c r="I78" s="8" t="s">
        <v>6</v>
      </c>
      <c r="J78" s="8" t="s">
        <v>6</v>
      </c>
      <c r="K78" s="8" t="s">
        <v>6</v>
      </c>
    </row>
    <row r="79" spans="1:11" ht="14.45" customHeight="1" x14ac:dyDescent="0.25">
      <c r="A79" s="380" t="str">
        <f>'02 LISTE DE CONTRÔLE ET RAPPORT'!A78</f>
        <v/>
      </c>
      <c r="B79" s="222"/>
      <c r="C79" s="853" t="str">
        <f>'02 LISTE DE CONTRÔLE ET RAPPORT'!C78</f>
        <v>-        PETITS entretiens selon les besoins et</v>
      </c>
      <c r="D79" s="854"/>
      <c r="E79" s="854"/>
      <c r="F79" s="854"/>
      <c r="G79" s="855"/>
      <c r="H79" s="8" t="s">
        <v>6</v>
      </c>
      <c r="I79" s="8" t="s">
        <v>6</v>
      </c>
      <c r="J79" s="8" t="s">
        <v>6</v>
      </c>
      <c r="K79" s="8" t="s">
        <v>6</v>
      </c>
    </row>
    <row r="80" spans="1:11" ht="15" customHeight="1" thickBot="1" x14ac:dyDescent="0.3">
      <c r="A80" s="381" t="str">
        <f>'02 LISTE DE CONTRÔLE ET RAPPORT'!A79</f>
        <v/>
      </c>
      <c r="B80" s="225"/>
      <c r="C80" s="874" t="str">
        <f>'02 LISTE DE CONTRÔLE ET RAPPORT'!C79</f>
        <v>-        1 GRAND entretien.</v>
      </c>
      <c r="D80" s="875"/>
      <c r="E80" s="875"/>
      <c r="F80" s="875"/>
      <c r="G80" s="876"/>
      <c r="H80" s="8" t="s">
        <v>6</v>
      </c>
      <c r="I80" s="8" t="s">
        <v>6</v>
      </c>
      <c r="J80" s="8" t="s">
        <v>6</v>
      </c>
      <c r="K80" s="8" t="s">
        <v>6</v>
      </c>
    </row>
    <row r="81" spans="1:11" ht="15" customHeight="1" thickBot="1" x14ac:dyDescent="0.3">
      <c r="A81" s="332" t="str">
        <f>'02 LISTE DE CONTRÔLE ET RAPPORT'!A80</f>
        <v/>
      </c>
      <c r="B81" s="207">
        <v>1202</v>
      </c>
      <c r="C81" s="480" t="str">
        <f>'02 LISTE DE CONTRÔLE ET RAPPORT'!C80</f>
        <v>Personnel technique</v>
      </c>
      <c r="D81" s="240"/>
      <c r="E81" s="476"/>
      <c r="F81" s="476"/>
      <c r="G81" s="477"/>
      <c r="H81" s="8" t="s">
        <v>6</v>
      </c>
      <c r="I81" s="8" t="s">
        <v>6</v>
      </c>
      <c r="J81" s="8" t="s">
        <v>6</v>
      </c>
      <c r="K81" s="8" t="s">
        <v>6</v>
      </c>
    </row>
    <row r="82" spans="1:11" ht="29.1" customHeight="1" x14ac:dyDescent="0.25">
      <c r="A82" s="383" t="str">
        <f>'02 LISTE DE CONTRÔLE ET RAPPORT'!A81</f>
        <v/>
      </c>
      <c r="B82" s="193">
        <v>1202.01</v>
      </c>
      <c r="C82" s="484" t="str">
        <f>'02 LISTE DE CONTRÔLE ET RAPPORT'!C81</f>
        <v>Description du défaut: Aucune personne responsable de l’entretien de l’ouvrage de protection n’a été désignée.</v>
      </c>
      <c r="D82" s="344" t="s">
        <v>2431</v>
      </c>
      <c r="E82" s="424" t="s">
        <v>2132</v>
      </c>
      <c r="F82" s="424"/>
      <c r="G82" s="425"/>
      <c r="H82" s="8" t="s">
        <v>6</v>
      </c>
      <c r="I82" s="8" t="s">
        <v>6</v>
      </c>
      <c r="J82" s="8" t="s">
        <v>6</v>
      </c>
      <c r="K82" s="8" t="s">
        <v>6</v>
      </c>
    </row>
    <row r="83" spans="1:11" x14ac:dyDescent="0.25">
      <c r="A83" s="379" t="str">
        <f>'02 LISTE DE CONTRÔLE ET RAPPORT'!A82</f>
        <v/>
      </c>
      <c r="B83" s="229"/>
      <c r="C83" s="856" t="str">
        <f>'02 LISTE DE CONTRÔLE ET RAPPORT'!C82</f>
        <v>Le propriétaire désigne une personne responsable de l’entretien.</v>
      </c>
      <c r="D83" s="857"/>
      <c r="E83" s="857"/>
      <c r="F83" s="857"/>
      <c r="G83" s="858"/>
      <c r="H83" s="8" t="s">
        <v>6</v>
      </c>
      <c r="I83" s="8" t="s">
        <v>6</v>
      </c>
      <c r="J83" s="8" t="s">
        <v>6</v>
      </c>
      <c r="K83" s="8" t="s">
        <v>6</v>
      </c>
    </row>
    <row r="84" spans="1:11" ht="32.1" customHeight="1" x14ac:dyDescent="0.25">
      <c r="A84" s="380" t="str">
        <f>'02 LISTE DE CONTRÔLE ET RAPPORT'!A83</f>
        <v/>
      </c>
      <c r="B84" s="222"/>
      <c r="C84" s="856" t="str">
        <f>'02 LISTE DE CONTRÔLE ET RAPPORT'!C83</f>
        <v>Celle-ci doit pouvoir disposer d’une équipe chargée de procéder aux travaux d’entretien conformément aux ITE.</v>
      </c>
      <c r="D84" s="857"/>
      <c r="E84" s="857"/>
      <c r="F84" s="857"/>
      <c r="G84" s="858"/>
      <c r="H84" s="8" t="s">
        <v>6</v>
      </c>
      <c r="I84" s="8" t="s">
        <v>6</v>
      </c>
      <c r="J84" s="8" t="s">
        <v>6</v>
      </c>
      <c r="K84" s="8" t="s">
        <v>6</v>
      </c>
    </row>
    <row r="85" spans="1:11" ht="14.45" customHeight="1" x14ac:dyDescent="0.25">
      <c r="A85" s="380" t="str">
        <f>'02 LISTE DE CONTRÔLE ET RAPPORT'!A84</f>
        <v/>
      </c>
      <c r="B85" s="222"/>
      <c r="C85" s="856" t="str">
        <f>'02 LISTE DE CONTRÔLE ET RAPPORT'!C84</f>
        <v>Peuvent faire partie de l’équipe chargée de l’entretien:</v>
      </c>
      <c r="D85" s="857"/>
      <c r="E85" s="857"/>
      <c r="F85" s="857"/>
      <c r="G85" s="858"/>
      <c r="H85" s="8" t="s">
        <v>6</v>
      </c>
      <c r="I85" s="8" t="s">
        <v>6</v>
      </c>
      <c r="J85" s="8" t="s">
        <v>6</v>
      </c>
      <c r="K85" s="8" t="s">
        <v>6</v>
      </c>
    </row>
    <row r="86" spans="1:11" ht="14.45" customHeight="1" x14ac:dyDescent="0.25">
      <c r="A86" s="380" t="str">
        <f>'02 LISTE DE CONTRÔLE ET RAPPORT'!A85</f>
        <v/>
      </c>
      <c r="B86" s="222"/>
      <c r="C86" s="853" t="str">
        <f>'02 LISTE DE CONTRÔLE ET RAPPORT'!C85</f>
        <v>-        préposé à la construction de la protection civile,</v>
      </c>
      <c r="D86" s="854"/>
      <c r="E86" s="854"/>
      <c r="F86" s="854"/>
      <c r="G86" s="855"/>
      <c r="H86" s="8" t="s">
        <v>6</v>
      </c>
      <c r="I86" s="8" t="s">
        <v>6</v>
      </c>
      <c r="J86" s="8" t="s">
        <v>6</v>
      </c>
      <c r="K86" s="8" t="s">
        <v>6</v>
      </c>
    </row>
    <row r="87" spans="1:11" ht="14.45" customHeight="1" x14ac:dyDescent="0.25">
      <c r="A87" s="380" t="str">
        <f>'02 LISTE DE CONTRÔLE ET RAPPORT'!A86</f>
        <v/>
      </c>
      <c r="B87" s="222"/>
      <c r="C87" s="853" t="str">
        <f>'02 LISTE DE CONTRÔLE ET RAPPORT'!C86</f>
        <v>-        employés de commune,</v>
      </c>
      <c r="D87" s="854"/>
      <c r="E87" s="854"/>
      <c r="F87" s="854"/>
      <c r="G87" s="855"/>
      <c r="H87" s="8" t="s">
        <v>6</v>
      </c>
      <c r="I87" s="8" t="s">
        <v>6</v>
      </c>
      <c r="J87" s="8" t="s">
        <v>6</v>
      </c>
      <c r="K87" s="8" t="s">
        <v>6</v>
      </c>
    </row>
    <row r="88" spans="1:11" ht="14.45" customHeight="1" x14ac:dyDescent="0.25">
      <c r="A88" s="380" t="str">
        <f>'02 LISTE DE CONTRÔLE ET RAPPORT'!A87</f>
        <v/>
      </c>
      <c r="B88" s="222"/>
      <c r="C88" s="853" t="str">
        <f>'02 LISTE DE CONTRÔLE ET RAPPORT'!C87</f>
        <v>-        service technique des hôpitaux,</v>
      </c>
      <c r="D88" s="854"/>
      <c r="E88" s="854"/>
      <c r="F88" s="854"/>
      <c r="G88" s="855"/>
      <c r="H88" s="8" t="s">
        <v>6</v>
      </c>
      <c r="I88" s="8" t="s">
        <v>6</v>
      </c>
      <c r="J88" s="8" t="s">
        <v>6</v>
      </c>
      <c r="K88" s="8" t="s">
        <v>6</v>
      </c>
    </row>
    <row r="89" spans="1:11" ht="14.45" customHeight="1" x14ac:dyDescent="0.25">
      <c r="A89" s="380" t="str">
        <f>'02 LISTE DE CONTRÔLE ET RAPPORT'!A88</f>
        <v/>
      </c>
      <c r="B89" s="222"/>
      <c r="C89" s="853" t="str">
        <f>'02 LISTE DE CONTRÔLE ET RAPPORT'!C88</f>
        <v>-        spécialistes,</v>
      </c>
      <c r="D89" s="854"/>
      <c r="E89" s="854"/>
      <c r="F89" s="854"/>
      <c r="G89" s="855"/>
      <c r="H89" s="8" t="s">
        <v>6</v>
      </c>
      <c r="I89" s="8" t="s">
        <v>6</v>
      </c>
      <c r="J89" s="8" t="s">
        <v>6</v>
      </c>
      <c r="K89" s="8" t="s">
        <v>6</v>
      </c>
    </row>
    <row r="90" spans="1:11" ht="14.45" customHeight="1" x14ac:dyDescent="0.25">
      <c r="A90" s="380" t="str">
        <f>'02 LISTE DE CONTRÔLE ET RAPPORT'!A89</f>
        <v/>
      </c>
      <c r="B90" s="222"/>
      <c r="C90" s="853" t="str">
        <f>'02 LISTE DE CONTRÔLE ET RAPPORT'!C89</f>
        <v>-        entreprises spécialisées et</v>
      </c>
      <c r="D90" s="854"/>
      <c r="E90" s="854"/>
      <c r="F90" s="854"/>
      <c r="G90" s="855"/>
      <c r="H90" s="8" t="s">
        <v>6</v>
      </c>
      <c r="I90" s="8" t="s">
        <v>6</v>
      </c>
      <c r="J90" s="8" t="s">
        <v>6</v>
      </c>
      <c r="K90" s="8" t="s">
        <v>6</v>
      </c>
    </row>
    <row r="91" spans="1:11" ht="14.45" customHeight="1" x14ac:dyDescent="0.25">
      <c r="A91" s="380" t="str">
        <f>'02 LISTE DE CONTRÔLE ET RAPPORT'!A90</f>
        <v/>
      </c>
      <c r="B91" s="222"/>
      <c r="C91" s="853" t="str">
        <f>'02 LISTE DE CONTRÔLE ET RAPPORT'!C90</f>
        <v>-        concierges.</v>
      </c>
      <c r="D91" s="854"/>
      <c r="E91" s="854"/>
      <c r="F91" s="854"/>
      <c r="G91" s="855"/>
      <c r="H91" s="8" t="s">
        <v>6</v>
      </c>
      <c r="I91" s="8" t="s">
        <v>6</v>
      </c>
      <c r="J91" s="8" t="s">
        <v>6</v>
      </c>
      <c r="K91" s="8" t="s">
        <v>6</v>
      </c>
    </row>
    <row r="92" spans="1:11" ht="34.35" customHeight="1" x14ac:dyDescent="0.25">
      <c r="A92" s="381" t="str">
        <f>'02 LISTE DE CONTRÔLE ET RAPPORT'!A91</f>
        <v/>
      </c>
      <c r="B92" s="225"/>
      <c r="C92" s="856" t="str">
        <f>'02 LISTE DE CONTRÔLE ET RAPPORT'!C91</f>
        <v>Pour des raisons de sécurité, au moins deux personnes doivent être présentes lors des PETITS et GRANDS entretiens (voir aussi la liste de contrôle 67023 de la Suva «Travailleurs isolés»).</v>
      </c>
      <c r="D92" s="857"/>
      <c r="E92" s="857"/>
      <c r="F92" s="857"/>
      <c r="G92" s="858"/>
      <c r="H92" s="8" t="s">
        <v>6</v>
      </c>
      <c r="I92" s="8" t="s">
        <v>6</v>
      </c>
      <c r="J92" s="8" t="s">
        <v>6</v>
      </c>
      <c r="K92" s="8" t="s">
        <v>6</v>
      </c>
    </row>
    <row r="93" spans="1:11" ht="29.1" customHeight="1" x14ac:dyDescent="0.25">
      <c r="A93" s="384" t="str">
        <f>'02 LISTE DE CONTRÔLE ET RAPPORT'!A92</f>
        <v/>
      </c>
      <c r="B93" s="63">
        <v>1202.02</v>
      </c>
      <c r="C93" s="485" t="str">
        <f>'02 LISTE DE CONTRÔLE ET RAPPORT'!C92</f>
        <v>Description du défaut: La personne responsable de l’entretien ne connaît pas les positions d’entretien.</v>
      </c>
      <c r="D93" s="345" t="s">
        <v>2431</v>
      </c>
      <c r="E93" s="424" t="s">
        <v>2132</v>
      </c>
      <c r="F93" s="424"/>
      <c r="G93" s="425"/>
      <c r="H93" s="8" t="s">
        <v>6</v>
      </c>
      <c r="I93" s="8" t="s">
        <v>6</v>
      </c>
      <c r="J93" s="8" t="s">
        <v>6</v>
      </c>
      <c r="K93" s="8" t="s">
        <v>6</v>
      </c>
    </row>
    <row r="94" spans="1:11" ht="15.6" customHeight="1" x14ac:dyDescent="0.25">
      <c r="A94" s="377" t="str">
        <f>'02 LISTE DE CONTRÔLE ET RAPPORT'!A93</f>
        <v/>
      </c>
      <c r="B94" s="326"/>
      <c r="C94" s="834" t="str">
        <f>'02 LISTE DE CONTRÔLE ET RAPPORT'!C93</f>
        <v>L’entretien des ouvrages de protection se fonde sur les listes de contrôle de l’entretien (LCE) et les ITE 2000.</v>
      </c>
      <c r="D94" s="835"/>
      <c r="E94" s="835"/>
      <c r="F94" s="835"/>
      <c r="G94" s="836"/>
      <c r="H94" s="8" t="s">
        <v>6</v>
      </c>
      <c r="I94" s="8" t="s">
        <v>6</v>
      </c>
      <c r="J94" s="8" t="s">
        <v>6</v>
      </c>
      <c r="K94" s="8" t="s">
        <v>6</v>
      </c>
    </row>
    <row r="95" spans="1:11" ht="43.35" customHeight="1" x14ac:dyDescent="0.25">
      <c r="A95" s="384" t="str">
        <f>'02 LISTE DE CONTRÔLE ET RAPPORT'!A94</f>
        <v/>
      </c>
      <c r="B95" s="63">
        <v>1202.03</v>
      </c>
      <c r="C95" s="485" t="str">
        <f>'02 LISTE DE CONTRÔLE ET RAPPORT'!C94</f>
        <v>Description du défaut: La maintenance, l’entretien ou la préparation technique de l’ouvrage de protection ne peuvent pas être garantis avec le personnel technique mis à disposition.</v>
      </c>
      <c r="D95" s="345" t="s">
        <v>2431</v>
      </c>
      <c r="E95" s="424" t="s">
        <v>2132</v>
      </c>
      <c r="F95" s="424"/>
      <c r="G95" s="425"/>
      <c r="H95" s="8" t="s">
        <v>6</v>
      </c>
      <c r="I95" s="8" t="s">
        <v>6</v>
      </c>
      <c r="J95" s="8" t="s">
        <v>6</v>
      </c>
      <c r="K95" s="8" t="s">
        <v>6</v>
      </c>
    </row>
    <row r="96" spans="1:11" ht="42" customHeight="1" x14ac:dyDescent="0.25">
      <c r="A96" s="379" t="str">
        <f>'02 LISTE DE CONTRÔLE ET RAPPORT'!A95</f>
        <v/>
      </c>
      <c r="B96" s="229"/>
      <c r="C96" s="856" t="str">
        <f>'02 LISTE DE CONTRÔLE ET RAPPORT'!C95</f>
        <v>Pour assurer la maintenance et l’entretien ainsi que la disponibilité opérationnelle de la construction protégée, une équipe d’entretien doit être mise à disposition. En fonction de la taille et du type de l’ouvrage de protection, celle-ci peut comprendre:</v>
      </c>
      <c r="D96" s="857"/>
      <c r="E96" s="857"/>
      <c r="F96" s="857"/>
      <c r="G96" s="858"/>
      <c r="H96" s="8" t="s">
        <v>6</v>
      </c>
      <c r="I96" s="8" t="s">
        <v>6</v>
      </c>
      <c r="J96" s="8" t="s">
        <v>6</v>
      </c>
      <c r="K96" s="8" t="s">
        <v>6</v>
      </c>
    </row>
    <row r="97" spans="1:11" ht="14.45" customHeight="1" x14ac:dyDescent="0.25">
      <c r="A97" s="380" t="str">
        <f>'02 LISTE DE CONTRÔLE ET RAPPORT'!A96</f>
        <v/>
      </c>
      <c r="B97" s="222"/>
      <c r="C97" s="853" t="str">
        <f>'02 LISTE DE CONTRÔLE ET RAPPORT'!C96</f>
        <v>-        1 personne responsable de l’entretien de l’ouvrage de protection et</v>
      </c>
      <c r="D97" s="854"/>
      <c r="E97" s="854"/>
      <c r="F97" s="854"/>
      <c r="G97" s="855"/>
      <c r="H97" s="8" t="s">
        <v>6</v>
      </c>
      <c r="I97" s="8" t="s">
        <v>6</v>
      </c>
      <c r="J97" s="8" t="s">
        <v>6</v>
      </c>
      <c r="K97" s="8" t="s">
        <v>6</v>
      </c>
    </row>
    <row r="98" spans="1:11" ht="14.45" customHeight="1" x14ac:dyDescent="0.25">
      <c r="A98" s="380" t="str">
        <f>'02 LISTE DE CONTRÔLE ET RAPPORT'!A97</f>
        <v/>
      </c>
      <c r="B98" s="222"/>
      <c r="C98" s="853" t="str">
        <f>'02 LISTE DE CONTRÔLE ET RAPPORT'!C97</f>
        <v>-        1 à 3 spécialistes électricité/ventilation/installations sanitaires/mécanique.</v>
      </c>
      <c r="D98" s="854"/>
      <c r="E98" s="854"/>
      <c r="F98" s="854"/>
      <c r="G98" s="855"/>
      <c r="H98" s="8" t="s">
        <v>6</v>
      </c>
      <c r="I98" s="8" t="s">
        <v>6</v>
      </c>
      <c r="J98" s="8" t="s">
        <v>6</v>
      </c>
      <c r="K98" s="8" t="s">
        <v>6</v>
      </c>
    </row>
    <row r="99" spans="1:11" ht="15" customHeight="1" thickBot="1" x14ac:dyDescent="0.3">
      <c r="A99" s="381" t="str">
        <f>'02 LISTE DE CONTRÔLE ET RAPPORT'!A98</f>
        <v/>
      </c>
      <c r="B99" s="225"/>
      <c r="C99" s="868" t="str">
        <f>'02 LISTE DE CONTRÔLE ET RAPPORT'!C98</f>
        <v>Le personnel technique doit être recruté, formé et engagé régulièrement.</v>
      </c>
      <c r="D99" s="869"/>
      <c r="E99" s="869"/>
      <c r="F99" s="869"/>
      <c r="G99" s="870"/>
      <c r="H99" s="8" t="s">
        <v>6</v>
      </c>
      <c r="I99" s="8" t="s">
        <v>6</v>
      </c>
      <c r="J99" s="8" t="s">
        <v>6</v>
      </c>
      <c r="K99" s="8" t="s">
        <v>6</v>
      </c>
    </row>
    <row r="100" spans="1:11" ht="15" customHeight="1" thickBot="1" x14ac:dyDescent="0.3">
      <c r="A100" s="332" t="str">
        <f>'02 LISTE DE CONTRÔLE ET RAPPORT'!A99</f>
        <v/>
      </c>
      <c r="B100" s="207">
        <v>1203</v>
      </c>
      <c r="C100" s="480" t="str">
        <f>'02 LISTE DE CONTRÔLE ET RAPPORT'!C99</f>
        <v xml:space="preserve">Outils et matériel servant à l’entretien </v>
      </c>
      <c r="D100" s="240"/>
      <c r="E100" s="476"/>
      <c r="F100" s="476"/>
      <c r="G100" s="477"/>
      <c r="H100" s="8" t="s">
        <v>6</v>
      </c>
      <c r="I100" s="8" t="s">
        <v>6</v>
      </c>
      <c r="J100" s="8" t="s">
        <v>6</v>
      </c>
      <c r="K100" s="8" t="s">
        <v>6</v>
      </c>
    </row>
    <row r="101" spans="1:11" ht="29.1" customHeight="1" x14ac:dyDescent="0.25">
      <c r="A101" s="376" t="str">
        <f>'02 LISTE DE CONTRÔLE ET RAPPORT'!A100</f>
        <v/>
      </c>
      <c r="B101" s="190">
        <v>1203.01</v>
      </c>
      <c r="C101" s="481" t="str">
        <f>'02 LISTE DE CONTRÔLE ET RAPPORT'!C100</f>
        <v>Description du défaut: Le personnel technique ne dispose pas des outils nécessaires à l’entretien périodique.</v>
      </c>
      <c r="D101" s="341" t="s">
        <v>2430</v>
      </c>
      <c r="E101" s="418" t="s">
        <v>2132</v>
      </c>
      <c r="F101" s="418"/>
      <c r="G101" s="419"/>
      <c r="H101" s="8" t="s">
        <v>6</v>
      </c>
      <c r="I101" s="8" t="s">
        <v>6</v>
      </c>
      <c r="J101" s="8" t="s">
        <v>6</v>
      </c>
      <c r="K101" s="8" t="s">
        <v>6</v>
      </c>
    </row>
    <row r="102" spans="1:11" ht="31.35" customHeight="1" x14ac:dyDescent="0.25">
      <c r="A102" s="379" t="str">
        <f>'02 LISTE DE CONTRÔLE ET RAPPORT'!A101</f>
        <v/>
      </c>
      <c r="B102" s="229"/>
      <c r="C102" s="856" t="str">
        <f>'02 LISTE DE CONTRÔLE ET RAPPORT'!C101</f>
        <v>Afin de pouvoir effecteur l’entretien périodique, le personnel technique doit pouvoir disposer des outils et du matériel nécessaires, à savoir:</v>
      </c>
      <c r="D102" s="857"/>
      <c r="E102" s="857"/>
      <c r="F102" s="857"/>
      <c r="G102" s="858"/>
      <c r="H102" s="8" t="s">
        <v>6</v>
      </c>
      <c r="I102" s="8" t="s">
        <v>6</v>
      </c>
      <c r="J102" s="8" t="s">
        <v>6</v>
      </c>
      <c r="K102" s="8" t="s">
        <v>6</v>
      </c>
    </row>
    <row r="103" spans="1:11" ht="14.45" customHeight="1" x14ac:dyDescent="0.25">
      <c r="A103" s="380" t="str">
        <f>'02 LISTE DE CONTRÔLE ET RAPPORT'!A102</f>
        <v/>
      </c>
      <c r="B103" s="222"/>
      <c r="C103" s="853" t="str">
        <f>'02 LISTE DE CONTRÔLE ET RAPPORT'!C102</f>
        <v>-        banc de travail et chariot à outils dans les constructions protégées (livrés par l’OFPP),</v>
      </c>
      <c r="D103" s="854"/>
      <c r="E103" s="854"/>
      <c r="F103" s="854"/>
      <c r="G103" s="855"/>
      <c r="H103" s="8" t="s">
        <v>6</v>
      </c>
      <c r="I103" s="8" t="s">
        <v>6</v>
      </c>
      <c r="J103" s="8" t="s">
        <v>6</v>
      </c>
      <c r="K103" s="8" t="s">
        <v>6</v>
      </c>
    </row>
    <row r="104" spans="1:11" x14ac:dyDescent="0.25">
      <c r="A104" s="380" t="str">
        <f>'02 LISTE DE CONTRÔLE ET RAPPORT'!A103</f>
        <v/>
      </c>
      <c r="B104" s="222"/>
      <c r="C104" s="853" t="str">
        <f>'02 LISTE DE CONTRÔLE ET RAPPORT'!C103</f>
        <v>-        jeu d’outils simple dans les abris (fourni par le propriétaire),</v>
      </c>
      <c r="D104" s="854"/>
      <c r="E104" s="854"/>
      <c r="F104" s="854"/>
      <c r="G104" s="855"/>
      <c r="H104" s="8" t="s">
        <v>6</v>
      </c>
      <c r="I104" s="8" t="s">
        <v>6</v>
      </c>
      <c r="J104" s="8" t="s">
        <v>6</v>
      </c>
      <c r="K104" s="8" t="s">
        <v>6</v>
      </c>
    </row>
    <row r="105" spans="1:11" ht="14.45" customHeight="1" x14ac:dyDescent="0.25">
      <c r="A105" s="380" t="str">
        <f>'02 LISTE DE CONTRÔLE ET RAPPORT'!A104</f>
        <v/>
      </c>
      <c r="B105" s="222"/>
      <c r="C105" s="853" t="str">
        <f>'02 LISTE DE CONTRÔLE ET RAPPORT'!C104</f>
        <v>-        produits d’entretien et lubrifiants et</v>
      </c>
      <c r="D105" s="854"/>
      <c r="E105" s="854"/>
      <c r="F105" s="854"/>
      <c r="G105" s="855"/>
      <c r="H105" s="8" t="s">
        <v>6</v>
      </c>
      <c r="I105" s="8" t="s">
        <v>6</v>
      </c>
      <c r="J105" s="8" t="s">
        <v>6</v>
      </c>
      <c r="K105" s="8" t="s">
        <v>6</v>
      </c>
    </row>
    <row r="106" spans="1:11" ht="14.45" customHeight="1" x14ac:dyDescent="0.25">
      <c r="A106" s="380" t="str">
        <f>'02 LISTE DE CONTRÔLE ET RAPPORT'!A105</f>
        <v/>
      </c>
      <c r="B106" s="222"/>
      <c r="C106" s="853" t="str">
        <f>'02 LISTE DE CONTRÔLE ET RAPPORT'!C105</f>
        <v>-        appareils et produits de nettoyage.</v>
      </c>
      <c r="D106" s="854"/>
      <c r="E106" s="854"/>
      <c r="F106" s="854"/>
      <c r="G106" s="855"/>
      <c r="H106" s="8" t="s">
        <v>6</v>
      </c>
      <c r="I106" s="8" t="s">
        <v>6</v>
      </c>
      <c r="J106" s="8" t="s">
        <v>6</v>
      </c>
      <c r="K106" s="8" t="s">
        <v>6</v>
      </c>
    </row>
    <row r="107" spans="1:11" ht="29.1" customHeight="1" thickBot="1" x14ac:dyDescent="0.3">
      <c r="A107" s="381" t="str">
        <f>'02 LISTE DE CONTRÔLE ET RAPPORT'!A106</f>
        <v/>
      </c>
      <c r="B107" s="225"/>
      <c r="C107" s="868" t="str">
        <f>'02 LISTE DE CONTRÔLE ET RAPPORT'!C106</f>
        <v>Les appareils, outils et le matériel manquants doivent être achetés ou mis à la disposition du personnel technique.</v>
      </c>
      <c r="D107" s="869"/>
      <c r="E107" s="869"/>
      <c r="F107" s="869"/>
      <c r="G107" s="870"/>
      <c r="H107" s="8" t="s">
        <v>6</v>
      </c>
      <c r="I107" s="8" t="s">
        <v>6</v>
      </c>
      <c r="J107" s="8" t="s">
        <v>6</v>
      </c>
      <c r="K107" s="8" t="s">
        <v>6</v>
      </c>
    </row>
    <row r="108" spans="1:11" ht="15" customHeight="1" thickBot="1" x14ac:dyDescent="0.3">
      <c r="A108" s="329" t="str">
        <f>'02 LISTE DE CONTRÔLE ET RAPPORT'!A107</f>
        <v/>
      </c>
      <c r="B108" s="401">
        <v>1300</v>
      </c>
      <c r="C108" s="374" t="str">
        <f>'02 LISTE DE CONTRÔLE ET RAPPORT'!C107</f>
        <v>Documents</v>
      </c>
      <c r="D108" s="330"/>
      <c r="E108" s="371"/>
      <c r="F108" s="371"/>
      <c r="G108" s="372"/>
      <c r="H108" s="8" t="s">
        <v>6</v>
      </c>
      <c r="I108" s="8" t="s">
        <v>6</v>
      </c>
      <c r="J108" s="8" t="s">
        <v>6</v>
      </c>
      <c r="K108" s="8" t="s">
        <v>6</v>
      </c>
    </row>
    <row r="109" spans="1:11" ht="15" customHeight="1" thickBot="1" x14ac:dyDescent="0.3">
      <c r="A109" s="332" t="str">
        <f>'02 LISTE DE CONTRÔLE ET RAPPORT'!A108</f>
        <v/>
      </c>
      <c r="B109" s="207">
        <v>1301</v>
      </c>
      <c r="C109" s="480" t="str">
        <f>'02 LISTE DE CONTRÔLE ET RAPPORT'!C108</f>
        <v>Documents administratifs</v>
      </c>
      <c r="D109" s="240"/>
      <c r="E109" s="476"/>
      <c r="F109" s="476"/>
      <c r="G109" s="477"/>
      <c r="H109" s="8" t="s">
        <v>6</v>
      </c>
      <c r="I109" s="8" t="s">
        <v>6</v>
      </c>
      <c r="J109" s="8" t="s">
        <v>6</v>
      </c>
      <c r="K109" s="8" t="s">
        <v>6</v>
      </c>
    </row>
    <row r="110" spans="1:11" ht="29.1" customHeight="1" x14ac:dyDescent="0.25">
      <c r="A110" s="376" t="str">
        <f>'02 LISTE DE CONTRÔLE ET RAPPORT'!A109</f>
        <v/>
      </c>
      <c r="B110" s="190">
        <v>1301.01</v>
      </c>
      <c r="C110" s="481" t="str">
        <f>'02 LISTE DE CONTRÔLE ET RAPPORT'!C109</f>
        <v>Description du défaut: Le cahier des charges pour le personnel responsable de l’entretien est manquant.</v>
      </c>
      <c r="D110" s="341" t="s">
        <v>2430</v>
      </c>
      <c r="E110" s="418" t="s">
        <v>2132</v>
      </c>
      <c r="F110" s="418"/>
      <c r="G110" s="419"/>
      <c r="H110" s="8" t="s">
        <v>6</v>
      </c>
      <c r="I110" s="8" t="s">
        <v>6</v>
      </c>
      <c r="J110" s="8" t="s">
        <v>6</v>
      </c>
      <c r="K110" s="8" t="s">
        <v>6</v>
      </c>
    </row>
    <row r="111" spans="1:11" ht="57.6" customHeight="1" thickBot="1" x14ac:dyDescent="0.3">
      <c r="A111" s="377" t="str">
        <f>'02 LISTE DE CONTRÔLE ET RAPPORT'!A110</f>
        <v/>
      </c>
      <c r="B111" s="326"/>
      <c r="C111" s="837" t="str">
        <f>'02 LISTE DE CONTRÔLE ET RAPPORT'!C110</f>
        <v>Il convient d’établir des cahiers des charges en vue de la coordination des tâches ou des différents postes ainsi que de leur différenciation (par exemple selon les ITE 2000, partie 1, appendice C). Ces cahiers des charges règlent les droits et les devoirs liés à l’entretien périodique des personnes responsables de l’entretien et, le cas échéant, du personnel technique mis à disposition.</v>
      </c>
      <c r="D111" s="838"/>
      <c r="E111" s="838"/>
      <c r="F111" s="838"/>
      <c r="G111" s="839"/>
      <c r="H111" s="8" t="s">
        <v>6</v>
      </c>
      <c r="I111" s="8" t="s">
        <v>6</v>
      </c>
      <c r="J111" s="8" t="s">
        <v>6</v>
      </c>
      <c r="K111" s="8" t="s">
        <v>6</v>
      </c>
    </row>
    <row r="112" spans="1:11" ht="15" customHeight="1" thickBot="1" x14ac:dyDescent="0.3">
      <c r="A112" s="332" t="str">
        <f>'02 LISTE DE CONTRÔLE ET RAPPORT'!A111</f>
        <v/>
      </c>
      <c r="B112" s="207">
        <v>1302</v>
      </c>
      <c r="C112" s="480" t="str">
        <f>'02 LISTE DE CONTRÔLE ET RAPPORT'!C111</f>
        <v>Documents techniques</v>
      </c>
      <c r="D112" s="240"/>
      <c r="E112" s="465"/>
      <c r="F112" s="466"/>
      <c r="G112" s="467"/>
      <c r="H112" s="8" t="s">
        <v>6</v>
      </c>
      <c r="I112" s="8" t="s">
        <v>6</v>
      </c>
      <c r="J112" s="8" t="s">
        <v>6</v>
      </c>
      <c r="K112" s="8" t="s">
        <v>6</v>
      </c>
    </row>
    <row r="113" spans="1:11" ht="29.1" customHeight="1" x14ac:dyDescent="0.25">
      <c r="A113" s="383" t="str">
        <f>'02 LISTE DE CONTRÔLE ET RAPPORT'!A112</f>
        <v/>
      </c>
      <c r="B113" s="193">
        <v>1302.01</v>
      </c>
      <c r="C113" s="484" t="str">
        <f>'02 LISTE DE CONTRÔLE ET RAPPORT'!C112</f>
        <v>Description du défaut: La liste de contrôle pour l’entretien (LCE) spécifique à l’ouvrage de protection est manquante.</v>
      </c>
      <c r="D113" s="344" t="s">
        <v>2431</v>
      </c>
      <c r="E113" s="424" t="s">
        <v>2132</v>
      </c>
      <c r="F113" s="424"/>
      <c r="G113" s="425"/>
      <c r="H113" s="8" t="s">
        <v>6</v>
      </c>
      <c r="I113" s="8" t="s">
        <v>6</v>
      </c>
      <c r="J113" s="8" t="s">
        <v>6</v>
      </c>
      <c r="K113" s="8" t="s">
        <v>6</v>
      </c>
    </row>
    <row r="114" spans="1:11" ht="30.6" customHeight="1" thickBot="1" x14ac:dyDescent="0.3">
      <c r="A114" s="377" t="str">
        <f>'02 LISTE DE CONTRÔLE ET RAPPORT'!A113</f>
        <v/>
      </c>
      <c r="B114" s="326"/>
      <c r="C114" s="834" t="str">
        <f>'02 LISTE DE CONTRÔLE ET RAPPORT'!C113</f>
        <v>Pour l’exécution des travaux d’entretien, il convient d’établir, en collaboration avec l’autorité cantonale compétente, une LCE spécifique à la construction et établie sur la base des ITE, chap. 1.6 et exemple chap. 2.1.</v>
      </c>
      <c r="D114" s="835"/>
      <c r="E114" s="835"/>
      <c r="F114" s="835"/>
      <c r="G114" s="836"/>
      <c r="H114" s="8" t="s">
        <v>6</v>
      </c>
      <c r="I114" s="8" t="s">
        <v>6</v>
      </c>
      <c r="J114" s="8" t="s">
        <v>6</v>
      </c>
      <c r="K114" s="8" t="s">
        <v>6</v>
      </c>
    </row>
    <row r="115" spans="1:11" ht="29.1" hidden="1" customHeight="1" x14ac:dyDescent="0.25">
      <c r="A115" s="384" t="str">
        <f>'02 LISTE DE CONTRÔLE ET RAPPORT'!A114</f>
        <v/>
      </c>
      <c r="B115" s="63">
        <v>1302.02</v>
      </c>
      <c r="C115" s="485" t="str">
        <f>'02 LISTE DE CONTRÔLE ET RAPPORT'!C114</f>
        <v>Description du défaut: La liste de contrôle «Rétablissement du degré de préparation normal (DPN)» est manquante.</v>
      </c>
      <c r="D115" s="345" t="s">
        <v>2431</v>
      </c>
      <c r="E115" s="424" t="s">
        <v>2132</v>
      </c>
      <c r="F115" s="424"/>
      <c r="G115" s="425"/>
      <c r="H115" s="8" t="s">
        <v>6</v>
      </c>
      <c r="I115" s="8" t="s">
        <v>6</v>
      </c>
      <c r="J115" s="1"/>
      <c r="K115" s="1"/>
    </row>
    <row r="116" spans="1:11" ht="16.350000000000001" hidden="1" customHeight="1" x14ac:dyDescent="0.25">
      <c r="A116" s="379" t="str">
        <f>'02 LISTE DE CONTRÔLE ET RAPPORT'!A115</f>
        <v/>
      </c>
      <c r="B116" s="229"/>
      <c r="C116" s="834" t="str">
        <f>'02 LISTE DE CONTRÔLE ET RAPPORT'!C115</f>
        <v>La liste de contrôle pour le rétablissement du degré de préparation normal est manquante et doit être établie.</v>
      </c>
      <c r="D116" s="835"/>
      <c r="E116" s="835"/>
      <c r="F116" s="835"/>
      <c r="G116" s="836"/>
      <c r="H116" s="8" t="s">
        <v>6</v>
      </c>
      <c r="I116" s="8" t="s">
        <v>6</v>
      </c>
      <c r="J116" s="1"/>
      <c r="K116" s="1"/>
    </row>
    <row r="117" spans="1:11" ht="30" hidden="1" customHeight="1" x14ac:dyDescent="0.25">
      <c r="A117" s="381" t="str">
        <f>'02 LISTE DE CONTRÔLE ET RAPPORT'!A116</f>
        <v/>
      </c>
      <c r="B117" s="225"/>
      <c r="C117" s="834" t="str">
        <f>'02 LISTE DE CONTRÔLE ET RAPPORT'!C116</f>
        <v xml:space="preserve">Le rétablissement du DPN est décrit dans la liste de contrôle «Aménagement du DPR» selon les Directives DPR, 2e partie. Il s’agit globalement de la procédure inverse à celle de l’aménagement du DPR. </v>
      </c>
      <c r="D117" s="835"/>
      <c r="E117" s="835"/>
      <c r="F117" s="835"/>
      <c r="G117" s="836"/>
      <c r="H117" s="8" t="s">
        <v>6</v>
      </c>
      <c r="I117" s="8" t="s">
        <v>6</v>
      </c>
      <c r="J117" s="1"/>
      <c r="K117" s="1"/>
    </row>
    <row r="118" spans="1:11" ht="29.1" hidden="1" customHeight="1" x14ac:dyDescent="0.25">
      <c r="A118" s="378" t="str">
        <f>'02 LISTE DE CONTRÔLE ET RAPPORT'!A117</f>
        <v/>
      </c>
      <c r="B118" s="191">
        <v>1302.03</v>
      </c>
      <c r="C118" s="62" t="str">
        <f>'02 LISTE DE CONTRÔLE ET RAPPORT'!C117</f>
        <v>Description du défaut: Le journal propre à cet ouvrage de protection (carnet de bord) est manquant.</v>
      </c>
      <c r="D118" s="342" t="s">
        <v>2430</v>
      </c>
      <c r="E118" s="418" t="s">
        <v>2132</v>
      </c>
      <c r="F118" s="418"/>
      <c r="G118" s="419"/>
      <c r="H118" s="8" t="s">
        <v>6</v>
      </c>
      <c r="I118" s="8" t="s">
        <v>6</v>
      </c>
      <c r="J118" s="1"/>
      <c r="K118" s="1"/>
    </row>
    <row r="119" spans="1:11" ht="47.45" hidden="1" customHeight="1" x14ac:dyDescent="0.25">
      <c r="A119" s="379" t="str">
        <f>'02 LISTE DE CONTRÔLE ET RAPPORT'!A118</f>
        <v/>
      </c>
      <c r="B119" s="229"/>
      <c r="C119" s="834" t="str">
        <f>'02 LISTE DE CONTRÔLE ET RAPPORT'!C118</f>
        <v>Conformément aux ITE, il convient de tenir un journal de la construction de protection et d’y inscrire toutes les visites, occupations, entretiens, pannes, réparations, événements spéciaux, etc. Le journal doit être déposé dans l’entrée principale.</v>
      </c>
      <c r="D119" s="835"/>
      <c r="E119" s="835"/>
      <c r="F119" s="835"/>
      <c r="G119" s="836"/>
      <c r="H119" s="8" t="s">
        <v>6</v>
      </c>
      <c r="I119" s="8" t="s">
        <v>6</v>
      </c>
      <c r="J119" s="1"/>
      <c r="K119" s="1"/>
    </row>
    <row r="120" spans="1:11" ht="30" hidden="1" customHeight="1" x14ac:dyDescent="0.25">
      <c r="A120" s="381" t="str">
        <f>'02 LISTE DE CONTRÔLE ET RAPPORT'!A119</f>
        <v/>
      </c>
      <c r="B120" s="225"/>
      <c r="C120" s="834" t="str">
        <f>'02 LISTE DE CONTRÔLE ET RAPPORT'!C119</f>
        <v>Exemple: ITE 2000, page 2-15 pour les constructions protégées de pleine valeur ou ITE 1980, page 1.105 pour les constructions protégées aptes à être rénovées.</v>
      </c>
      <c r="D120" s="835"/>
      <c r="E120" s="835"/>
      <c r="F120" s="835"/>
      <c r="G120" s="836"/>
      <c r="H120" s="8" t="s">
        <v>6</v>
      </c>
      <c r="I120" s="8" t="s">
        <v>6</v>
      </c>
      <c r="J120" s="1"/>
      <c r="K120" s="1"/>
    </row>
    <row r="121" spans="1:11" ht="29.1" hidden="1" customHeight="1" x14ac:dyDescent="0.25">
      <c r="A121" s="378" t="str">
        <f>'02 LISTE DE CONTRÔLE ET RAPPORT'!A120</f>
        <v/>
      </c>
      <c r="B121" s="191">
        <v>1302.04</v>
      </c>
      <c r="C121" s="62" t="str">
        <f>'02 LISTE DE CONTRÔLE ET RAPPORT'!C120</f>
        <v>Description du défaut: La liste des pièces de rechange spécifique à cet ouvrage de protection est manquante.</v>
      </c>
      <c r="D121" s="342" t="s">
        <v>2430</v>
      </c>
      <c r="E121" s="418" t="s">
        <v>2132</v>
      </c>
      <c r="F121" s="418"/>
      <c r="G121" s="419"/>
      <c r="H121" s="8" t="s">
        <v>6</v>
      </c>
      <c r="I121" s="8" t="s">
        <v>6</v>
      </c>
      <c r="J121" s="1"/>
      <c r="K121" s="1"/>
    </row>
    <row r="122" spans="1:11" ht="45.6" hidden="1" customHeight="1" x14ac:dyDescent="0.25">
      <c r="A122" s="379" t="str">
        <f>'02 LISTE DE CONTRÔLE ET RAPPORT'!A121</f>
        <v/>
      </c>
      <c r="B122" s="229"/>
      <c r="C122" s="834" t="str">
        <f>'02 LISTE DE CONTRÔLE ET RAPPORT'!C121</f>
        <v>Une liste des pièces de rechange et du matériel de remplacement doit être établie conformément aux ITE, 14e partie. Il convient de déterminer quel matériel de remplacement et quelles pièces de rechange doivent être disponibles dans l’ouvrage de protection et en quelles quantités.</v>
      </c>
      <c r="D122" s="835"/>
      <c r="E122" s="835"/>
      <c r="F122" s="835"/>
      <c r="G122" s="836"/>
      <c r="H122" s="8" t="s">
        <v>6</v>
      </c>
      <c r="I122" s="8" t="s">
        <v>6</v>
      </c>
      <c r="J122" s="1"/>
      <c r="K122" s="1"/>
    </row>
    <row r="123" spans="1:11" ht="60.6" hidden="1" customHeight="1" x14ac:dyDescent="0.25">
      <c r="A123" s="380" t="str">
        <f>'02 LISTE DE CONTRÔLE ET RAPPORT'!A122</f>
        <v/>
      </c>
      <c r="B123" s="222"/>
      <c r="C123" s="834" t="str">
        <f>'02 LISTE DE CONTRÔLE ET RAPPORT'!C122</f>
        <v xml:space="preserve">Une liste correspondante d’éléments (lampes à incandescence, lampes fluorescentes, starters, batteries, courroies de transmission, joints, nattes de filtre, etc.) classés par ordre de priorité (acquisitions courantes et acquisitions requises lors d’une préparation) doit être établie. Pour les acquisitions effectuées lors de la préparation, les sources d’approvisionnement doivent avoir été définies au préalable. </v>
      </c>
      <c r="D123" s="835"/>
      <c r="E123" s="835"/>
      <c r="F123" s="835"/>
      <c r="G123" s="836"/>
      <c r="H123" s="8" t="s">
        <v>6</v>
      </c>
      <c r="I123" s="8" t="s">
        <v>6</v>
      </c>
      <c r="J123" s="1"/>
      <c r="K123" s="1"/>
    </row>
    <row r="124" spans="1:11" ht="14.45" hidden="1" customHeight="1" x14ac:dyDescent="0.25">
      <c r="A124" s="381" t="str">
        <f>'02 LISTE DE CONTRÔLE ET RAPPORT'!A123</f>
        <v/>
      </c>
      <c r="B124" s="225"/>
      <c r="C124" s="834" t="str">
        <f>'02 LISTE DE CONTRÔLE ET RAPPORT'!C123</f>
        <v>Exemple: ITE 2000, page 14-22 ss</v>
      </c>
      <c r="D124" s="835"/>
      <c r="E124" s="835"/>
      <c r="F124" s="835"/>
      <c r="G124" s="836"/>
      <c r="H124" s="8" t="s">
        <v>6</v>
      </c>
      <c r="I124" s="8" t="s">
        <v>6</v>
      </c>
      <c r="J124" s="1"/>
      <c r="K124" s="1"/>
    </row>
    <row r="125" spans="1:11" ht="29.1" hidden="1" customHeight="1" x14ac:dyDescent="0.25">
      <c r="A125" s="384" t="str">
        <f>'02 LISTE DE CONTRÔLE ET RAPPORT'!A124</f>
        <v/>
      </c>
      <c r="B125" s="63">
        <v>1302.05</v>
      </c>
      <c r="C125" s="485" t="str">
        <f>'02 LISTE DE CONTRÔLE ET RAPPORT'!C124</f>
        <v>Description du défaut: La liste de contrôle selon les «Directives DPR, 2e partie» («Aménagement du DPR») est manquante.</v>
      </c>
      <c r="D125" s="345" t="s">
        <v>2431</v>
      </c>
      <c r="E125" s="424" t="s">
        <v>2132</v>
      </c>
      <c r="F125" s="424"/>
      <c r="G125" s="425"/>
      <c r="H125" s="8" t="s">
        <v>6</v>
      </c>
      <c r="I125" s="8" t="s">
        <v>6</v>
      </c>
      <c r="J125" s="1"/>
      <c r="K125" s="1"/>
    </row>
    <row r="126" spans="1:11" ht="47.45" hidden="1" customHeight="1" x14ac:dyDescent="0.25">
      <c r="A126" s="377" t="str">
        <f>'02 LISTE DE CONTRÔLE ET RAPPORT'!A125</f>
        <v/>
      </c>
      <c r="B126" s="326"/>
      <c r="C126" s="834" t="str">
        <f>'02 LISTE DE CONTRÔLE ET RAPPORT'!C125</f>
        <v>Le degré de préparation de la construction protégée a été réduit (DPR). Par conséquent, la construction protégée n’est pas immédiatement opérationnelle. Conformément à la liste de contrôle «Aménagement du DPR 2e partie», les documents indiquant quelles mesures ont été prises pour mettre la construction protégée en DPR doivent être disponibles.</v>
      </c>
      <c r="D126" s="835"/>
      <c r="E126" s="835"/>
      <c r="F126" s="835"/>
      <c r="G126" s="836"/>
      <c r="H126" s="8" t="s">
        <v>6</v>
      </c>
      <c r="I126" s="8" t="s">
        <v>6</v>
      </c>
      <c r="J126" s="1"/>
      <c r="K126" s="1"/>
    </row>
    <row r="127" spans="1:11" ht="43.35" hidden="1" customHeight="1" x14ac:dyDescent="0.25">
      <c r="A127" s="378" t="str">
        <f>'02 LISTE DE CONTRÔLE ET RAPPORT'!A126</f>
        <v/>
      </c>
      <c r="B127" s="191">
        <v>1302.06</v>
      </c>
      <c r="C127" s="62" t="str">
        <f>'02 LISTE DE CONTRÔLE ET RAPPORT'!C126</f>
        <v>Description du défaut: Pour les constructions protégées de pleine valeur: les Instructions techniques pour l’entretien 2000 («ITE 2000») sont manquantes.</v>
      </c>
      <c r="D127" s="342" t="s">
        <v>2430</v>
      </c>
      <c r="E127" s="418" t="s">
        <v>2132</v>
      </c>
      <c r="F127" s="418"/>
      <c r="G127" s="419"/>
      <c r="H127" s="8" t="s">
        <v>6</v>
      </c>
      <c r="I127" s="8" t="s">
        <v>6</v>
      </c>
      <c r="J127" s="1"/>
      <c r="K127" s="1"/>
    </row>
    <row r="128" spans="1:11" ht="30.6" hidden="1" customHeight="1" x14ac:dyDescent="0.25">
      <c r="A128" s="377" t="str">
        <f>'02 LISTE DE CONTRÔLE ET RAPPORT'!A127</f>
        <v/>
      </c>
      <c r="B128" s="326"/>
      <c r="C128" s="834" t="str">
        <f>'02 LISTE DE CONTRÔLE ET RAPPORT'!C127</f>
        <v>Pour assurer un entretien correct de l’ouvrage de protection, un exemplaire des ITE 2000 doit être disponible dans la construction.</v>
      </c>
      <c r="D128" s="835"/>
      <c r="E128" s="835"/>
      <c r="F128" s="835"/>
      <c r="G128" s="836"/>
      <c r="H128" s="8" t="s">
        <v>6</v>
      </c>
      <c r="I128" s="8" t="s">
        <v>6</v>
      </c>
      <c r="J128" s="1"/>
      <c r="K128" s="1"/>
    </row>
    <row r="129" spans="1:11" ht="43.35" hidden="1" customHeight="1" x14ac:dyDescent="0.25">
      <c r="A129" s="378" t="str">
        <f>'02 LISTE DE CONTRÔLE ET RAPPORT'!A128</f>
        <v/>
      </c>
      <c r="B129" s="191">
        <v>1302.07</v>
      </c>
      <c r="C129" s="62" t="str">
        <f>'02 LISTE DE CONTRÔLE ET RAPPORT'!C128</f>
        <v>Description du défaut: Pour les constructions protégées aptes à être rénovées: les Instructions techniques de l’OFPC pour l’entretien des constructions de protection civile «ITE 1980» sont manquantes.</v>
      </c>
      <c r="D129" s="342" t="s">
        <v>2430</v>
      </c>
      <c r="E129" s="418" t="s">
        <v>2132</v>
      </c>
      <c r="F129" s="418"/>
      <c r="G129" s="419"/>
      <c r="H129" s="1" t="s">
        <v>6</v>
      </c>
      <c r="I129" s="8" t="s">
        <v>6</v>
      </c>
      <c r="J129" s="1"/>
      <c r="K129" s="1"/>
    </row>
    <row r="130" spans="1:11" ht="29.45" hidden="1" customHeight="1" thickBot="1" x14ac:dyDescent="0.3">
      <c r="A130" s="377" t="str">
        <f>'02 LISTE DE CONTRÔLE ET RAPPORT'!A129</f>
        <v/>
      </c>
      <c r="B130" s="326"/>
      <c r="C130" s="837" t="str">
        <f>'02 LISTE DE CONTRÔLE ET RAPPORT'!C129</f>
        <v>Pour assurer un entretien correct de l’ouvrage de protection, un exemplaire des ITE 1980 doit être disponible dans la construction.</v>
      </c>
      <c r="D130" s="838"/>
      <c r="E130" s="838"/>
      <c r="F130" s="838"/>
      <c r="G130" s="839"/>
      <c r="H130" s="1" t="s">
        <v>6</v>
      </c>
      <c r="I130" s="8" t="s">
        <v>6</v>
      </c>
      <c r="J130" s="1"/>
      <c r="K130" s="1"/>
    </row>
    <row r="131" spans="1:11" ht="29.45" customHeight="1" thickBot="1" x14ac:dyDescent="0.3">
      <c r="A131" s="332" t="str">
        <f>'02 LISTE DE CONTRÔLE ET RAPPORT'!A130</f>
        <v/>
      </c>
      <c r="B131" s="207">
        <v>1303</v>
      </c>
      <c r="C131" s="480" t="str">
        <f>'02 LISTE DE CONTRÔLE ET RAPPORT'!C130</f>
        <v>Listes de contrôle pour la préparation et les dérangements de constructions protégées et d’abris</v>
      </c>
      <c r="D131" s="240"/>
      <c r="E131" s="465"/>
      <c r="F131" s="466"/>
      <c r="G131" s="467"/>
      <c r="H131" s="8" t="s">
        <v>6</v>
      </c>
      <c r="I131" s="8" t="s">
        <v>6</v>
      </c>
      <c r="J131" s="8" t="s">
        <v>6</v>
      </c>
      <c r="K131" s="8" t="s">
        <v>6</v>
      </c>
    </row>
    <row r="132" spans="1:11" ht="43.35" customHeight="1" x14ac:dyDescent="0.25">
      <c r="A132" s="376" t="str">
        <f>'02 LISTE DE CONTRÔLE ET RAPPORT'!A131</f>
        <v/>
      </c>
      <c r="B132" s="190">
        <v>1303.01</v>
      </c>
      <c r="C132" s="481" t="str">
        <f>'02 LISTE DE CONTRÔLE ET RAPPORT'!C131</f>
        <v>Description du défaut: La liste de contrôle spécifique à l’ouvrage de protection pour la préparation et la mise en service en cas de conflit armé est manquante.</v>
      </c>
      <c r="D132" s="341" t="s">
        <v>2430</v>
      </c>
      <c r="E132" s="418" t="s">
        <v>2132</v>
      </c>
      <c r="F132" s="418"/>
      <c r="G132" s="419"/>
      <c r="H132" s="8" t="s">
        <v>6</v>
      </c>
      <c r="I132" s="8" t="s">
        <v>6</v>
      </c>
      <c r="J132" s="8" t="s">
        <v>6</v>
      </c>
      <c r="K132" s="8" t="s">
        <v>6</v>
      </c>
    </row>
    <row r="133" spans="1:11" ht="45.6" customHeight="1" x14ac:dyDescent="0.25">
      <c r="A133" s="377" t="str">
        <f>'02 LISTE DE CONTRÔLE ET RAPPORT'!A132</f>
        <v/>
      </c>
      <c r="B133" s="326"/>
      <c r="C133" s="834" t="str">
        <f>'02 LISTE DE CONTRÔLE ET RAPPORT'!C132</f>
        <v>L’autorité cantonale responsable des ouvrages de protection décide si la liste de contrôle pour cet ouvrage de protection doit être établie maintenant ou au plus tard si le Conseil fédéral ordonne le renforcement des mesures de protection de la population (pour les constructions protégées, le MET).</v>
      </c>
      <c r="D133" s="835"/>
      <c r="E133" s="835"/>
      <c r="F133" s="835"/>
      <c r="G133" s="836"/>
      <c r="H133" s="8" t="s">
        <v>6</v>
      </c>
      <c r="I133" s="8" t="s">
        <v>6</v>
      </c>
      <c r="J133" s="8" t="s">
        <v>6</v>
      </c>
      <c r="K133" s="8" t="s">
        <v>6</v>
      </c>
    </row>
    <row r="134" spans="1:11" ht="43.35" customHeight="1" x14ac:dyDescent="0.25">
      <c r="A134" s="378" t="str">
        <f>'02 LISTE DE CONTRÔLE ET RAPPORT'!A133</f>
        <v/>
      </c>
      <c r="B134" s="191">
        <v>1303.02</v>
      </c>
      <c r="C134" s="62" t="str">
        <f>'02 LISTE DE CONTRÔLE ET RAPPORT'!C133</f>
        <v>Description du défaut: La liste de contrôle spécifique à l’ouvrage de protection pour la préparation et la mise en service en cas de catastrophe ou de situation d’urgence est manquante.</v>
      </c>
      <c r="D134" s="342" t="s">
        <v>2430</v>
      </c>
      <c r="E134" s="418" t="s">
        <v>2132</v>
      </c>
      <c r="F134" s="418"/>
      <c r="G134" s="419"/>
      <c r="H134" s="8" t="s">
        <v>6</v>
      </c>
      <c r="I134" s="8" t="s">
        <v>6</v>
      </c>
      <c r="J134" s="8" t="s">
        <v>6</v>
      </c>
      <c r="K134" s="8" t="s">
        <v>6</v>
      </c>
    </row>
    <row r="135" spans="1:11" ht="63" customHeight="1" thickBot="1" x14ac:dyDescent="0.3">
      <c r="A135" s="377" t="str">
        <f>'02 LISTE DE CONTRÔLE ET RAPPORT'!A134</f>
        <v/>
      </c>
      <c r="B135" s="326"/>
      <c r="C135" s="834" t="str">
        <f>'02 LISTE DE CONTRÔLE ET RAPPORT'!C134</f>
        <v>La liste de contrôle spécifique à l’ouvrage de protection pour la préparation et la mise en service en cas de catastrophe ou de situation d’urgence indique les travaux à réaliser (exploitation, chauffage et ventilation, alimentation électrique de secours, alimentation en eau et eaux usées, etc.). Elle doit être établie en collaboration avec l’autorité cantonale responsable des ouvrages de protection.</v>
      </c>
      <c r="D135" s="835"/>
      <c r="E135" s="835"/>
      <c r="F135" s="835"/>
      <c r="G135" s="836"/>
      <c r="H135" s="8" t="s">
        <v>6</v>
      </c>
      <c r="I135" s="8" t="s">
        <v>6</v>
      </c>
      <c r="J135" s="8" t="s">
        <v>6</v>
      </c>
      <c r="K135" s="8" t="s">
        <v>6</v>
      </c>
    </row>
    <row r="136" spans="1:11" ht="29.1" hidden="1" customHeight="1" x14ac:dyDescent="0.25">
      <c r="A136" s="378" t="str">
        <f>'02 LISTE DE CONTRÔLE ET RAPPORT'!A135</f>
        <v/>
      </c>
      <c r="B136" s="191">
        <v>1303.03</v>
      </c>
      <c r="C136" s="62" t="str">
        <f>'02 LISTE DE CONTRÔLE ET RAPPORT'!C135</f>
        <v>Description du défaut: Les listes de contrôle pour les dérangements selon le manuel d’exploitation technique sont manquantes.</v>
      </c>
      <c r="D136" s="342" t="s">
        <v>2430</v>
      </c>
      <c r="E136" s="418" t="s">
        <v>2132</v>
      </c>
      <c r="F136" s="418"/>
      <c r="G136" s="419"/>
      <c r="H136" s="8" t="s">
        <v>6</v>
      </c>
      <c r="I136" s="8" t="s">
        <v>6</v>
      </c>
      <c r="J136" s="1"/>
      <c r="K136" s="1"/>
    </row>
    <row r="137" spans="1:11" ht="14.45" hidden="1" customHeight="1" x14ac:dyDescent="0.25">
      <c r="A137" s="379" t="str">
        <f>'02 LISTE DE CONTRÔLE ET RAPPORT'!A136</f>
        <v/>
      </c>
      <c r="B137" s="229"/>
      <c r="C137" s="856" t="str">
        <f>'02 LISTE DE CONTRÔLE ET RAPPORT'!C136</f>
        <v>Liste non exhaustive:</v>
      </c>
      <c r="D137" s="857"/>
      <c r="E137" s="857"/>
      <c r="F137" s="857"/>
      <c r="G137" s="858"/>
      <c r="H137" s="8" t="s">
        <v>6</v>
      </c>
      <c r="I137" s="8" t="s">
        <v>6</v>
      </c>
      <c r="J137" s="1"/>
      <c r="K137" s="1"/>
    </row>
    <row r="138" spans="1:11" ht="14.45" hidden="1" customHeight="1" x14ac:dyDescent="0.25">
      <c r="A138" s="380" t="str">
        <f>'02 LISTE DE CONTRÔLE ET RAPPORT'!A137</f>
        <v/>
      </c>
      <c r="B138" s="222"/>
      <c r="C138" s="853" t="str">
        <f>'02 LISTE DE CONTRÔLE ET RAPPORT'!C137</f>
        <v>-        liste de contrôle Défaillance du ventilateur d’air pulsé,</v>
      </c>
      <c r="D138" s="854"/>
      <c r="E138" s="854"/>
      <c r="F138" s="854"/>
      <c r="G138" s="855"/>
      <c r="H138" s="8" t="s">
        <v>6</v>
      </c>
      <c r="I138" s="8" t="s">
        <v>6</v>
      </c>
      <c r="J138" s="1"/>
      <c r="K138" s="1"/>
    </row>
    <row r="139" spans="1:11" ht="14.45" hidden="1" customHeight="1" x14ac:dyDescent="0.25">
      <c r="A139" s="380" t="str">
        <f>'02 LISTE DE CONTRÔLE ET RAPPORT'!A138</f>
        <v/>
      </c>
      <c r="B139" s="222"/>
      <c r="C139" s="853" t="str">
        <f>'02 LISTE DE CONTRÔLE ET RAPPORT'!C138</f>
        <v>-        liste de contrôle Défaillance du réseau local d’alimentation en eau,</v>
      </c>
      <c r="D139" s="854"/>
      <c r="E139" s="854"/>
      <c r="F139" s="854"/>
      <c r="G139" s="855"/>
      <c r="H139" s="8" t="s">
        <v>6</v>
      </c>
      <c r="I139" s="8" t="s">
        <v>6</v>
      </c>
      <c r="J139" s="1"/>
      <c r="K139" s="1"/>
    </row>
    <row r="140" spans="1:11" ht="14.45" hidden="1" customHeight="1" x14ac:dyDescent="0.25">
      <c r="A140" s="380" t="str">
        <f>'02 LISTE DE CONTRÔLE ET RAPPORT'!A139</f>
        <v/>
      </c>
      <c r="B140" s="222"/>
      <c r="C140" s="853" t="str">
        <f>'02 LISTE DE CONTRÔLE ET RAPPORT'!C139</f>
        <v>-        liste de contrôle Refoulement des eaux déversées dans la canalisation locale,</v>
      </c>
      <c r="D140" s="854"/>
      <c r="E140" s="854"/>
      <c r="F140" s="854"/>
      <c r="G140" s="855"/>
      <c r="H140" s="8" t="s">
        <v>6</v>
      </c>
      <c r="I140" s="8" t="s">
        <v>6</v>
      </c>
      <c r="J140" s="1"/>
      <c r="K140" s="1"/>
    </row>
    <row r="141" spans="1:11" ht="14.45" hidden="1" customHeight="1" x14ac:dyDescent="0.25">
      <c r="A141" s="380" t="str">
        <f>'02 LISTE DE CONTRÔLE ET RAPPORT'!A140</f>
        <v/>
      </c>
      <c r="B141" s="222"/>
      <c r="C141" s="853" t="str">
        <f>'02 LISTE DE CONTRÔLE ET RAPPORT'!C140</f>
        <v>-        liste de contrôle Défaillance de la pompe à matières fécales,</v>
      </c>
      <c r="D141" s="854"/>
      <c r="E141" s="854"/>
      <c r="F141" s="854"/>
      <c r="G141" s="855"/>
      <c r="H141" s="8" t="s">
        <v>6</v>
      </c>
      <c r="I141" s="8" t="s">
        <v>6</v>
      </c>
      <c r="J141" s="1"/>
      <c r="K141" s="1"/>
    </row>
    <row r="142" spans="1:11" ht="14.45" hidden="1" customHeight="1" x14ac:dyDescent="0.25">
      <c r="A142" s="380" t="str">
        <f>'02 LISTE DE CONTRÔLE ET RAPPORT'!A141</f>
        <v/>
      </c>
      <c r="B142" s="222"/>
      <c r="C142" s="853" t="str">
        <f>'02 LISTE DE CONTRÔLE ET RAPPORT'!C141</f>
        <v>-        liste de contrôle Défaillance du réseau local d’alimentation en énergie électrique et</v>
      </c>
      <c r="D142" s="854"/>
      <c r="E142" s="854"/>
      <c r="F142" s="854"/>
      <c r="G142" s="855"/>
      <c r="H142" s="8" t="s">
        <v>6</v>
      </c>
      <c r="I142" s="8" t="s">
        <v>6</v>
      </c>
      <c r="J142" s="1"/>
      <c r="K142" s="1"/>
    </row>
    <row r="143" spans="1:11" ht="14.45" hidden="1" customHeight="1" x14ac:dyDescent="0.25">
      <c r="A143" s="380" t="str">
        <f>'02 LISTE DE CONTRÔLE ET RAPPORT'!A142</f>
        <v/>
      </c>
      <c r="B143" s="222"/>
      <c r="C143" s="853" t="str">
        <f>'02 LISTE DE CONTRÔLE ET RAPPORT'!C142</f>
        <v>-        liste de contrôle Défaillance du groupe électrogène de secours.</v>
      </c>
      <c r="D143" s="854"/>
      <c r="E143" s="854"/>
      <c r="F143" s="854"/>
      <c r="G143" s="855"/>
      <c r="H143" s="8" t="s">
        <v>6</v>
      </c>
      <c r="I143" s="8" t="s">
        <v>6</v>
      </c>
      <c r="J143" s="1"/>
      <c r="K143" s="1"/>
    </row>
    <row r="144" spans="1:11" ht="15" hidden="1" customHeight="1" thickBot="1" x14ac:dyDescent="0.3">
      <c r="A144" s="381" t="str">
        <f>'02 LISTE DE CONTRÔLE ET RAPPORT'!A143</f>
        <v/>
      </c>
      <c r="B144" s="225"/>
      <c r="C144" s="868" t="str">
        <f>'02 LISTE DE CONTRÔLE ET RAPPORT'!C143</f>
        <v>Les listes de contrôle doivent être établies en collaboration avec l’autorité cantonale responsable des ouvrages de protection.</v>
      </c>
      <c r="D144" s="869"/>
      <c r="E144" s="869"/>
      <c r="F144" s="869"/>
      <c r="G144" s="870"/>
      <c r="H144" s="8" t="s">
        <v>6</v>
      </c>
      <c r="I144" s="8" t="s">
        <v>6</v>
      </c>
      <c r="J144" s="1"/>
      <c r="K144" s="1"/>
    </row>
    <row r="145" spans="1:11" ht="30.75" thickBot="1" x14ac:dyDescent="0.3">
      <c r="A145" s="385" t="str">
        <f>'02 LISTE DE CONTRÔLE ET RAPPORT'!A144</f>
        <v/>
      </c>
      <c r="B145" s="194">
        <v>1400</v>
      </c>
      <c r="C145" s="486" t="s">
        <v>1166</v>
      </c>
      <c r="D145" s="411"/>
      <c r="E145" s="470"/>
      <c r="F145" s="470"/>
      <c r="G145" s="471"/>
      <c r="H145" s="8" t="s">
        <v>6</v>
      </c>
      <c r="I145" s="8" t="s">
        <v>6</v>
      </c>
      <c r="J145" s="8" t="s">
        <v>6</v>
      </c>
      <c r="K145" s="8" t="s">
        <v>6</v>
      </c>
    </row>
    <row r="146" spans="1:11" ht="14.45" customHeight="1" x14ac:dyDescent="0.25">
      <c r="A146" s="386" t="str">
        <f>'02 LISTE DE CONTRÔLE ET RAPPORT'!A145</f>
        <v/>
      </c>
      <c r="B146" s="195">
        <v>1401</v>
      </c>
      <c r="C146" s="487" t="str">
        <f>'02 LISTE DE CONTRÔLE ET RAPPORT'!C145</f>
        <v>Description des défauts:</v>
      </c>
      <c r="D146" s="335"/>
      <c r="E146" s="354"/>
      <c r="F146" s="354"/>
      <c r="G146" s="355"/>
      <c r="H146" s="8" t="s">
        <v>6</v>
      </c>
      <c r="I146" s="8" t="s">
        <v>6</v>
      </c>
      <c r="J146" s="8" t="s">
        <v>6</v>
      </c>
      <c r="K146" s="8" t="s">
        <v>6</v>
      </c>
    </row>
    <row r="147" spans="1:11" ht="14.45" customHeight="1" x14ac:dyDescent="0.25">
      <c r="A147" s="387" t="str">
        <f>'02 LISTE DE CONTRÔLE ET RAPPORT'!A146</f>
        <v/>
      </c>
      <c r="B147" s="196">
        <v>1402</v>
      </c>
      <c r="C147" s="488" t="str">
        <f>'02 LISTE DE CONTRÔLE ET RAPPORT'!C146</f>
        <v>Description des défauts:</v>
      </c>
      <c r="D147" s="336"/>
      <c r="E147" s="356"/>
      <c r="F147" s="356"/>
      <c r="G147" s="357"/>
      <c r="H147" s="8" t="s">
        <v>6</v>
      </c>
      <c r="I147" s="8" t="s">
        <v>6</v>
      </c>
      <c r="J147" s="8" t="s">
        <v>6</v>
      </c>
      <c r="K147" s="8" t="s">
        <v>6</v>
      </c>
    </row>
    <row r="148" spans="1:11" ht="15" customHeight="1" thickBot="1" x14ac:dyDescent="0.3">
      <c r="A148" s="388" t="str">
        <f>'02 LISTE DE CONTRÔLE ET RAPPORT'!A147</f>
        <v/>
      </c>
      <c r="B148" s="197">
        <v>1403</v>
      </c>
      <c r="C148" s="489" t="str">
        <f>'02 LISTE DE CONTRÔLE ET RAPPORT'!C147</f>
        <v>Description des défauts:</v>
      </c>
      <c r="D148" s="337"/>
      <c r="E148" s="358"/>
      <c r="F148" s="358"/>
      <c r="G148" s="359"/>
      <c r="H148" s="8" t="s">
        <v>6</v>
      </c>
      <c r="I148" s="8" t="s">
        <v>6</v>
      </c>
      <c r="J148" s="8" t="s">
        <v>6</v>
      </c>
      <c r="K148" s="8" t="s">
        <v>6</v>
      </c>
    </row>
    <row r="149" spans="1:11" ht="18.600000000000001" customHeight="1" thickBot="1" x14ac:dyDescent="0.3">
      <c r="A149" s="327" t="str">
        <f>'02 LISTE DE CONTRÔLE ET RAPPORT'!A148</f>
        <v/>
      </c>
      <c r="B149" s="400">
        <v>2000</v>
      </c>
      <c r="C149" s="373" t="str">
        <f>'02 LISTE DE CONTRÔLE ET RAPPORT'!C148</f>
        <v>Partie construction</v>
      </c>
      <c r="D149" s="328"/>
      <c r="E149" s="368"/>
      <c r="F149" s="368"/>
      <c r="G149" s="369"/>
      <c r="H149" s="8" t="s">
        <v>6</v>
      </c>
      <c r="I149" s="8" t="s">
        <v>6</v>
      </c>
      <c r="J149" s="8" t="s">
        <v>6</v>
      </c>
      <c r="K149" s="8" t="s">
        <v>6</v>
      </c>
    </row>
    <row r="150" spans="1:11" ht="15" customHeight="1" thickBot="1" x14ac:dyDescent="0.3">
      <c r="A150" s="329" t="str">
        <f>'02 LISTE DE CONTRÔLE ET RAPPORT'!A149</f>
        <v/>
      </c>
      <c r="B150" s="401">
        <v>2100</v>
      </c>
      <c r="C150" s="374" t="str">
        <f>'02 LISTE DE CONTRÔLE ET RAPPORT'!C149</f>
        <v>Généralités</v>
      </c>
      <c r="D150" s="330"/>
      <c r="E150" s="371"/>
      <c r="F150" s="371"/>
      <c r="G150" s="372"/>
      <c r="H150" s="8" t="s">
        <v>6</v>
      </c>
      <c r="I150" s="8" t="s">
        <v>6</v>
      </c>
      <c r="J150" s="8" t="s">
        <v>6</v>
      </c>
      <c r="K150" s="8" t="s">
        <v>6</v>
      </c>
    </row>
    <row r="151" spans="1:11" ht="15" customHeight="1" thickBot="1" x14ac:dyDescent="0.3">
      <c r="A151" s="332" t="str">
        <f>'02 LISTE DE CONTRÔLE ET RAPPORT'!A150</f>
        <v/>
      </c>
      <c r="B151" s="207">
        <v>2101</v>
      </c>
      <c r="C151" s="480" t="str">
        <f>'02 LISTE DE CONTRÔLE ET RAPPORT'!C150</f>
        <v>Installations et aménagements étrangers aux ouvrages de protection</v>
      </c>
      <c r="D151" s="240"/>
      <c r="E151" s="465"/>
      <c r="F151" s="466"/>
      <c r="G151" s="467"/>
      <c r="H151" s="8" t="s">
        <v>6</v>
      </c>
      <c r="I151" s="8" t="s">
        <v>6</v>
      </c>
      <c r="J151" s="8" t="s">
        <v>6</v>
      </c>
      <c r="K151" s="8" t="s">
        <v>6</v>
      </c>
    </row>
    <row r="152" spans="1:11" ht="43.35" customHeight="1" x14ac:dyDescent="0.25">
      <c r="A152" s="376" t="str">
        <f>'02 LISTE DE CONTRÔLE ET RAPPORT'!A151</f>
        <v/>
      </c>
      <c r="B152" s="190">
        <v>2101.0100000000002</v>
      </c>
      <c r="C152" s="481" t="str">
        <f>'02 LISTE DE CONTRÔLE ET RAPPORT'!C151</f>
        <v>Description du défaut: Il n’existe aucune autorisation des autorités responsables de la protection civile pour les adaptions structurelles ultérieures.</v>
      </c>
      <c r="D152" s="341" t="s">
        <v>2430</v>
      </c>
      <c r="E152" s="418" t="s">
        <v>2132</v>
      </c>
      <c r="F152" s="418"/>
      <c r="G152" s="419"/>
      <c r="H152" s="8" t="s">
        <v>6</v>
      </c>
      <c r="I152" s="8" t="s">
        <v>6</v>
      </c>
      <c r="J152" s="8" t="s">
        <v>6</v>
      </c>
      <c r="K152" s="8" t="s">
        <v>6</v>
      </c>
    </row>
    <row r="153" spans="1:11" ht="62.1" customHeight="1" x14ac:dyDescent="0.25">
      <c r="A153" s="377" t="str">
        <f>'02 LISTE DE CONTRÔLE ET RAPPORT'!A152</f>
        <v/>
      </c>
      <c r="B153" s="326"/>
      <c r="C153" s="834" t="str">
        <f>'02 LISTE DE CONTRÔLE ET RAPPORT'!C152</f>
        <v>Afin de ne pas compromettre la fonction de protection de l’ouvrage de protection, aucune modification structurelle (p. ex. installation de cloisons ou d’un chauffe-eau) ne peut être entreprise sans autorisation. La responsabilité relève de l’OFPP (par la voie de service par l’intermédiaire du canton) pour les constructions protégées et de l’autorité cantonale responsable des ouvrages de protection pour les abris.</v>
      </c>
      <c r="D153" s="835"/>
      <c r="E153" s="835"/>
      <c r="F153" s="835"/>
      <c r="G153" s="836"/>
      <c r="H153" s="8" t="s">
        <v>6</v>
      </c>
      <c r="I153" s="8" t="s">
        <v>6</v>
      </c>
      <c r="J153" s="8" t="s">
        <v>6</v>
      </c>
      <c r="K153" s="8" t="s">
        <v>6</v>
      </c>
    </row>
    <row r="154" spans="1:11" ht="57.6" customHeight="1" x14ac:dyDescent="0.25">
      <c r="A154" s="378" t="str">
        <f>'02 LISTE DE CONTRÔLE ET RAPPORT'!A153</f>
        <v/>
      </c>
      <c r="B154" s="191">
        <v>2101.02</v>
      </c>
      <c r="C154" s="62" t="str">
        <f>'02 LISTE DE CONTRÔLE ET RAPPORT'!C153</f>
        <v>Description du défaut: Il manque une planification et des instructions affichées en permanence sur place concernant le démontage d’installations et d’éléments étrangers à l’ouvrage de protection et la remise de l’ouvrage de protection dans son état initial de fonction.</v>
      </c>
      <c r="D154" s="342" t="s">
        <v>2430</v>
      </c>
      <c r="E154" s="418" t="s">
        <v>2132</v>
      </c>
      <c r="F154" s="418"/>
      <c r="G154" s="419"/>
      <c r="H154" s="8" t="s">
        <v>6</v>
      </c>
      <c r="I154" s="8" t="s">
        <v>6</v>
      </c>
      <c r="J154" s="8" t="s">
        <v>6</v>
      </c>
      <c r="K154" s="8" t="s">
        <v>6</v>
      </c>
    </row>
    <row r="155" spans="1:11" ht="31.35" customHeight="1" x14ac:dyDescent="0.25">
      <c r="A155" s="379" t="str">
        <f>'02 LISTE DE CONTRÔLE ET RAPPORT'!A154</f>
        <v/>
      </c>
      <c r="B155" s="229"/>
      <c r="C155" s="834" t="str">
        <f>'02 LISTE DE CONTRÔLE ET RAPPORT'!C154</f>
        <v>Il convient de planifier les modalités de la remise de l’ouvrage de protection dans son état initial de fonction (besoins en temps, personnel, matériel).</v>
      </c>
      <c r="D155" s="835"/>
      <c r="E155" s="835"/>
      <c r="F155" s="835"/>
      <c r="G155" s="836"/>
      <c r="H155" s="8" t="s">
        <v>6</v>
      </c>
      <c r="I155" s="8" t="s">
        <v>6</v>
      </c>
      <c r="J155" s="8" t="s">
        <v>6</v>
      </c>
      <c r="K155" s="8" t="s">
        <v>6</v>
      </c>
    </row>
    <row r="156" spans="1:11" ht="50.45" customHeight="1" x14ac:dyDescent="0.25">
      <c r="A156" s="381" t="str">
        <f>'02 LISTE DE CONTRÔLE ET RAPPORT'!A155</f>
        <v/>
      </c>
      <c r="B156" s="225"/>
      <c r="C156" s="834" t="str">
        <f>'02 LISTE DE CONTRÔLE ET RAPPORT'!C155</f>
        <v>En cas de modifications mineures n’affectant pas la fonction de protection de l’ouvrage de protection et permettant un retour en arrière rapide, il convient de documenter les modifications effectuées et la manière de revenir en arrière. Il n’y a pas d’autres mesures à prendre pour le moment.</v>
      </c>
      <c r="D156" s="835"/>
      <c r="E156" s="835"/>
      <c r="F156" s="835"/>
      <c r="G156" s="836"/>
      <c r="H156" s="8" t="s">
        <v>6</v>
      </c>
      <c r="I156" s="8" t="s">
        <v>6</v>
      </c>
      <c r="J156" s="8" t="s">
        <v>6</v>
      </c>
      <c r="K156" s="8" t="s">
        <v>6</v>
      </c>
    </row>
    <row r="157" spans="1:11" ht="57.6" customHeight="1" x14ac:dyDescent="0.25">
      <c r="A157" s="389" t="str">
        <f>'02 LISTE DE CONTRÔLE ET RAPPORT'!A156</f>
        <v/>
      </c>
      <c r="B157" s="198">
        <v>2101.0300000000002</v>
      </c>
      <c r="C157" s="490" t="str">
        <f>'02 LISTE DE CONTRÔLE ET RAPPORT'!C156</f>
        <v>Description du défaut: Avec la mise en place d’installations utilisées en temps de paix, des équipements techniques de l’ouvrage de protection (fermetures, installations de chauffage, de ventilation, sanitaires et électriques ou leurs composants) ont été retirés.</v>
      </c>
      <c r="D157" s="346" t="s">
        <v>2432</v>
      </c>
      <c r="E157" s="420" t="s">
        <v>2132</v>
      </c>
      <c r="F157" s="420"/>
      <c r="G157" s="421"/>
      <c r="H157" s="8" t="s">
        <v>6</v>
      </c>
      <c r="I157" s="8" t="s">
        <v>6</v>
      </c>
      <c r="J157" s="8" t="s">
        <v>6</v>
      </c>
      <c r="K157" s="8" t="s">
        <v>6</v>
      </c>
    </row>
    <row r="158" spans="1:11" ht="46.35" customHeight="1" x14ac:dyDescent="0.25">
      <c r="A158" s="379" t="str">
        <f>'02 LISTE DE CONTRÔLE ET RAPPORT'!A157</f>
        <v/>
      </c>
      <c r="B158" s="229"/>
      <c r="C158" s="834" t="str">
        <f>'02 LISTE DE CONTRÔLE ET RAPPORT'!C157</f>
        <v xml:space="preserve">L’ouvrage de protection n’est plus utilisable dans sa fonction initialement prévue. Il n’est pas opérationnel! Les équipements techniques démontés (fermetures, installations de chauffage, de ventilation, sanitaires et électriques) doivent être montés sans délai. </v>
      </c>
      <c r="D158" s="835"/>
      <c r="E158" s="835"/>
      <c r="F158" s="835"/>
      <c r="G158" s="836"/>
      <c r="H158" s="8" t="s">
        <v>6</v>
      </c>
      <c r="I158" s="8" t="s">
        <v>6</v>
      </c>
      <c r="J158" s="8" t="s">
        <v>6</v>
      </c>
      <c r="K158" s="8" t="s">
        <v>6</v>
      </c>
    </row>
    <row r="159" spans="1:11" ht="30.6" customHeight="1" x14ac:dyDescent="0.25">
      <c r="A159" s="380" t="str">
        <f>'02 LISTE DE CONTRÔLE ET RAPPORT'!A158</f>
        <v/>
      </c>
      <c r="B159" s="222"/>
      <c r="C159" s="834" t="str">
        <f>'02 LISTE DE CONTRÔLE ET RAPPORT'!C158</f>
        <v>Si l’enveloppe n’est plus étanche du fait de modifications structurelles, l’ouvrage de protection n’est pas opérationnel! Il faut y remédier sans délai.</v>
      </c>
      <c r="D159" s="835"/>
      <c r="E159" s="835"/>
      <c r="F159" s="835"/>
      <c r="G159" s="836"/>
      <c r="H159" s="8" t="s">
        <v>6</v>
      </c>
      <c r="I159" s="8" t="s">
        <v>6</v>
      </c>
      <c r="J159" s="8" t="s">
        <v>6</v>
      </c>
      <c r="K159" s="8" t="s">
        <v>6</v>
      </c>
    </row>
    <row r="160" spans="1:11" ht="17.45" customHeight="1" x14ac:dyDescent="0.25">
      <c r="A160" s="381" t="str">
        <f>'02 LISTE DE CONTRÔLE ET RAPPORT'!A159</f>
        <v/>
      </c>
      <c r="B160" s="225"/>
      <c r="C160" s="834" t="str">
        <f>'02 LISTE DE CONTRÔLE ET RAPPORT'!C159</f>
        <v>La marche à suivre doit être discutée avec l’autorité cantonale responsable des ouvrages de protection.</v>
      </c>
      <c r="D160" s="835"/>
      <c r="E160" s="835"/>
      <c r="F160" s="835"/>
      <c r="G160" s="836"/>
      <c r="H160" s="8" t="s">
        <v>6</v>
      </c>
      <c r="I160" s="8" t="s">
        <v>6</v>
      </c>
      <c r="J160" s="8" t="s">
        <v>6</v>
      </c>
      <c r="K160" s="8" t="s">
        <v>6</v>
      </c>
    </row>
    <row r="161" spans="1:11" ht="43.35" customHeight="1" x14ac:dyDescent="0.25">
      <c r="A161" s="390" t="str">
        <f>'02 LISTE DE CONTRÔLE ET RAPPORT'!A160</f>
        <v/>
      </c>
      <c r="B161" s="199">
        <v>2101.04</v>
      </c>
      <c r="C161" s="491" t="str">
        <f>'02 LISTE DE CONTRÔLE ET RAPPORT'!C160</f>
        <v xml:space="preserve">Description du défaut: Il existe des revêtements de sol, de mur et de plafond présentant un risque d’incendie évident. La norme et les directives de protection incendie de l’AEAI s’appliquent. </v>
      </c>
      <c r="D161" s="347" t="s">
        <v>3</v>
      </c>
      <c r="E161" s="422" t="s">
        <v>2132</v>
      </c>
      <c r="F161" s="422"/>
      <c r="G161" s="423"/>
      <c r="H161" s="8" t="s">
        <v>6</v>
      </c>
      <c r="I161" s="8" t="s">
        <v>6</v>
      </c>
      <c r="J161" s="8" t="s">
        <v>6</v>
      </c>
      <c r="K161" s="8" t="s">
        <v>6</v>
      </c>
    </row>
    <row r="162" spans="1:11" ht="33.6" customHeight="1" x14ac:dyDescent="0.25">
      <c r="A162" s="377" t="str">
        <f>'02 LISTE DE CONTRÔLE ET RAPPORT'!A161</f>
        <v/>
      </c>
      <c r="B162" s="326"/>
      <c r="C162" s="834" t="str">
        <f>'02 LISTE DE CONTRÔLE ET RAPPORT'!C161</f>
        <v>Ces revêtements posent un risque d’incendie et représentent un danger potentiel pour les personnes. La norme et les prescriptions de protection incendie de l’AEAI doivent être respectées. Il faut pour cela faire appel à un expert de la protection incendie. Si les prescriptions ne peuvent pas être respectées, les revêtements doivent être enlevés.</v>
      </c>
      <c r="D162" s="835"/>
      <c r="E162" s="835"/>
      <c r="F162" s="835"/>
      <c r="G162" s="836"/>
      <c r="H162" s="8" t="s">
        <v>6</v>
      </c>
      <c r="I162" s="8" t="s">
        <v>6</v>
      </c>
      <c r="J162" s="8" t="s">
        <v>6</v>
      </c>
      <c r="K162" s="8" t="s">
        <v>6</v>
      </c>
    </row>
    <row r="163" spans="1:11" ht="29.1" customHeight="1" x14ac:dyDescent="0.25">
      <c r="A163" s="384" t="str">
        <f>'02 LISTE DE CONTRÔLE ET RAPPORT'!A162</f>
        <v/>
      </c>
      <c r="B163" s="63">
        <v>2101.0500000000002</v>
      </c>
      <c r="C163" s="485" t="str">
        <f>'02 LISTE DE CONTRÔLE ET RAPPORT'!C162</f>
        <v>Description du défaut: Des conduites de vapeur, de gaz, de mazout ou d’autres agents dangereux traversent l’ouvrage de protection.</v>
      </c>
      <c r="D163" s="345" t="s">
        <v>2431</v>
      </c>
      <c r="E163" s="424" t="s">
        <v>2132</v>
      </c>
      <c r="F163" s="424"/>
      <c r="G163" s="425"/>
      <c r="H163" s="8" t="s">
        <v>6</v>
      </c>
      <c r="I163" s="8" t="s">
        <v>6</v>
      </c>
      <c r="J163" s="8" t="s">
        <v>6</v>
      </c>
      <c r="K163" s="8" t="s">
        <v>6</v>
      </c>
    </row>
    <row r="164" spans="1:11" ht="44.1" customHeight="1" x14ac:dyDescent="0.25">
      <c r="A164" s="377" t="str">
        <f>'02 LISTE DE CONTRÔLE ET RAPPORT'!A163</f>
        <v/>
      </c>
      <c r="B164" s="326"/>
      <c r="C164" s="834" t="str">
        <f>'02 LISTE DE CONTRÔLE ET RAPPORT'!C163</f>
        <v>Les conduites de vapeur, de gaz, de mazout ou d’autres agents dangereux traversant l’ouvrage de protection sont interdites et doivent être retirées. La marche à suivre doit être discutée avec l’autorité cantonale responsable des ouvrages de protection.</v>
      </c>
      <c r="D164" s="835"/>
      <c r="E164" s="835"/>
      <c r="F164" s="835"/>
      <c r="G164" s="836"/>
      <c r="H164" s="8" t="s">
        <v>6</v>
      </c>
      <c r="I164" s="8" t="s">
        <v>6</v>
      </c>
      <c r="J164" s="8" t="s">
        <v>6</v>
      </c>
      <c r="K164" s="8" t="s">
        <v>6</v>
      </c>
    </row>
    <row r="165" spans="1:11" ht="29.1" customHeight="1" x14ac:dyDescent="0.25">
      <c r="A165" s="378" t="str">
        <f>'02 LISTE DE CONTRÔLE ET RAPPORT'!A164</f>
        <v/>
      </c>
      <c r="B165" s="191">
        <v>2101.06</v>
      </c>
      <c r="C165" s="62" t="str">
        <f>'02 LISTE DE CONTRÔLE ET RAPPORT'!C164</f>
        <v>Description du défaut: Le dispositif d’isolation thermique installé a posteriori n’est pas démontable.</v>
      </c>
      <c r="D165" s="342" t="s">
        <v>2430</v>
      </c>
      <c r="E165" s="418" t="s">
        <v>2132</v>
      </c>
      <c r="F165" s="418"/>
      <c r="G165" s="419"/>
      <c r="H165" s="8" t="s">
        <v>6</v>
      </c>
      <c r="I165" s="8" t="s">
        <v>6</v>
      </c>
      <c r="J165" s="8" t="s">
        <v>6</v>
      </c>
      <c r="K165" s="8" t="s">
        <v>6</v>
      </c>
    </row>
    <row r="166" spans="1:11" ht="43.35" customHeight="1" x14ac:dyDescent="0.25">
      <c r="A166" s="377" t="str">
        <f>'02 LISTE DE CONTRÔLE ET RAPPORT'!A165</f>
        <v/>
      </c>
      <c r="B166" s="326"/>
      <c r="C166" s="834" t="str">
        <f>'02 LISTE DE CONTRÔLE ET RAPPORT'!C165</f>
        <v>Ce défaut fait qu’en cas d’occupation de l’ouvrage de protection, la chaleur ne peut être évacuée que de manière limitée. L’autorité cantonale responsable des ouvrages de protection doit donc évaluer l’ouvrage en termes d’évacuation de chaleur.</v>
      </c>
      <c r="D166" s="835"/>
      <c r="E166" s="835"/>
      <c r="F166" s="835"/>
      <c r="G166" s="836"/>
      <c r="H166" s="8" t="s">
        <v>6</v>
      </c>
      <c r="I166" s="8" t="s">
        <v>6</v>
      </c>
      <c r="J166" s="8" t="s">
        <v>6</v>
      </c>
      <c r="K166" s="8" t="s">
        <v>6</v>
      </c>
    </row>
    <row r="167" spans="1:11" ht="43.35" customHeight="1" x14ac:dyDescent="0.25">
      <c r="A167" s="384" t="str">
        <f>'02 LISTE DE CONTRÔLE ET RAPPORT'!A166</f>
        <v/>
      </c>
      <c r="B167" s="63">
        <v>2101.0700000000002</v>
      </c>
      <c r="C167" s="485" t="str">
        <f>'02 LISTE DE CONTRÔLE ET RAPPORT'!C166</f>
        <v>Description du défaut: Les installations et éléments étrangers à l’ouvrage de protection ne sont pas démontables ou fixés de manière à résister aux chocs.</v>
      </c>
      <c r="D167" s="345" t="s">
        <v>2431</v>
      </c>
      <c r="E167" s="424" t="s">
        <v>2132</v>
      </c>
      <c r="F167" s="424"/>
      <c r="G167" s="425"/>
      <c r="H167" s="8" t="s">
        <v>6</v>
      </c>
      <c r="I167" s="8" t="s">
        <v>6</v>
      </c>
      <c r="J167" s="8" t="s">
        <v>6</v>
      </c>
      <c r="K167" s="8" t="s">
        <v>6</v>
      </c>
    </row>
    <row r="168" spans="1:11" ht="29.45" customHeight="1" x14ac:dyDescent="0.25">
      <c r="A168" s="379" t="str">
        <f>'02 LISTE DE CONTRÔLE ET RAPPORT'!A167</f>
        <v/>
      </c>
      <c r="B168" s="229"/>
      <c r="C168" s="834" t="str">
        <f>'02 LISTE DE CONTRÔLE ET RAPPORT'!C167</f>
        <v>La protection des personnes n’est plus garantie. Le défaut doit être éliminé. La marche à suivre doit être discutée avec l’autorité cantonale responsable des ouvrages de protection.</v>
      </c>
      <c r="D168" s="835"/>
      <c r="E168" s="835"/>
      <c r="F168" s="835"/>
      <c r="G168" s="836"/>
      <c r="H168" s="8" t="s">
        <v>6</v>
      </c>
      <c r="I168" s="8" t="s">
        <v>6</v>
      </c>
      <c r="J168" s="8" t="s">
        <v>6</v>
      </c>
      <c r="K168" s="8" t="s">
        <v>6</v>
      </c>
    </row>
    <row r="169" spans="1:11" ht="59.1" customHeight="1" x14ac:dyDescent="0.25">
      <c r="A169" s="381" t="str">
        <f>'02 LISTE DE CONTRÔLE ET RAPPORT'!A168</f>
        <v/>
      </c>
      <c r="B169" s="225"/>
      <c r="C169" s="834" t="str">
        <f>'02 LISTE DE CONTRÔLE ET RAPPORT'!C168</f>
        <v>Les installations et éléments étrangers à l’ouvrage de protection doivent être démontables (c’est-à-dire pouvoir être retirés de l’ouvrage de protection en cas d’occupation) ou, dans le cas des conduites d’eau, conduits de ventilation et d’évacuation d’air, canaux de câbles, équipements et appareils fixes, être fixés conformément aux IT Chocs.</v>
      </c>
      <c r="D169" s="835"/>
      <c r="E169" s="835"/>
      <c r="F169" s="835"/>
      <c r="G169" s="836"/>
      <c r="H169" s="8" t="s">
        <v>6</v>
      </c>
      <c r="I169" s="8" t="s">
        <v>6</v>
      </c>
      <c r="J169" s="8" t="s">
        <v>6</v>
      </c>
      <c r="K169" s="8" t="s">
        <v>6</v>
      </c>
    </row>
    <row r="170" spans="1:11" ht="29.1" customHeight="1" x14ac:dyDescent="0.25">
      <c r="A170" s="384" t="str">
        <f>'02 LISTE DE CONTRÔLE ET RAPPORT'!A169</f>
        <v/>
      </c>
      <c r="B170" s="63">
        <v>2101.08</v>
      </c>
      <c r="C170" s="485" t="str">
        <f>'02 LISTE DE CONTRÔLE ET RAPPORT'!C169</f>
        <v>Description du défaut: Il manque devant l’entrée de l’enveloppe de la construction un dispositif permettant d’arrêter les conduites tierces.</v>
      </c>
      <c r="D170" s="345" t="s">
        <v>2431</v>
      </c>
      <c r="E170" s="424" t="s">
        <v>2132</v>
      </c>
      <c r="F170" s="424"/>
      <c r="G170" s="425"/>
      <c r="H170" s="8" t="s">
        <v>6</v>
      </c>
      <c r="I170" s="8" t="s">
        <v>6</v>
      </c>
      <c r="J170" s="8" t="s">
        <v>6</v>
      </c>
      <c r="K170" s="8" t="s">
        <v>6</v>
      </c>
    </row>
    <row r="171" spans="1:11" ht="77.45" customHeight="1" thickBot="1" x14ac:dyDescent="0.3">
      <c r="A171" s="377" t="str">
        <f>'02 LISTE DE CONTRÔLE ET RAPPORT'!A170</f>
        <v/>
      </c>
      <c r="B171" s="326"/>
      <c r="C171" s="837" t="str">
        <f>'02 LISTE DE CONTRÔLE ET RAPPORT'!C170</f>
        <v>Les conduites (eau froide, eau chaude, eau chaude pompée) qui n’ont pas été installées pour l’ouvrage de protection (étrangères à l’ouvrage de protection) doivent être dotées d’une vanne d’arrêt devant l’entrée de l’ouvrage de protection. L’absence de vanne constitue un défaut. Les vannes doivent être montées par une entreprise spécialisée juste avant le passage à travers l’enveloppe de la construction (ou après en cas d’impossibilité).</v>
      </c>
      <c r="D171" s="838"/>
      <c r="E171" s="838"/>
      <c r="F171" s="838"/>
      <c r="G171" s="839"/>
      <c r="H171" s="8" t="s">
        <v>6</v>
      </c>
      <c r="I171" s="8" t="s">
        <v>6</v>
      </c>
      <c r="J171" s="8" t="s">
        <v>6</v>
      </c>
      <c r="K171" s="8" t="s">
        <v>6</v>
      </c>
    </row>
    <row r="172" spans="1:11" ht="15" hidden="1" customHeight="1" thickBot="1" x14ac:dyDescent="0.3">
      <c r="A172" s="332" t="str">
        <f>'02 LISTE DE CONTRÔLE ET RAPPORT'!A171</f>
        <v/>
      </c>
      <c r="B172" s="207">
        <v>2102</v>
      </c>
      <c r="C172" s="480" t="str">
        <f>'02 LISTE DE CONTRÔLE ET RAPPORT'!C171</f>
        <v>Plan d’ensemble et désignation des locaux</v>
      </c>
      <c r="D172" s="240"/>
      <c r="E172" s="465"/>
      <c r="F172" s="466"/>
      <c r="G172" s="467"/>
      <c r="H172" s="8" t="s">
        <v>6</v>
      </c>
      <c r="I172" s="8" t="s">
        <v>6</v>
      </c>
      <c r="J172" s="1"/>
      <c r="K172" s="1"/>
    </row>
    <row r="173" spans="1:11" ht="29.1" hidden="1" customHeight="1" x14ac:dyDescent="0.25">
      <c r="A173" s="376" t="str">
        <f>'02 LISTE DE CONTRÔLE ET RAPPORT'!A172</f>
        <v/>
      </c>
      <c r="B173" s="190">
        <v>2102.0100000000002</v>
      </c>
      <c r="C173" s="481" t="str">
        <f>'02 LISTE DE CONTRÔLE ET RAPPORT'!C172</f>
        <v xml:space="preserve">Description du défaut: Il manque un plan d’ensemble de l’ouvrage de protection affiché en permanence. </v>
      </c>
      <c r="D173" s="341" t="s">
        <v>2430</v>
      </c>
      <c r="E173" s="418" t="s">
        <v>2132</v>
      </c>
      <c r="F173" s="418"/>
      <c r="G173" s="419"/>
      <c r="H173" s="8" t="s">
        <v>6</v>
      </c>
      <c r="I173" s="8" t="s">
        <v>6</v>
      </c>
      <c r="J173" s="1"/>
      <c r="K173" s="1"/>
    </row>
    <row r="174" spans="1:11" ht="34.35" hidden="1" customHeight="1" x14ac:dyDescent="0.25">
      <c r="A174" s="377" t="str">
        <f>'02 LISTE DE CONTRÔLE ET RAPPORT'!A173</f>
        <v/>
      </c>
      <c r="B174" s="229"/>
      <c r="C174" s="834" t="str">
        <f>'02 LISTE DE CONTRÔLE ET RAPPORT'!C173</f>
        <v>Dans les constructions protégées, un plan d’ensemble doit être fixé à la paroi (ITO ch. 2.95.2). Le plan doit être fixé sur un panneau et affiché en permanence.</v>
      </c>
      <c r="D174" s="835"/>
      <c r="E174" s="835"/>
      <c r="F174" s="835"/>
      <c r="G174" s="836"/>
      <c r="H174" s="8" t="s">
        <v>6</v>
      </c>
      <c r="I174" s="8" t="s">
        <v>6</v>
      </c>
      <c r="J174" s="1"/>
      <c r="K174" s="1"/>
    </row>
    <row r="175" spans="1:11" ht="32.450000000000003" hidden="1" customHeight="1" x14ac:dyDescent="0.25">
      <c r="A175" s="381" t="str">
        <f>'02 LISTE DE CONTRÔLE ET RAPPORT'!A174</f>
        <v/>
      </c>
      <c r="B175" s="225"/>
      <c r="C175" s="834" t="str">
        <f>'02 LISTE DE CONTRÔLE ET RAPPORT'!C174</f>
        <v>Dans les PC et po att, le plan d’ensemble est accroché à une paroi libre du réfectoire; dans les unités d’hôpital protégées et les centres sanitaires protégés, les plans doivent être affichés dans les locaux de triage/réception/désinfection.</v>
      </c>
      <c r="D175" s="835"/>
      <c r="E175" s="835"/>
      <c r="F175" s="835"/>
      <c r="G175" s="836"/>
      <c r="H175" s="8" t="s">
        <v>6</v>
      </c>
      <c r="I175" s="8" t="s">
        <v>6</v>
      </c>
      <c r="J175" s="1"/>
      <c r="K175" s="1"/>
    </row>
    <row r="176" spans="1:11" ht="29.1" hidden="1" customHeight="1" x14ac:dyDescent="0.25">
      <c r="A176" s="378" t="str">
        <f>'02 LISTE DE CONTRÔLE ET RAPPORT'!A175</f>
        <v/>
      </c>
      <c r="B176" s="191">
        <v>2102.02</v>
      </c>
      <c r="C176" s="62" t="str">
        <f>'02 LISTE DE CONTRÔLE ET RAPPORT'!C175</f>
        <v>Description du défaut: Il manque une désignation des locaux apposée en permanence et qui corresponde au plan d’ensemble.</v>
      </c>
      <c r="D176" s="342" t="s">
        <v>2430</v>
      </c>
      <c r="E176" s="418" t="s">
        <v>2132</v>
      </c>
      <c r="F176" s="418"/>
      <c r="G176" s="419"/>
      <c r="H176" s="8" t="s">
        <v>6</v>
      </c>
      <c r="I176" s="8" t="s">
        <v>6</v>
      </c>
      <c r="J176" s="1"/>
      <c r="K176" s="1"/>
    </row>
    <row r="177" spans="1:11" ht="35.1" hidden="1" customHeight="1" thickBot="1" x14ac:dyDescent="0.3">
      <c r="A177" s="377" t="str">
        <f>'02 LISTE DE CONTRÔLE ET RAPPORT'!A176</f>
        <v/>
      </c>
      <c r="B177" s="326"/>
      <c r="C177" s="837" t="str">
        <f>'02 LISTE DE CONTRÔLE ET RAPPORT'!C176</f>
        <v>La désignation des locaux doit correspondre à l’identique au plan d’ensemble. Les détails peuvent être consultés dans les ITO (ch. 2.95.1).</v>
      </c>
      <c r="D177" s="838"/>
      <c r="E177" s="838"/>
      <c r="F177" s="838"/>
      <c r="G177" s="839"/>
      <c r="H177" s="8" t="s">
        <v>6</v>
      </c>
      <c r="I177" s="8" t="s">
        <v>6</v>
      </c>
      <c r="J177" s="1"/>
      <c r="K177" s="1"/>
    </row>
    <row r="178" spans="1:11" ht="29.45" customHeight="1" thickBot="1" x14ac:dyDescent="0.3">
      <c r="A178" s="332" t="str">
        <f>'02 LISTE DE CONTRÔLE ET RAPPORT'!A177</f>
        <v/>
      </c>
      <c r="B178" s="207">
        <v>2103</v>
      </c>
      <c r="C178" s="480" t="str">
        <f>'02 LISTE DE CONTRÔLE ET RAPPORT'!C177</f>
        <v>Extincteurs portatifs (*dans les abris, uniquement si un groupe électrogène de secours a été prescrit ou installé)</v>
      </c>
      <c r="D178" s="241"/>
      <c r="E178" s="465"/>
      <c r="F178" s="466"/>
      <c r="G178" s="467"/>
      <c r="H178" s="8" t="s">
        <v>6</v>
      </c>
      <c r="I178" s="8" t="s">
        <v>6</v>
      </c>
      <c r="J178" s="8" t="s">
        <v>6</v>
      </c>
      <c r="K178" s="1"/>
    </row>
    <row r="179" spans="1:11" ht="29.1" customHeight="1" x14ac:dyDescent="0.25">
      <c r="A179" s="391" t="str">
        <f>'02 LISTE DE CONTRÔLE ET RAPPORT'!A178</f>
        <v/>
      </c>
      <c r="B179" s="200">
        <v>2103.0100000000002</v>
      </c>
      <c r="C179" s="492" t="str">
        <f>'02 LISTE DE CONTRÔLE ET RAPPORT'!C178</f>
        <v>Description du défaut: Il n’y a aucun extincteur portatif dans l’ouvrage de protection.</v>
      </c>
      <c r="D179" s="348" t="s">
        <v>3</v>
      </c>
      <c r="E179" s="422" t="s">
        <v>2132</v>
      </c>
      <c r="F179" s="422"/>
      <c r="G179" s="423"/>
      <c r="H179" s="8" t="s">
        <v>6</v>
      </c>
      <c r="I179" s="8" t="s">
        <v>6</v>
      </c>
      <c r="J179" s="8" t="s">
        <v>6</v>
      </c>
      <c r="K179" s="1"/>
    </row>
    <row r="180" spans="1:11" ht="45" customHeight="1" x14ac:dyDescent="0.25">
      <c r="A180" s="377" t="str">
        <f>'02 LISTE DE CONTRÔLE ET RAPPORT'!A179</f>
        <v/>
      </c>
      <c r="B180" s="326"/>
      <c r="C180" s="834" t="str">
        <f>'02 LISTE DE CONTRÔLE ET RAPPORT'!C179</f>
        <v>Il convient de se procurer les extincteurs portatifs nécessaires conformément à la liste des composants homologués de l’OFPP et de les monter de manière à résister aux chocs sur leurs supports homologués. S’ils font défaut, la marche à suivre doit être discutée avec l’autorité cantonale responsable des ouvrages de protection.</v>
      </c>
      <c r="D180" s="835"/>
      <c r="E180" s="835"/>
      <c r="F180" s="835"/>
      <c r="G180" s="836"/>
      <c r="H180" s="8" t="s">
        <v>6</v>
      </c>
      <c r="I180" s="8" t="s">
        <v>6</v>
      </c>
      <c r="J180" s="8" t="s">
        <v>6</v>
      </c>
      <c r="K180" s="1"/>
    </row>
    <row r="181" spans="1:11" ht="29.1" customHeight="1" x14ac:dyDescent="0.25">
      <c r="A181" s="390" t="str">
        <f>'02 LISTE DE CONTRÔLE ET RAPPORT'!A180</f>
        <v/>
      </c>
      <c r="B181" s="199">
        <v>2103.02</v>
      </c>
      <c r="C181" s="491" t="str">
        <f>'02 LISTE DE CONTRÔLE ET RAPPORT'!C180</f>
        <v>Description du défaut: Les extincteurs portatifs ne sont pas entretenus et plombés conformément aux instructions en la matière.</v>
      </c>
      <c r="D181" s="347" t="s">
        <v>3</v>
      </c>
      <c r="E181" s="422" t="s">
        <v>2132</v>
      </c>
      <c r="F181" s="422"/>
      <c r="G181" s="423"/>
      <c r="H181" s="8" t="s">
        <v>6</v>
      </c>
      <c r="I181" s="8" t="s">
        <v>6</v>
      </c>
      <c r="J181" s="8" t="s">
        <v>6</v>
      </c>
      <c r="K181" s="1"/>
    </row>
    <row r="182" spans="1:11" ht="44.45" customHeight="1" x14ac:dyDescent="0.25">
      <c r="A182" s="377" t="str">
        <f>'02 LISTE DE CONTRÔLE ET RAPPORT'!A181</f>
        <v/>
      </c>
      <c r="B182" s="326"/>
      <c r="C182" s="834" t="str">
        <f>'02 LISTE DE CONTRÔLE ET RAPPORT'!C181</f>
        <v>L’intervalle de maintenance des extincteurs portatifs dépend des indications du fabricant. L’association suisse des appareils d’extinction recommande, sur la base de ses longues années de pratique, de faire contrôler les extincteurs portatifs tous les 3 ans par l’entreprise spécialisée concernée.</v>
      </c>
      <c r="D182" s="835"/>
      <c r="E182" s="835"/>
      <c r="F182" s="835"/>
      <c r="G182" s="836"/>
      <c r="H182" s="8" t="s">
        <v>6</v>
      </c>
      <c r="I182" s="8" t="s">
        <v>6</v>
      </c>
      <c r="J182" s="8" t="s">
        <v>6</v>
      </c>
      <c r="K182" s="1"/>
    </row>
    <row r="183" spans="1:11" ht="29.1" customHeight="1" x14ac:dyDescent="0.25">
      <c r="A183" s="390" t="str">
        <f>'02 LISTE DE CONTRÔLE ET RAPPORT'!A182</f>
        <v/>
      </c>
      <c r="B183" s="199">
        <v>2103.0300000000002</v>
      </c>
      <c r="C183" s="491" t="str">
        <f>'02 LISTE DE CONTRÔLE ET RAPPORT'!C182</f>
        <v>Description du défaut: Les extincteurs portatifs ne sont pas de type approprié.</v>
      </c>
      <c r="D183" s="347" t="s">
        <v>3</v>
      </c>
      <c r="E183" s="422" t="s">
        <v>2132</v>
      </c>
      <c r="F183" s="422"/>
      <c r="G183" s="423"/>
      <c r="H183" s="8" t="s">
        <v>6</v>
      </c>
      <c r="I183" s="8" t="s">
        <v>6</v>
      </c>
      <c r="J183" s="8" t="s">
        <v>6</v>
      </c>
      <c r="K183" s="1"/>
    </row>
    <row r="184" spans="1:11" ht="46.35" customHeight="1" x14ac:dyDescent="0.25">
      <c r="A184" s="377" t="str">
        <f>'02 LISTE DE CONTRÔLE ET RAPPORT'!A183</f>
        <v/>
      </c>
      <c r="B184" s="326"/>
      <c r="C184" s="834" t="str">
        <f>'02 LISTE DE CONTRÔLE ET RAPPORT'!C183</f>
        <v>Les extincteurs portatifs à monter sur des supports homologués de manière à résister aux chocs doivent correspondre au type prescrit. Voir les instructions de l’OFPP sur l’équipement des constructions protégées en extincteurs portatifs ainsi que sur le remplacement et l’entretien de ceux-ci.</v>
      </c>
      <c r="D184" s="835"/>
      <c r="E184" s="835"/>
      <c r="F184" s="835"/>
      <c r="G184" s="836"/>
      <c r="H184" s="8" t="s">
        <v>6</v>
      </c>
      <c r="I184" s="8" t="s">
        <v>6</v>
      </c>
      <c r="J184" s="8" t="s">
        <v>6</v>
      </c>
      <c r="K184" s="1"/>
    </row>
    <row r="185" spans="1:11" ht="29.1" customHeight="1" x14ac:dyDescent="0.25">
      <c r="A185" s="390" t="str">
        <f>'02 LISTE DE CONTRÔLE ET RAPPORT'!A184</f>
        <v/>
      </c>
      <c r="B185" s="199">
        <v>2103.04</v>
      </c>
      <c r="C185" s="491" t="str">
        <f>'02 LISTE DE CONTRÔLE ET RAPPORT'!C184</f>
        <v>Description du défaut: Il n’y a pas suffisamment d’extincteurs portatifs fixés de manière à résister aux chocs.</v>
      </c>
      <c r="D185" s="347" t="s">
        <v>3</v>
      </c>
      <c r="E185" s="422" t="s">
        <v>2132</v>
      </c>
      <c r="F185" s="422"/>
      <c r="G185" s="423"/>
      <c r="H185" s="8" t="s">
        <v>6</v>
      </c>
      <c r="I185" s="8" t="s">
        <v>6</v>
      </c>
      <c r="J185" s="8" t="s">
        <v>6</v>
      </c>
      <c r="K185" s="1"/>
    </row>
    <row r="186" spans="1:11" ht="60.6" customHeight="1" x14ac:dyDescent="0.25">
      <c r="A186" s="377" t="str">
        <f>'02 LISTE DE CONTRÔLE ET RAPPORT'!A185</f>
        <v/>
      </c>
      <c r="B186" s="326"/>
      <c r="C186" s="834" t="str">
        <f>'02 LISTE DE CONTRÔLE ET RAPPORT'!C185</f>
        <v>Il convient de se procurer les extincteurs portatifs nécessaires (conformément à la liste des composants homologués de l’OFPP) et de les monter de manière à résister aux chocs sur leurs supports homologués. Voir les instructions de l’OFPP sur l’équipement des constructions protégées en extincteurs portatifs ainsi que sur le remplacement et l’entretien de ceux-ci. La marche à suivre doit être discutée avec l’autorité cantonale responsable des ouvrages de protection.</v>
      </c>
      <c r="D186" s="835"/>
      <c r="E186" s="835"/>
      <c r="F186" s="835"/>
      <c r="G186" s="836"/>
      <c r="H186" s="8" t="s">
        <v>6</v>
      </c>
      <c r="I186" s="8" t="s">
        <v>6</v>
      </c>
      <c r="J186" s="8" t="s">
        <v>6</v>
      </c>
      <c r="K186" s="1"/>
    </row>
    <row r="187" spans="1:11" ht="29.1" customHeight="1" x14ac:dyDescent="0.25">
      <c r="A187" s="390" t="str">
        <f>'02 LISTE DE CONTRÔLE ET RAPPORT'!A186</f>
        <v/>
      </c>
      <c r="B187" s="199">
        <v>2103.0500000000002</v>
      </c>
      <c r="C187" s="491" t="str">
        <f>'02 LISTE DE CONTRÔLE ET RAPPORT'!C186</f>
        <v>Description du défaut: Les extincteurs portatifs ne sont pas installés au bon endroit.</v>
      </c>
      <c r="D187" s="347" t="s">
        <v>3</v>
      </c>
      <c r="E187" s="422" t="s">
        <v>2132</v>
      </c>
      <c r="F187" s="422"/>
      <c r="G187" s="423"/>
      <c r="H187" s="8" t="s">
        <v>6</v>
      </c>
      <c r="I187" s="8" t="s">
        <v>6</v>
      </c>
      <c r="J187" s="8" t="s">
        <v>6</v>
      </c>
      <c r="K187" s="1"/>
    </row>
    <row r="188" spans="1:11" ht="76.349999999999994" customHeight="1" thickBot="1" x14ac:dyDescent="0.3">
      <c r="A188" s="377" t="str">
        <f>'02 LISTE DE CONTRÔLE ET RAPPORT'!A187</f>
        <v/>
      </c>
      <c r="B188" s="326"/>
      <c r="C188" s="837" t="str">
        <f>'02 LISTE DE CONTRÔLE ET RAPPORT'!C187</f>
        <v>Les extincteurs portatifs nécessaires et leurs supports homologués (liste des composants homologués de l’OFPP) doivent être montés de manière à résister aux chocs conformément aux instructions de l’OFPP sur l’équipement des constructions protégées en extincteurs portatifs ainsi que sur le remplacement et l’entretien de ceux-ci. L’annexe des instructions définit le nombre et le type d’extincteurs portatifs requis ainsi que leur emplacement.</v>
      </c>
      <c r="D188" s="838"/>
      <c r="E188" s="838"/>
      <c r="F188" s="838"/>
      <c r="G188" s="839"/>
      <c r="H188" s="8" t="s">
        <v>6</v>
      </c>
      <c r="I188" s="8" t="s">
        <v>6</v>
      </c>
      <c r="J188" s="8" t="s">
        <v>6</v>
      </c>
      <c r="K188" s="1"/>
    </row>
    <row r="189" spans="1:11" ht="15" customHeight="1" thickBot="1" x14ac:dyDescent="0.3">
      <c r="A189" s="329" t="str">
        <f>'02 LISTE DE CONTRÔLE ET RAPPORT'!A188</f>
        <v/>
      </c>
      <c r="B189" s="401">
        <v>2200</v>
      </c>
      <c r="C189" s="374" t="str">
        <f>'02 LISTE DE CONTRÔLE ET RAPPORT'!C188</f>
        <v>Enveloppe de la construction, accès, ouvrages extérieurs, environnement</v>
      </c>
      <c r="D189" s="330"/>
      <c r="E189" s="371"/>
      <c r="F189" s="371"/>
      <c r="G189" s="372"/>
      <c r="H189" s="8" t="s">
        <v>6</v>
      </c>
      <c r="I189" s="8" t="s">
        <v>6</v>
      </c>
      <c r="J189" s="8" t="s">
        <v>6</v>
      </c>
      <c r="K189" s="8" t="s">
        <v>6</v>
      </c>
    </row>
    <row r="190" spans="1:11" ht="15" customHeight="1" thickBot="1" x14ac:dyDescent="0.3">
      <c r="A190" s="332" t="str">
        <f>'02 LISTE DE CONTRÔLE ET RAPPORT'!A189</f>
        <v/>
      </c>
      <c r="B190" s="207">
        <v>2201</v>
      </c>
      <c r="C190" s="480" t="str">
        <f>'02 LISTE DE CONTRÔLE ET RAPPORT'!C189</f>
        <v>Enveloppe de la construction</v>
      </c>
      <c r="D190" s="240"/>
      <c r="E190" s="465"/>
      <c r="F190" s="466"/>
      <c r="G190" s="467"/>
      <c r="H190" s="8" t="s">
        <v>6</v>
      </c>
      <c r="I190" s="8" t="s">
        <v>6</v>
      </c>
      <c r="J190" s="8" t="s">
        <v>6</v>
      </c>
      <c r="K190" s="8" t="s">
        <v>6</v>
      </c>
    </row>
    <row r="191" spans="1:11" ht="29.1" customHeight="1" x14ac:dyDescent="0.25">
      <c r="A191" s="392" t="str">
        <f>'02 LISTE DE CONTRÔLE ET RAPPORT'!A190</f>
        <v/>
      </c>
      <c r="B191" s="201">
        <v>2201.0100000000002</v>
      </c>
      <c r="C191" s="493" t="str">
        <f>'02 LISTE DE CONTRÔLE ET RAPPORT'!C190</f>
        <v>Description du défaut: L’enveloppe de la construction n’est pas étanche ou est endommagée.</v>
      </c>
      <c r="D191" s="349" t="s">
        <v>2432</v>
      </c>
      <c r="E191" s="420" t="s">
        <v>2132</v>
      </c>
      <c r="F191" s="420"/>
      <c r="G191" s="421"/>
      <c r="H191" s="8" t="s">
        <v>6</v>
      </c>
      <c r="I191" s="8" t="s">
        <v>6</v>
      </c>
      <c r="J191" s="8" t="s">
        <v>6</v>
      </c>
      <c r="K191" s="8" t="s">
        <v>6</v>
      </c>
    </row>
    <row r="192" spans="1:11" ht="30.6" customHeight="1" x14ac:dyDescent="0.25">
      <c r="A192" s="377" t="str">
        <f>'02 LISTE DE CONTRÔLE ET RAPPORT'!A191</f>
        <v/>
      </c>
      <c r="B192" s="326"/>
      <c r="C192" s="834" t="str">
        <f>'02 LISTE DE CONTRÔLE ET RAPPORT'!C191</f>
        <v>Une fissure avec infiltration d’eau a par exemple été constatée. La marche à suivre doit être discutée avec l’autorité cantonale responsable des ouvrages de protection.</v>
      </c>
      <c r="D192" s="835"/>
      <c r="E192" s="835"/>
      <c r="F192" s="835"/>
      <c r="G192" s="836"/>
      <c r="H192" s="8" t="s">
        <v>6</v>
      </c>
      <c r="I192" s="8" t="s">
        <v>6</v>
      </c>
      <c r="J192" s="8" t="s">
        <v>6</v>
      </c>
      <c r="K192" s="8" t="s">
        <v>6</v>
      </c>
    </row>
    <row r="193" spans="1:11" ht="29.1" customHeight="1" x14ac:dyDescent="0.25">
      <c r="A193" s="378" t="str">
        <f>'02 LISTE DE CONTRÔLE ET RAPPORT'!A192</f>
        <v/>
      </c>
      <c r="B193" s="191">
        <v>2201.02</v>
      </c>
      <c r="C193" s="62" t="str">
        <f>'02 LISTE DE CONTRÔLE ET RAPPORT'!C192</f>
        <v>Description du défaut: Elle présente des fissures d’une largeur supérieure à 2 mm sans infiltration d’eau.</v>
      </c>
      <c r="D193" s="342" t="s">
        <v>2430</v>
      </c>
      <c r="E193" s="418" t="s">
        <v>2132</v>
      </c>
      <c r="F193" s="418"/>
      <c r="G193" s="419"/>
      <c r="H193" s="8" t="s">
        <v>6</v>
      </c>
      <c r="I193" s="8" t="s">
        <v>6</v>
      </c>
      <c r="J193" s="8" t="s">
        <v>6</v>
      </c>
      <c r="K193" s="8" t="s">
        <v>6</v>
      </c>
    </row>
    <row r="194" spans="1:11" ht="45.6" customHeight="1" x14ac:dyDescent="0.25">
      <c r="A194" s="377" t="str">
        <f>'02 LISTE DE CONTRÔLE ET RAPPORT'!A193</f>
        <v/>
      </c>
      <c r="B194" s="326"/>
      <c r="C194" s="834" t="str">
        <f>'02 LISTE DE CONTRÔLE ET RAPPORT'!C193</f>
        <v>Pour pouvoir observer si la fissure travaille, on fera appliquer un enduit en plâtre par un spécialiste. Il convient d’établir un procès-verbal avec relevé de l’emplacement des fissures (local ainsi que surface: plafond/mur/sol) et de l’archiver dans la documentation sur l’ouvrage de protection. En présence de fissures, la marche à suivre doit être discutée avec l’autorité cantonale responsable des ouvrages de protection.</v>
      </c>
      <c r="D194" s="835"/>
      <c r="E194" s="835"/>
      <c r="F194" s="835"/>
      <c r="G194" s="836"/>
      <c r="H194" s="8" t="s">
        <v>6</v>
      </c>
      <c r="I194" s="8" t="s">
        <v>6</v>
      </c>
      <c r="J194" s="8" t="s">
        <v>6</v>
      </c>
      <c r="K194" s="8" t="s">
        <v>6</v>
      </c>
    </row>
    <row r="195" spans="1:11" ht="43.35" customHeight="1" x14ac:dyDescent="0.25">
      <c r="A195" s="384" t="str">
        <f>'02 LISTE DE CONTRÔLE ET RAPPORT'!A194</f>
        <v/>
      </c>
      <c r="B195" s="63">
        <v>2201.0300000000002</v>
      </c>
      <c r="C195" s="485" t="str">
        <f>'02 LISTE DE CONTRÔLE ET RAPPORT'!C194</f>
        <v>Description du défaut: Les traversées murales dans l’enveloppe de la construction ne sont pas toutes étanches au gaz et résistantes à la pression et ne sont pas conformes aux directives de l’OFPP.</v>
      </c>
      <c r="D195" s="345" t="s">
        <v>2431</v>
      </c>
      <c r="E195" s="424" t="s">
        <v>2132</v>
      </c>
      <c r="F195" s="424"/>
      <c r="G195" s="425"/>
      <c r="H195" s="8" t="s">
        <v>6</v>
      </c>
      <c r="I195" s="8" t="s">
        <v>6</v>
      </c>
      <c r="J195" s="8" t="s">
        <v>6</v>
      </c>
      <c r="K195" s="8" t="s">
        <v>6</v>
      </c>
    </row>
    <row r="196" spans="1:11" ht="61.35" customHeight="1" x14ac:dyDescent="0.25">
      <c r="A196" s="377" t="str">
        <f>'02 LISTE DE CONTRÔLE ET RAPPORT'!A195</f>
        <v/>
      </c>
      <c r="B196" s="326"/>
      <c r="C196" s="834" t="str">
        <f>'02 LISTE DE CONTRÔLE ET RAPPORT'!C195</f>
        <v>Les ouvertures de moins de 60 mm doivent être obturées dans les règles de l’art à l’aide d’une pâte d’étanchéité homologuée OFPP (BZS).Les ouvertures de plus de 60 mm doivent être obturées par des gaines de câbles et de tubes étanches au gaz et résistantes à la pression ou obturées par des plaques en acier. La marche à suivre doit être discutée avec l’autorité cantonale responsable des ouvrages de protection.</v>
      </c>
      <c r="D196" s="835"/>
      <c r="E196" s="835"/>
      <c r="F196" s="835"/>
      <c r="G196" s="836"/>
      <c r="H196" s="8" t="s">
        <v>6</v>
      </c>
      <c r="I196" s="8" t="s">
        <v>6</v>
      </c>
      <c r="J196" s="8" t="s">
        <v>6</v>
      </c>
      <c r="K196" s="8" t="s">
        <v>6</v>
      </c>
    </row>
    <row r="197" spans="1:11" ht="29.1" customHeight="1" x14ac:dyDescent="0.25">
      <c r="A197" s="378" t="str">
        <f>'02 LISTE DE CONTRÔLE ET RAPPORT'!A196</f>
        <v/>
      </c>
      <c r="B197" s="191">
        <v>2201.04</v>
      </c>
      <c r="C197" s="62" t="str">
        <f>'02 LISTE DE CONTRÔLE ET RAPPORT'!C196</f>
        <v>Description du défaut: Les dégâts ne sont pas réparés (effritement, armature apparente).</v>
      </c>
      <c r="D197" s="342" t="s">
        <v>2430</v>
      </c>
      <c r="E197" s="418" t="s">
        <v>2132</v>
      </c>
      <c r="F197" s="418"/>
      <c r="G197" s="419"/>
      <c r="H197" s="8" t="s">
        <v>6</v>
      </c>
      <c r="I197" s="8" t="s">
        <v>6</v>
      </c>
      <c r="J197" s="8" t="s">
        <v>6</v>
      </c>
      <c r="K197" s="8" t="s">
        <v>6</v>
      </c>
    </row>
    <row r="198" spans="1:11" ht="32.450000000000003" customHeight="1" x14ac:dyDescent="0.25">
      <c r="A198" s="377" t="str">
        <f>'02 LISTE DE CONTRÔLE ET RAPPORT'!A197</f>
        <v/>
      </c>
      <c r="B198" s="326"/>
      <c r="C198" s="877" t="str">
        <f>'02 LISTE DE CONTRÔLE ET RAPPORT'!C197</f>
        <v>Les armatures apparentes doivent être confiées à une entreprise spécialisée et les murs qui s’effritent doivent être réparés.</v>
      </c>
      <c r="D198" s="878"/>
      <c r="E198" s="878"/>
      <c r="F198" s="878"/>
      <c r="G198" s="879"/>
      <c r="H198" s="8" t="s">
        <v>6</v>
      </c>
      <c r="I198" s="8" t="s">
        <v>6</v>
      </c>
      <c r="J198" s="8" t="s">
        <v>6</v>
      </c>
      <c r="K198" s="8" t="s">
        <v>6</v>
      </c>
    </row>
    <row r="199" spans="1:11" ht="43.35" hidden="1" customHeight="1" x14ac:dyDescent="0.25">
      <c r="A199" s="384" t="str">
        <f>'02 LISTE DE CONTRÔLE ET RAPPORT'!A198</f>
        <v/>
      </c>
      <c r="B199" s="63">
        <v>2201.0500000000002</v>
      </c>
      <c r="C199" s="485" t="str">
        <f>'02 LISTE DE CONTRÔLE ET RAPPORT'!C198</f>
        <v>Description du défaut: Les gaines entre le local de ventilation et l’espace de séjour ne sont pas toutes étanches au gaz (dispositif coupe-feu).</v>
      </c>
      <c r="D199" s="345" t="s">
        <v>2431</v>
      </c>
      <c r="E199" s="424" t="s">
        <v>2132</v>
      </c>
      <c r="F199" s="424"/>
      <c r="G199" s="425"/>
      <c r="H199" s="8" t="s">
        <v>6</v>
      </c>
      <c r="I199" s="1"/>
      <c r="J199" s="1"/>
      <c r="K199" s="1"/>
    </row>
    <row r="200" spans="1:11" ht="14.45" hidden="1" customHeight="1" x14ac:dyDescent="0.25">
      <c r="A200" s="377" t="str">
        <f>'02 LISTE DE CONTRÔLE ET RAPPORT'!A199</f>
        <v/>
      </c>
      <c r="B200" s="326"/>
      <c r="C200" s="834" t="str">
        <f>'02 LISTE DE CONTRÔLE ET RAPPORT'!C199</f>
        <v>Elles doivent être remises en état par une entreprise spécialisée.</v>
      </c>
      <c r="D200" s="835"/>
      <c r="E200" s="835"/>
      <c r="F200" s="835"/>
      <c r="G200" s="836"/>
      <c r="H200" s="8" t="s">
        <v>6</v>
      </c>
      <c r="I200" s="1"/>
      <c r="J200" s="1"/>
      <c r="K200" s="1"/>
    </row>
    <row r="201" spans="1:11" ht="29.1" customHeight="1" x14ac:dyDescent="0.25">
      <c r="A201" s="384" t="str">
        <f>'02 LISTE DE CONTRÔLE ET RAPPORT'!A200</f>
        <v/>
      </c>
      <c r="B201" s="63">
        <v>2201.06</v>
      </c>
      <c r="C201" s="485" t="str">
        <f>'02 LISTE DE CONTRÔLE ET RAPPORT'!C200</f>
        <v>Description du défaut: Il y a des moisissures sur les murs et/ou aux plafonds.</v>
      </c>
      <c r="D201" s="345" t="s">
        <v>2431</v>
      </c>
      <c r="E201" s="424" t="s">
        <v>2132</v>
      </c>
      <c r="F201" s="424"/>
      <c r="G201" s="425"/>
      <c r="H201" s="8" t="s">
        <v>6</v>
      </c>
      <c r="I201" s="8" t="s">
        <v>6</v>
      </c>
      <c r="J201" s="8" t="s">
        <v>6</v>
      </c>
      <c r="K201" s="8" t="s">
        <v>6</v>
      </c>
    </row>
    <row r="202" spans="1:11" ht="48.6" customHeight="1" thickBot="1" x14ac:dyDescent="0.3">
      <c r="A202" s="377" t="str">
        <f>'02 LISTE DE CONTRÔLE ET RAPPORT'!A201</f>
        <v/>
      </c>
      <c r="B202" s="326"/>
      <c r="C202" s="837" t="str">
        <f>'02 LISTE DE CONTRÔLE ET RAPPORT'!C201</f>
        <v>Il faut veiller à ce qu’il n’y ait pas d’humidité excessive (supérieure à 65%) aux endroits concernés. En cas de moisissures, il convient en règle générale de faire appel à une entreprise spécialisée.  La marche à suivre doit être discutée avec l’autorité cantonale responsable des ouvrages de protection.</v>
      </c>
      <c r="D202" s="838"/>
      <c r="E202" s="838"/>
      <c r="F202" s="838"/>
      <c r="G202" s="839"/>
      <c r="H202" s="8" t="s">
        <v>6</v>
      </c>
      <c r="I202" s="8" t="s">
        <v>6</v>
      </c>
      <c r="J202" s="8" t="s">
        <v>6</v>
      </c>
      <c r="K202" s="8" t="s">
        <v>6</v>
      </c>
    </row>
    <row r="203" spans="1:11" ht="15" customHeight="1" thickBot="1" x14ac:dyDescent="0.3">
      <c r="A203" s="332" t="str">
        <f>'02 LISTE DE CONTRÔLE ET RAPPORT'!A202</f>
        <v/>
      </c>
      <c r="B203" s="207">
        <v>2202</v>
      </c>
      <c r="C203" s="480" t="str">
        <f>'02 LISTE DE CONTRÔLE ET RAPPORT'!C202</f>
        <v xml:space="preserve">SS et VE </v>
      </c>
      <c r="D203" s="240"/>
      <c r="E203" s="465"/>
      <c r="F203" s="466"/>
      <c r="G203" s="467"/>
      <c r="H203" s="8" t="s">
        <v>6</v>
      </c>
      <c r="I203" s="8" t="s">
        <v>6</v>
      </c>
      <c r="J203" s="8" t="s">
        <v>6</v>
      </c>
      <c r="K203" s="8" t="s">
        <v>6</v>
      </c>
    </row>
    <row r="204" spans="1:11" ht="29.1" customHeight="1" x14ac:dyDescent="0.25">
      <c r="A204" s="383" t="str">
        <f>'02 LISTE DE CONTRÔLE ET RAPPORT'!A203</f>
        <v/>
      </c>
      <c r="B204" s="193">
        <v>2202.0100000000002</v>
      </c>
      <c r="C204" s="484" t="str">
        <f>'02 LISTE DE CONTRÔLE ET RAPPORT'!C203</f>
        <v>Description du défaut: L’accès aux puits de sortie et aux sauts-de-loup pour les travaux d’entretien n’est pas garanti.</v>
      </c>
      <c r="D204" s="344" t="s">
        <v>2431</v>
      </c>
      <c r="E204" s="424" t="s">
        <v>2132</v>
      </c>
      <c r="F204" s="424"/>
      <c r="G204" s="425"/>
      <c r="H204" s="8" t="s">
        <v>6</v>
      </c>
      <c r="I204" s="8" t="s">
        <v>6</v>
      </c>
      <c r="J204" s="8" t="s">
        <v>6</v>
      </c>
      <c r="K204" s="8" t="s">
        <v>6</v>
      </c>
    </row>
    <row r="205" spans="1:11" ht="14.45" customHeight="1" x14ac:dyDescent="0.25">
      <c r="A205" s="377" t="str">
        <f>'02 LISTE DE CONTRÔLE ET RAPPORT'!A204</f>
        <v/>
      </c>
      <c r="B205" s="229"/>
      <c r="C205" s="834" t="str">
        <f>'02 LISTE DE CONTRÔLE ET RAPPORT'!C204</f>
        <v xml:space="preserve">L’accès doit être dégagé. </v>
      </c>
      <c r="D205" s="835"/>
      <c r="E205" s="835"/>
      <c r="F205" s="835"/>
      <c r="G205" s="836"/>
      <c r="H205" s="8" t="s">
        <v>6</v>
      </c>
      <c r="I205" s="8" t="s">
        <v>6</v>
      </c>
      <c r="J205" s="8" t="s">
        <v>6</v>
      </c>
      <c r="K205" s="8" t="s">
        <v>6</v>
      </c>
    </row>
    <row r="206" spans="1:11" ht="32.1" customHeight="1" x14ac:dyDescent="0.25">
      <c r="A206" s="381" t="str">
        <f>'02 LISTE DE CONTRÔLE ET RAPPORT'!A205</f>
        <v/>
      </c>
      <c r="B206" s="222"/>
      <c r="C206" s="834" t="str">
        <f>'02 LISTE DE CONTRÔLE ET RAPPORT'!C205</f>
        <v xml:space="preserve">Les sorties de secours (SS) doivent avoir une ouverture minimale de 0,60 x 0,80 m. Les voies d’évacuation (VE) doivent avoir une ouverture minimale de 0,60 x 0,60 m. </v>
      </c>
      <c r="D206" s="835"/>
      <c r="E206" s="835"/>
      <c r="F206" s="835"/>
      <c r="G206" s="836"/>
      <c r="H206" s="8" t="s">
        <v>6</v>
      </c>
      <c r="I206" s="8" t="s">
        <v>6</v>
      </c>
      <c r="J206" s="8" t="s">
        <v>6</v>
      </c>
      <c r="K206" s="8" t="s">
        <v>6</v>
      </c>
    </row>
    <row r="207" spans="1:11" ht="32.1" customHeight="1" x14ac:dyDescent="0.25">
      <c r="A207" s="381" t="str">
        <f>'02 LISTE DE CONTRÔLE ET RAPPORT'!A206</f>
        <v/>
      </c>
      <c r="B207" s="222"/>
      <c r="C207" s="834" t="str">
        <f>'02 LISTE DE CONTRÔLE ET RAPPORT'!C206</f>
        <v>Le cadre métallique vissé réduit la taille de l’ouverture de 0,10 m de chaque côté. Ce cadre métallique doit être construit de manière à pouvoir être facilement retiré en cas d’occupation de l’abri.</v>
      </c>
      <c r="D207" s="835"/>
      <c r="E207" s="835"/>
      <c r="F207" s="835"/>
      <c r="G207" s="836"/>
      <c r="H207" s="8" t="s">
        <v>6</v>
      </c>
      <c r="I207" s="8" t="s">
        <v>6</v>
      </c>
      <c r="J207" s="8" t="s">
        <v>6</v>
      </c>
      <c r="K207" s="8" t="s">
        <v>6</v>
      </c>
    </row>
    <row r="208" spans="1:11" ht="17.100000000000001" customHeight="1" x14ac:dyDescent="0.25">
      <c r="A208" s="381" t="str">
        <f>'02 LISTE DE CONTRÔLE ET RAPPORT'!A207</f>
        <v/>
      </c>
      <c r="B208" s="222"/>
      <c r="C208" s="834" t="str">
        <f>'02 LISTE DE CONTRÔLE ET RAPPORT'!C207</f>
        <v>L’isolation extérieure réduit l’ouverture de 0,10 m et doit être adaptée pour que celle-ci ait la section requise.</v>
      </c>
      <c r="D208" s="835"/>
      <c r="E208" s="835"/>
      <c r="F208" s="835"/>
      <c r="G208" s="836"/>
      <c r="H208" s="8" t="s">
        <v>6</v>
      </c>
      <c r="I208" s="8" t="s">
        <v>6</v>
      </c>
      <c r="J208" s="8" t="s">
        <v>6</v>
      </c>
      <c r="K208" s="8" t="s">
        <v>6</v>
      </c>
    </row>
    <row r="209" spans="1:11" ht="31.35" customHeight="1" x14ac:dyDescent="0.25">
      <c r="A209" s="381" t="str">
        <f>'02 LISTE DE CONTRÔLE ET RAPPORT'!A208</f>
        <v/>
      </c>
      <c r="B209" s="222"/>
      <c r="C209" s="834" t="str">
        <f>'02 LISTE DE CONTRÔLE ET RAPPORT'!C208</f>
        <v>Le puits de lumière (hauteur min. 1 m) doit être démonté et remplacé par un élément plus grand, de sorte que l’ouverture atteigne au moins les dimensions requises.</v>
      </c>
      <c r="D209" s="835"/>
      <c r="E209" s="835"/>
      <c r="F209" s="835"/>
      <c r="G209" s="836"/>
      <c r="H209" s="8" t="s">
        <v>6</v>
      </c>
      <c r="I209" s="8" t="s">
        <v>6</v>
      </c>
      <c r="J209" s="8" t="s">
        <v>6</v>
      </c>
      <c r="K209" s="8" t="s">
        <v>6</v>
      </c>
    </row>
    <row r="210" spans="1:11" ht="35.1" customHeight="1" x14ac:dyDescent="0.25">
      <c r="A210" s="381" t="str">
        <f>'02 LISTE DE CONTRÔLE ET RAPPORT'!A209</f>
        <v/>
      </c>
      <c r="B210" s="225"/>
      <c r="C210" s="834" t="str">
        <f>'02 LISTE DE CONTRÔLE ET RAPPORT'!C209</f>
        <v>Si l’accès garanti n’est pas suffisant, la marche à suivre doit être discutée avec l’autorité cantonale responsable des ouvrages de protection.</v>
      </c>
      <c r="D210" s="835"/>
      <c r="E210" s="835"/>
      <c r="F210" s="835"/>
      <c r="G210" s="836"/>
      <c r="H210" s="8" t="s">
        <v>6</v>
      </c>
      <c r="I210" s="8" t="s">
        <v>6</v>
      </c>
      <c r="J210" s="8" t="s">
        <v>6</v>
      </c>
      <c r="K210" s="8" t="s">
        <v>6</v>
      </c>
    </row>
    <row r="211" spans="1:11" ht="43.35" customHeight="1" x14ac:dyDescent="0.25">
      <c r="A211" s="384" t="str">
        <f>'02 LISTE DE CONTRÔLE ET RAPPORT'!A210</f>
        <v/>
      </c>
      <c r="B211" s="63">
        <v>2202.02</v>
      </c>
      <c r="C211" s="485" t="str">
        <f>'02 LISTE DE CONTRÔLE ET RAPPORT'!C210</f>
        <v>Description du défaut: Le bord inférieur du linteau de l’ouverture du volet blindé (VB) ne se situe pas à une distance minimale de 35 cm sous le terrain.</v>
      </c>
      <c r="D211" s="345" t="s">
        <v>2431</v>
      </c>
      <c r="E211" s="424" t="s">
        <v>2132</v>
      </c>
      <c r="F211" s="424"/>
      <c r="G211" s="425"/>
      <c r="H211" s="8" t="s">
        <v>6</v>
      </c>
      <c r="I211" s="8" t="s">
        <v>6</v>
      </c>
      <c r="J211" s="8" t="s">
        <v>6</v>
      </c>
      <c r="K211" s="8" t="s">
        <v>6</v>
      </c>
    </row>
    <row r="212" spans="1:11" ht="30" customHeight="1" x14ac:dyDescent="0.25">
      <c r="A212" s="377" t="str">
        <f>'02 LISTE DE CONTRÔLE ET RAPPORT'!A211</f>
        <v/>
      </c>
      <c r="B212" s="229"/>
      <c r="C212" s="834" t="str">
        <f>'02 LISTE DE CONTRÔLE ET RAPPORT'!C211</f>
        <v>Le bord inférieur du linteau de l’ouverture du volet blindé dans la paroi de l’ouvrage de protection doit se situer à au moins 35 cm sous le terrain (protection contre les rayonnements et les éclats).</v>
      </c>
      <c r="D212" s="835"/>
      <c r="E212" s="835"/>
      <c r="F212" s="835"/>
      <c r="G212" s="836"/>
      <c r="H212" s="8" t="s">
        <v>6</v>
      </c>
      <c r="I212" s="8" t="s">
        <v>6</v>
      </c>
      <c r="J212" s="8" t="s">
        <v>6</v>
      </c>
      <c r="K212" s="8" t="s">
        <v>6</v>
      </c>
    </row>
    <row r="213" spans="1:11" ht="16.350000000000001" customHeight="1" x14ac:dyDescent="0.25">
      <c r="A213" s="381" t="str">
        <f>'02 LISTE DE CONTRÔLE ET RAPPORT'!A212</f>
        <v/>
      </c>
      <c r="B213" s="222"/>
      <c r="C213" s="834" t="str">
        <f>'02 LISTE DE CONTRÔLE ET RAPPORT'!C212</f>
        <v>Le saut-de-loup de la sortie de secours doit être surélevé et le terrain doit être adapté en conséquence.</v>
      </c>
      <c r="D213" s="835"/>
      <c r="E213" s="835"/>
      <c r="F213" s="835"/>
      <c r="G213" s="836"/>
      <c r="H213" s="8" t="s">
        <v>6</v>
      </c>
      <c r="I213" s="8" t="s">
        <v>6</v>
      </c>
      <c r="J213" s="8" t="s">
        <v>6</v>
      </c>
      <c r="K213" s="8" t="s">
        <v>6</v>
      </c>
    </row>
    <row r="214" spans="1:11" ht="30.6" customHeight="1" x14ac:dyDescent="0.25">
      <c r="A214" s="381" t="str">
        <f>'02 LISTE DE CONTRÔLE ET RAPPORT'!A213</f>
        <v/>
      </c>
      <c r="B214" s="225"/>
      <c r="C214" s="834" t="str">
        <f>'02 LISTE DE CONTRÔLE ET RAPPORT'!C213</f>
        <v>En cas de défaut en la matière, la marche à suivre doit être discutée avec l’autorité cantonale responsable des ouvrages de protection.</v>
      </c>
      <c r="D214" s="835"/>
      <c r="E214" s="835"/>
      <c r="F214" s="835"/>
      <c r="G214" s="836"/>
      <c r="H214" s="8" t="s">
        <v>6</v>
      </c>
      <c r="I214" s="8" t="s">
        <v>6</v>
      </c>
      <c r="J214" s="8" t="s">
        <v>6</v>
      </c>
      <c r="K214" s="8" t="s">
        <v>6</v>
      </c>
    </row>
    <row r="215" spans="1:11" ht="29.1" customHeight="1" x14ac:dyDescent="0.25">
      <c r="A215" s="384" t="str">
        <f>'02 LISTE DE CONTRÔLE ET RAPPORT'!A214</f>
        <v/>
      </c>
      <c r="B215" s="63">
        <v>2202.0300000000002</v>
      </c>
      <c r="C215" s="485" t="str">
        <f>'02 LISTE DE CONTRÔLE ET RAPPORT'!C214</f>
        <v>Description du défaut: Le bord supérieur des sauts-de-loup n’est pas adapté à la hauteur du terrain environnant.</v>
      </c>
      <c r="D215" s="345" t="s">
        <v>2431</v>
      </c>
      <c r="E215" s="424" t="s">
        <v>2132</v>
      </c>
      <c r="F215" s="424"/>
      <c r="G215" s="425"/>
      <c r="H215" s="8" t="s">
        <v>6</v>
      </c>
      <c r="I215" s="8" t="s">
        <v>6</v>
      </c>
      <c r="J215" s="8" t="s">
        <v>6</v>
      </c>
      <c r="K215" s="8" t="s">
        <v>6</v>
      </c>
    </row>
    <row r="216" spans="1:11" ht="45" customHeight="1" x14ac:dyDescent="0.25">
      <c r="A216" s="377" t="str">
        <f>'02 LISTE DE CONTRÔLE ET RAPPORT'!A215</f>
        <v/>
      </c>
      <c r="B216" s="326"/>
      <c r="C216" s="834" t="str">
        <f>'02 LISTE DE CONTRÔLE ET RAPPORT'!C215</f>
        <v>Les sauts-de-loup des voies d’évacuation et les puits de sortie des sorties de secours doivent au moins arriver jusqu’au bord supérieur du terrain. Si tel n’est pas le cas, ils doivent être rehaussés au moins jusqu’à cette hauteur.</v>
      </c>
      <c r="D216" s="835"/>
      <c r="E216" s="835"/>
      <c r="F216" s="835"/>
      <c r="G216" s="836"/>
      <c r="H216" s="8" t="s">
        <v>6</v>
      </c>
      <c r="I216" s="8" t="s">
        <v>6</v>
      </c>
      <c r="J216" s="8" t="s">
        <v>6</v>
      </c>
      <c r="K216" s="8" t="s">
        <v>6</v>
      </c>
    </row>
    <row r="217" spans="1:11" ht="29.1" customHeight="1" x14ac:dyDescent="0.25">
      <c r="A217" s="390" t="str">
        <f>'02 LISTE DE CONTRÔLE ET RAPPORT'!A216</f>
        <v/>
      </c>
      <c r="B217" s="199">
        <v>2202.04</v>
      </c>
      <c r="C217" s="491" t="str">
        <f>'02 LISTE DE CONTRÔLE ET RAPPORT'!C216</f>
        <v>Description du défaut: Les couvertures de regards (couvercles, grilles) ne sont pas sécurisées.</v>
      </c>
      <c r="D217" s="347" t="s">
        <v>3</v>
      </c>
      <c r="E217" s="422" t="s">
        <v>2132</v>
      </c>
      <c r="F217" s="422"/>
      <c r="G217" s="423"/>
      <c r="H217" s="8" t="s">
        <v>6</v>
      </c>
      <c r="I217" s="8" t="s">
        <v>6</v>
      </c>
      <c r="J217" s="8" t="s">
        <v>6</v>
      </c>
      <c r="K217" s="8" t="s">
        <v>6</v>
      </c>
    </row>
    <row r="218" spans="1:11" ht="43.35" customHeight="1" x14ac:dyDescent="0.25">
      <c r="A218" s="377" t="str">
        <f>'02 LISTE DE CONTRÔLE ET RAPPORT'!A217</f>
        <v/>
      </c>
      <c r="B218" s="229"/>
      <c r="C218" s="834" t="str">
        <f>'02 LISTE DE CONTRÔLE ET RAPPORT'!C217</f>
        <v>Les grilles caillebotis des sorties de secours et les regards de sortie des voies d’évacuation doivent être sécurisés de manière à ne pas pouvoir être ouverts par des personnes non autorisées (responsabilité). La sécurité doit pouvoir être retirée de l’intérieur.</v>
      </c>
      <c r="D218" s="835"/>
      <c r="E218" s="835"/>
      <c r="F218" s="835"/>
      <c r="G218" s="836"/>
      <c r="H218" s="8" t="s">
        <v>6</v>
      </c>
      <c r="I218" s="8" t="s">
        <v>6</v>
      </c>
      <c r="J218" s="8" t="s">
        <v>6</v>
      </c>
      <c r="K218" s="8" t="s">
        <v>6</v>
      </c>
    </row>
    <row r="219" spans="1:11" ht="32.450000000000003" customHeight="1" x14ac:dyDescent="0.25">
      <c r="A219" s="381" t="str">
        <f>'02 LISTE DE CONTRÔLE ET RAPPORT'!A218</f>
        <v/>
      </c>
      <c r="B219" s="225"/>
      <c r="C219" s="834" t="str">
        <f>'02 LISTE DE CONTRÔLE ET RAPPORT'!C218</f>
        <v>Les sorties de secours doivent être recouvertes de grilles caillebotis facilement amovibles, les regards de sortie des voies d’évacuation d’un couvercle perforé ou d’une grille (ouverture d’aération totale min. 0,60 m2) disponible dans le commerce. Les couvertures doivent satisfaire aux exigences pour le temps de paix (piétons/trafic, protection contre les chutes).</v>
      </c>
      <c r="D219" s="835"/>
      <c r="E219" s="835"/>
      <c r="F219" s="835"/>
      <c r="G219" s="836"/>
      <c r="H219" s="8" t="s">
        <v>6</v>
      </c>
      <c r="I219" s="8" t="s">
        <v>6</v>
      </c>
      <c r="J219" s="8" t="s">
        <v>6</v>
      </c>
      <c r="K219" s="8" t="s">
        <v>6</v>
      </c>
    </row>
    <row r="220" spans="1:11" ht="43.35" customHeight="1" x14ac:dyDescent="0.25">
      <c r="A220" s="384" t="str">
        <f>'02 LISTE DE CONTRÔLE ET RAPPORT'!A219</f>
        <v/>
      </c>
      <c r="B220" s="63">
        <v>2202.0500000000002</v>
      </c>
      <c r="C220" s="485" t="str">
        <f>'02 LISTE DE CONTRÔLE ET RAPPORT'!C219</f>
        <v>Description du défaut: À partir d’une hauteur de ≥ 1,5 à ≤ 4,5 m, il manque des échelles ou des échelons fonctionnels sur le côté le plus étroit du puits.</v>
      </c>
      <c r="D220" s="345" t="s">
        <v>2431</v>
      </c>
      <c r="E220" s="424" t="s">
        <v>2132</v>
      </c>
      <c r="F220" s="424"/>
      <c r="G220" s="425"/>
      <c r="H220" s="8" t="s">
        <v>6</v>
      </c>
      <c r="I220" s="8" t="s">
        <v>6</v>
      </c>
      <c r="J220" s="8" t="s">
        <v>6</v>
      </c>
      <c r="K220" s="8" t="s">
        <v>6</v>
      </c>
    </row>
    <row r="221" spans="1:11" ht="31.35" customHeight="1" x14ac:dyDescent="0.25">
      <c r="A221" s="377" t="str">
        <f>'02 LISTE DE CONTRÔLE ET RAPPORT'!A220</f>
        <v/>
      </c>
      <c r="B221" s="326"/>
      <c r="C221" s="834" t="str">
        <f>'02 LISTE DE CONTRÔLE ET RAPPORT'!C220</f>
        <v>Des échelons ou une échelle sont exigés à partir d’une hauteur de 1,50 m. Ils doivent être posés sur la paroi latérale du puits et ne pas aboutir sur le côté du puits formant un cône.</v>
      </c>
      <c r="D221" s="835"/>
      <c r="E221" s="835"/>
      <c r="F221" s="835"/>
      <c r="G221" s="836"/>
      <c r="H221" s="8" t="s">
        <v>6</v>
      </c>
      <c r="I221" s="8" t="s">
        <v>6</v>
      </c>
      <c r="J221" s="8" t="s">
        <v>6</v>
      </c>
      <c r="K221" s="8" t="s">
        <v>6</v>
      </c>
    </row>
    <row r="222" spans="1:11" ht="29.1" customHeight="1" x14ac:dyDescent="0.25">
      <c r="A222" s="384" t="str">
        <f>'02 LISTE DE CONTRÔLE ET RAPPORT'!A221</f>
        <v/>
      </c>
      <c r="B222" s="63">
        <v>2202.06</v>
      </c>
      <c r="C222" s="485" t="str">
        <f>'02 LISTE DE CONTRÔLE ET RAPPORT'!C221</f>
        <v>Description du défaut: Le regard de la sortie de secours d’une hauteur de &lt; 4,5 m ne correspond pas aux mesures minimales de 60 x 80 cm.</v>
      </c>
      <c r="D222" s="345" t="s">
        <v>2431</v>
      </c>
      <c r="E222" s="424" t="s">
        <v>2132</v>
      </c>
      <c r="F222" s="424"/>
      <c r="G222" s="425"/>
      <c r="H222" s="8" t="s">
        <v>6</v>
      </c>
      <c r="I222" s="8" t="s">
        <v>6</v>
      </c>
      <c r="J222" s="8" t="s">
        <v>6</v>
      </c>
      <c r="K222" s="8" t="s">
        <v>6</v>
      </c>
    </row>
    <row r="223" spans="1:11" ht="18" customHeight="1" x14ac:dyDescent="0.25">
      <c r="A223" s="377" t="str">
        <f>'02 LISTE DE CONTRÔLE ET RAPPORT'!A222</f>
        <v/>
      </c>
      <c r="B223" s="326"/>
      <c r="C223" s="834" t="str">
        <f>'02 LISTE DE CONTRÔLE ET RAPPORT'!C222</f>
        <v>Les sorties de secours (SS) doivent avoir une ouverture minimale de 0,60 x 0,80 m.</v>
      </c>
      <c r="D223" s="835"/>
      <c r="E223" s="835"/>
      <c r="F223" s="835"/>
      <c r="G223" s="836"/>
      <c r="H223" s="8" t="s">
        <v>6</v>
      </c>
      <c r="I223" s="8" t="s">
        <v>6</v>
      </c>
      <c r="J223" s="8" t="s">
        <v>6</v>
      </c>
      <c r="K223" s="8" t="s">
        <v>6</v>
      </c>
    </row>
    <row r="224" spans="1:11" ht="57.6" customHeight="1" x14ac:dyDescent="0.25">
      <c r="A224" s="384" t="str">
        <f>'02 LISTE DE CONTRÔLE ET RAPPORT'!A223</f>
        <v/>
      </c>
      <c r="B224" s="63">
        <v>2202.0700000000002</v>
      </c>
      <c r="C224" s="485" t="str">
        <f>'02 LISTE DE CONTRÔLE ET RAPPORT'!C223</f>
        <v>Description du défaut: Le regard de la sortie de secours d’une hauteur de ≥ 4,5 m ne correspond pas aux mesures minimales de 1,3 x 0,8 m ou ne dispose pas d’une plate-forme de sécurité avec une ouverture de &gt; 60 x 80 cm.</v>
      </c>
      <c r="D224" s="345" t="s">
        <v>2431</v>
      </c>
      <c r="E224" s="424" t="s">
        <v>2132</v>
      </c>
      <c r="F224" s="424"/>
      <c r="G224" s="425"/>
      <c r="H224" s="8" t="s">
        <v>6</v>
      </c>
      <c r="I224" s="8" t="s">
        <v>6</v>
      </c>
      <c r="J224" s="8" t="s">
        <v>6</v>
      </c>
      <c r="K224" s="8" t="s">
        <v>6</v>
      </c>
    </row>
    <row r="225" spans="1:11" ht="30.6" customHeight="1" x14ac:dyDescent="0.25">
      <c r="A225" s="377" t="str">
        <f>'02 LISTE DE CONTRÔLE ET RAPPORT'!A224</f>
        <v/>
      </c>
      <c r="B225" s="229"/>
      <c r="C225" s="834" t="str">
        <f>'02 LISTE DE CONTRÔLE ET RAPPORT'!C224</f>
        <v>Lorsque la hauteur du regard atteint ou dépasse 4,50 m, des paliers intermédiaires doivent être réalisés sur l’un des côtés. À défaut, une échelle à crinoline est prescrite (crinoline recommandée à partir de 3 m).</v>
      </c>
      <c r="D225" s="835"/>
      <c r="E225" s="835"/>
      <c r="F225" s="835"/>
      <c r="G225" s="836"/>
      <c r="H225" s="8" t="s">
        <v>6</v>
      </c>
      <c r="I225" s="8" t="s">
        <v>6</v>
      </c>
      <c r="J225" s="8" t="s">
        <v>6</v>
      </c>
      <c r="K225" s="8" t="s">
        <v>6</v>
      </c>
    </row>
    <row r="226" spans="1:11" ht="30" customHeight="1" x14ac:dyDescent="0.25">
      <c r="A226" s="381" t="str">
        <f>'02 LISTE DE CONTRÔLE ET RAPPORT'!A225</f>
        <v/>
      </c>
      <c r="B226" s="225"/>
      <c r="C226" s="834" t="str">
        <f>'02 LISTE DE CONTRÔLE ET RAPPORT'!C225</f>
        <v>Des dispositifs d’accès appropriés et fixes doivent être installés pour l’ensemble de la zone de l’ouvrage; les prescriptions de la Suva doivent également être prises en compte et respectées.</v>
      </c>
      <c r="D226" s="835"/>
      <c r="E226" s="835"/>
      <c r="F226" s="835"/>
      <c r="G226" s="836"/>
      <c r="H226" s="8" t="s">
        <v>6</v>
      </c>
      <c r="I226" s="8" t="s">
        <v>6</v>
      </c>
      <c r="J226" s="8" t="s">
        <v>6</v>
      </c>
      <c r="K226" s="8" t="s">
        <v>6</v>
      </c>
    </row>
    <row r="227" spans="1:11" ht="29.1" customHeight="1" x14ac:dyDescent="0.25">
      <c r="A227" s="384" t="str">
        <f>'02 LISTE DE CONTRÔLE ET RAPPORT'!A226</f>
        <v/>
      </c>
      <c r="B227" s="63">
        <v>2202.08</v>
      </c>
      <c r="C227" s="485" t="str">
        <f>'02 LISTE DE CONTRÔLE ET RAPPORT'!C226</f>
        <v>Description du défaut: Le regard ne dispose pas d’un drainage ou celui-ci ne fonctionne pas.</v>
      </c>
      <c r="D227" s="345" t="s">
        <v>2431</v>
      </c>
      <c r="E227" s="424" t="s">
        <v>2132</v>
      </c>
      <c r="F227" s="424"/>
      <c r="G227" s="425"/>
      <c r="H227" s="8" t="s">
        <v>6</v>
      </c>
      <c r="I227" s="8" t="s">
        <v>6</v>
      </c>
      <c r="J227" s="8" t="s">
        <v>6</v>
      </c>
      <c r="K227" s="8" t="s">
        <v>6</v>
      </c>
    </row>
    <row r="228" spans="1:11" ht="46.35" customHeight="1" x14ac:dyDescent="0.25">
      <c r="A228" s="377" t="str">
        <f>'02 LISTE DE CONTRÔLE ET RAPPORT'!A227</f>
        <v/>
      </c>
      <c r="B228" s="229"/>
      <c r="C228" s="834" t="str">
        <f>'02 LISTE DE CONTRÔLE ET RAPPORT'!C227</f>
        <v>Si le regard ne dispose pas d’un drainage ou que celui-ci ne fonctionne pas, il y a un risque d’inondation. Pour éviter ce risque, l’écoulement au sol de la VE/SS doit être pourvu d’une grille afin de garantir le fonctionnement à long terme.</v>
      </c>
      <c r="D228" s="835"/>
      <c r="E228" s="835"/>
      <c r="F228" s="835"/>
      <c r="G228" s="836"/>
      <c r="H228" s="8" t="s">
        <v>6</v>
      </c>
      <c r="I228" s="8" t="s">
        <v>6</v>
      </c>
      <c r="J228" s="8" t="s">
        <v>6</v>
      </c>
      <c r="K228" s="8" t="s">
        <v>6</v>
      </c>
    </row>
    <row r="229" spans="1:11" ht="30" customHeight="1" x14ac:dyDescent="0.25">
      <c r="A229" s="381" t="str">
        <f>'02 LISTE DE CONTRÔLE ET RAPPORT'!A228</f>
        <v/>
      </c>
      <c r="B229" s="225"/>
      <c r="C229" s="834" t="str">
        <f>'02 LISTE DE CONTRÔLE ET RAPPORT'!C228</f>
        <v>En cas de défaut en la matière, la marche à suivre doit être discutée avec l’autorité cantonale responsable des ouvrages de protection.</v>
      </c>
      <c r="D229" s="835"/>
      <c r="E229" s="835"/>
      <c r="F229" s="835"/>
      <c r="G229" s="836"/>
      <c r="H229" s="8" t="s">
        <v>6</v>
      </c>
      <c r="I229" s="8" t="s">
        <v>6</v>
      </c>
      <c r="J229" s="8" t="s">
        <v>6</v>
      </c>
      <c r="K229" s="8" t="s">
        <v>6</v>
      </c>
    </row>
    <row r="230" spans="1:11" ht="14.45" customHeight="1" x14ac:dyDescent="0.25">
      <c r="A230" s="384" t="str">
        <f>'02 LISTE DE CONTRÔLE ET RAPPORT'!A229</f>
        <v/>
      </c>
      <c r="B230" s="63">
        <v>2202.09</v>
      </c>
      <c r="C230" s="485" t="str">
        <f>'02 LISTE DE CONTRÔLE ET RAPPORT'!C229</f>
        <v>Description du défaut: Les regards et les VE sont endommagés.</v>
      </c>
      <c r="D230" s="345" t="s">
        <v>2431</v>
      </c>
      <c r="E230" s="424" t="s">
        <v>2132</v>
      </c>
      <c r="F230" s="424"/>
      <c r="G230" s="425"/>
      <c r="H230" s="8" t="s">
        <v>6</v>
      </c>
      <c r="I230" s="8" t="s">
        <v>6</v>
      </c>
      <c r="J230" s="8" t="s">
        <v>6</v>
      </c>
      <c r="K230" s="8" t="s">
        <v>6</v>
      </c>
    </row>
    <row r="231" spans="1:11" ht="14.45" customHeight="1" x14ac:dyDescent="0.25">
      <c r="A231" s="377" t="str">
        <f>'02 LISTE DE CONTRÔLE ET RAPPORT'!A230</f>
        <v/>
      </c>
      <c r="B231" s="326"/>
      <c r="C231" s="834" t="str">
        <f>'02 LISTE DE CONTRÔLE ET RAPPORT'!C230</f>
        <v>Les puits et les VE doivent être remis en état.</v>
      </c>
      <c r="D231" s="835"/>
      <c r="E231" s="835"/>
      <c r="F231" s="835"/>
      <c r="G231" s="836"/>
      <c r="H231" s="8" t="s">
        <v>6</v>
      </c>
      <c r="I231" s="8" t="s">
        <v>6</v>
      </c>
      <c r="J231" s="8" t="s">
        <v>6</v>
      </c>
      <c r="K231" s="8" t="s">
        <v>6</v>
      </c>
    </row>
    <row r="232" spans="1:11" ht="14.45" customHeight="1" x14ac:dyDescent="0.25">
      <c r="A232" s="384" t="str">
        <f>'02 LISTE DE CONTRÔLE ET RAPPORT'!A231</f>
        <v/>
      </c>
      <c r="B232" s="63">
        <v>2202.1</v>
      </c>
      <c r="C232" s="485" t="str">
        <f>'02 LISTE DE CONTRÔLE ET RAPPORT'!C231</f>
        <v>Description du défaut: Les SS/VE ne sont pas praticables.</v>
      </c>
      <c r="D232" s="345" t="s">
        <v>2431</v>
      </c>
      <c r="E232" s="424" t="s">
        <v>2132</v>
      </c>
      <c r="F232" s="424"/>
      <c r="G232" s="425"/>
      <c r="H232" s="8" t="s">
        <v>6</v>
      </c>
      <c r="I232" s="8" t="s">
        <v>6</v>
      </c>
      <c r="J232" s="8" t="s">
        <v>6</v>
      </c>
      <c r="K232" s="8" t="s">
        <v>6</v>
      </c>
    </row>
    <row r="233" spans="1:11" ht="16.350000000000001" customHeight="1" x14ac:dyDescent="0.25">
      <c r="A233" s="377" t="str">
        <f>'02 LISTE DE CONTRÔLE ET RAPPORT'!A232</f>
        <v/>
      </c>
      <c r="B233" s="326"/>
      <c r="C233" s="834" t="str">
        <f>'02 LISTE DE CONTRÔLE ET RAPPORT'!C232</f>
        <v>Aux fins de maintenance et pour le cas d’une occupation, les SS/VE doivent être rendues praticables.</v>
      </c>
      <c r="D233" s="835"/>
      <c r="E233" s="835"/>
      <c r="F233" s="835"/>
      <c r="G233" s="836"/>
      <c r="H233" s="8" t="s">
        <v>6</v>
      </c>
      <c r="I233" s="8" t="s">
        <v>6</v>
      </c>
      <c r="J233" s="8" t="s">
        <v>6</v>
      </c>
      <c r="K233" s="8" t="s">
        <v>6</v>
      </c>
    </row>
    <row r="234" spans="1:11" ht="29.1" customHeight="1" x14ac:dyDescent="0.25">
      <c r="A234" s="384" t="str">
        <f>'02 LISTE DE CONTRÔLE ET RAPPORT'!A233</f>
        <v/>
      </c>
      <c r="B234" s="63">
        <v>2202.11</v>
      </c>
      <c r="C234" s="485" t="str">
        <f>'02 LISTE DE CONTRÔLE ET RAPPORT'!C233</f>
        <v>Description du défaut: les VE ne sont pas recouvertes de 30 cm de terrain au minimum.</v>
      </c>
      <c r="D234" s="345" t="s">
        <v>2431</v>
      </c>
      <c r="E234" s="424" t="s">
        <v>2132</v>
      </c>
      <c r="F234" s="424"/>
      <c r="G234" s="425"/>
      <c r="H234" s="8" t="s">
        <v>6</v>
      </c>
      <c r="I234" s="8" t="s">
        <v>6</v>
      </c>
      <c r="J234" s="8" t="s">
        <v>6</v>
      </c>
      <c r="K234" s="8" t="s">
        <v>6</v>
      </c>
    </row>
    <row r="235" spans="1:11" ht="30" customHeight="1" thickBot="1" x14ac:dyDescent="0.3">
      <c r="A235" s="377" t="str">
        <f>'02 LISTE DE CONTRÔLE ET RAPPORT'!A234</f>
        <v/>
      </c>
      <c r="B235" s="326"/>
      <c r="C235" s="837" t="str">
        <f>'02 LISTE DE CONTRÔLE ET RAPPORT'!C234</f>
        <v>Le remblai au-dessus des voies d’évacuation doit s’élever à 30 cm au moins. Le remblai et le saut-de-loup des voies d’évacuation doivent être rehaussés en conséquence.</v>
      </c>
      <c r="D235" s="838"/>
      <c r="E235" s="838"/>
      <c r="F235" s="838"/>
      <c r="G235" s="839"/>
      <c r="H235" s="8" t="s">
        <v>6</v>
      </c>
      <c r="I235" s="8" t="s">
        <v>6</v>
      </c>
      <c r="J235" s="8" t="s">
        <v>6</v>
      </c>
      <c r="K235" s="8" t="s">
        <v>6</v>
      </c>
    </row>
    <row r="236" spans="1:11" ht="15" customHeight="1" thickBot="1" x14ac:dyDescent="0.3">
      <c r="A236" s="332" t="str">
        <f>'02 LISTE DE CONTRÔLE ET RAPPORT'!A235</f>
        <v/>
      </c>
      <c r="B236" s="207">
        <v>2203</v>
      </c>
      <c r="C236" s="480" t="str">
        <f>'02 LISTE DE CONTRÔLE ET RAPPORT'!C235</f>
        <v>Protection des accès contre les décombres</v>
      </c>
      <c r="D236" s="240"/>
      <c r="E236" s="465"/>
      <c r="F236" s="466"/>
      <c r="G236" s="467"/>
      <c r="H236" s="8" t="s">
        <v>6</v>
      </c>
      <c r="I236" s="8" t="s">
        <v>6</v>
      </c>
      <c r="J236" s="8" t="s">
        <v>6</v>
      </c>
      <c r="K236" s="8" t="s">
        <v>6</v>
      </c>
    </row>
    <row r="237" spans="1:11" ht="72" customHeight="1" x14ac:dyDescent="0.25">
      <c r="A237" s="383" t="str">
        <f>'02 LISTE DE CONTRÔLE ET RAPPORT'!A236</f>
        <v/>
      </c>
      <c r="B237" s="193">
        <v>2203.0100000000002</v>
      </c>
      <c r="C237" s="484" t="str">
        <f>'02 LISTE DE CONTRÔLE ET RAPPORT'!C236</f>
        <v>Description du défaut: Il n’y a pas de sortie de secours (SS/VE) en dehors de la zone de décombres H/2 (obligatoire pour les abris de quatorze places protégées et plus) ou, dans les zones à forte densité de population, il n’y a pas plusieurs SS/VE situées à l’intérieur de la zone de décombres.</v>
      </c>
      <c r="D237" s="344" t="s">
        <v>2431</v>
      </c>
      <c r="E237" s="424" t="s">
        <v>2132</v>
      </c>
      <c r="F237" s="424"/>
      <c r="G237" s="425"/>
      <c r="H237" s="8" t="s">
        <v>6</v>
      </c>
      <c r="I237" s="8" t="s">
        <v>6</v>
      </c>
      <c r="J237" s="8" t="s">
        <v>6</v>
      </c>
      <c r="K237" s="8" t="s">
        <v>6</v>
      </c>
    </row>
    <row r="238" spans="1:11" ht="44.45" customHeight="1" x14ac:dyDescent="0.25">
      <c r="A238" s="377" t="str">
        <f>'02 LISTE DE CONTRÔLE ET RAPPORT'!A237</f>
        <v/>
      </c>
      <c r="B238" s="229"/>
      <c r="C238" s="834" t="str">
        <f>'02 LISTE DE CONTRÔLE ET RAPPORT'!C237</f>
        <v>Il faut veiller à ce que les sorties de secours et les sauts-de-loup des voies d’évacuation soient en dehors de la zone de décombres. Zone hors décombres = distance équivalant à au moins la moitié de la hauteur à la corniche du bâtiment situé au-dessus ou à proximité.</v>
      </c>
      <c r="D238" s="835"/>
      <c r="E238" s="835"/>
      <c r="F238" s="835"/>
      <c r="G238" s="836"/>
      <c r="H238" s="8" t="s">
        <v>6</v>
      </c>
      <c r="I238" s="8" t="s">
        <v>6</v>
      </c>
      <c r="J238" s="8" t="s">
        <v>6</v>
      </c>
      <c r="K238" s="8" t="s">
        <v>6</v>
      </c>
    </row>
    <row r="239" spans="1:11" ht="30" customHeight="1" x14ac:dyDescent="0.25">
      <c r="A239" s="381" t="str">
        <f>'02 LISTE DE CONTRÔLE ET RAPPORT'!A238</f>
        <v/>
      </c>
      <c r="B239" s="225"/>
      <c r="C239" s="834" t="str">
        <f>'02 LISTE DE CONTRÔLE ET RAPPORT'!C238</f>
        <v>En cas de défaut en la matière, la marche à suivre doit être discutée avec l’autorité cantonale responsable des ouvrages de protection.</v>
      </c>
      <c r="D239" s="835"/>
      <c r="E239" s="835"/>
      <c r="F239" s="835"/>
      <c r="G239" s="836"/>
      <c r="H239" s="8" t="s">
        <v>6</v>
      </c>
      <c r="I239" s="8" t="s">
        <v>6</v>
      </c>
      <c r="J239" s="8" t="s">
        <v>6</v>
      </c>
      <c r="K239" s="8" t="s">
        <v>6</v>
      </c>
    </row>
    <row r="240" spans="1:11" ht="29.1" customHeight="1" x14ac:dyDescent="0.25">
      <c r="A240" s="384" t="str">
        <f>'02 LISTE DE CONTRÔLE ET RAPPORT'!A239</f>
        <v/>
      </c>
      <c r="B240" s="63">
        <v>2203.02</v>
      </c>
      <c r="C240" s="485" t="str">
        <f>'02 LISTE DE CONTRÔLE ET RAPPORT'!C239</f>
        <v>Description du défaut: Aucun accès n’est situé hors zone de décombres.</v>
      </c>
      <c r="D240" s="345" t="s">
        <v>2431</v>
      </c>
      <c r="E240" s="424" t="s">
        <v>2132</v>
      </c>
      <c r="F240" s="424"/>
      <c r="G240" s="425"/>
      <c r="H240" s="8" t="s">
        <v>6</v>
      </c>
      <c r="I240" s="8" t="s">
        <v>6</v>
      </c>
      <c r="J240" s="8" t="s">
        <v>6</v>
      </c>
      <c r="K240" s="1"/>
    </row>
    <row r="241" spans="1:11" ht="30" customHeight="1" x14ac:dyDescent="0.25">
      <c r="A241" s="377" t="str">
        <f>'02 LISTE DE CONTRÔLE ET RAPPORT'!A240</f>
        <v/>
      </c>
      <c r="B241" s="229"/>
      <c r="C241" s="834" t="str">
        <f>'02 LISTE DE CONTRÔLE ET RAPPORT'!C240</f>
        <v>Un accès au moins doit être situé hors de la zone de décombres. Zone hors décombres = distance équivalant à au moins la moitié de la hauteur à la corniche du bâtiment situé au-dessus ou à proximité.</v>
      </c>
      <c r="D241" s="835"/>
      <c r="E241" s="835"/>
      <c r="F241" s="835"/>
      <c r="G241" s="836"/>
      <c r="H241" s="8" t="s">
        <v>6</v>
      </c>
      <c r="I241" s="8" t="s">
        <v>6</v>
      </c>
      <c r="J241" s="8" t="s">
        <v>6</v>
      </c>
      <c r="K241" s="1"/>
    </row>
    <row r="242" spans="1:11" ht="30" customHeight="1" thickBot="1" x14ac:dyDescent="0.3">
      <c r="A242" s="381" t="str">
        <f>'02 LISTE DE CONTRÔLE ET RAPPORT'!A241</f>
        <v/>
      </c>
      <c r="B242" s="225"/>
      <c r="C242" s="837" t="str">
        <f>'02 LISTE DE CONTRÔLE ET RAPPORT'!C241</f>
        <v>En cas de défaut en la matière, la marche à suivre doit être discutée avec l’autorité cantonale responsable des ouvrages de protection.</v>
      </c>
      <c r="D242" s="838"/>
      <c r="E242" s="838"/>
      <c r="F242" s="838"/>
      <c r="G242" s="839"/>
      <c r="H242" s="8" t="s">
        <v>6</v>
      </c>
      <c r="I242" s="8" t="s">
        <v>6</v>
      </c>
      <c r="J242" s="8" t="s">
        <v>6</v>
      </c>
      <c r="K242" s="1"/>
    </row>
    <row r="243" spans="1:11" ht="15" customHeight="1" thickBot="1" x14ac:dyDescent="0.3">
      <c r="A243" s="332" t="str">
        <f>'02 LISTE DE CONTRÔLE ET RAPPORT'!A242</f>
        <v/>
      </c>
      <c r="B243" s="207">
        <v>2204</v>
      </c>
      <c r="C243" s="480" t="str">
        <f>'02 LISTE DE CONTRÔLE ET RAPPORT'!C242</f>
        <v>Prises (LF) et sorties d’air (AL)</v>
      </c>
      <c r="D243" s="240"/>
      <c r="E243" s="465"/>
      <c r="F243" s="466"/>
      <c r="G243" s="467"/>
      <c r="H243" s="8" t="s">
        <v>6</v>
      </c>
      <c r="I243" s="8" t="s">
        <v>6</v>
      </c>
      <c r="J243" s="8" t="s">
        <v>6</v>
      </c>
      <c r="K243" s="8" t="s">
        <v>6</v>
      </c>
    </row>
    <row r="244" spans="1:11" ht="29.1" customHeight="1" x14ac:dyDescent="0.25">
      <c r="A244" s="383" t="str">
        <f>'02 LISTE DE CONTRÔLE ET RAPPORT'!A243</f>
        <v/>
      </c>
      <c r="B244" s="193">
        <v>2204.0100000000002</v>
      </c>
      <c r="C244" s="484" t="str">
        <f>'02 LISTE DE CONTRÔLE ET RAPPORT'!C243</f>
        <v>Description du défaut: L’accessibilité pour l’entretien de la prise d’air n’est pas garantie ou la section de l’ouverture est masquée.</v>
      </c>
      <c r="D244" s="344" t="s">
        <v>2431</v>
      </c>
      <c r="E244" s="424" t="s">
        <v>2132</v>
      </c>
      <c r="F244" s="424"/>
      <c r="G244" s="425"/>
      <c r="H244" s="8" t="s">
        <v>6</v>
      </c>
      <c r="I244" s="8" t="s">
        <v>6</v>
      </c>
      <c r="J244" s="8" t="s">
        <v>6</v>
      </c>
      <c r="K244" s="8" t="s">
        <v>6</v>
      </c>
    </row>
    <row r="245" spans="1:11" ht="14.45" customHeight="1" x14ac:dyDescent="0.25">
      <c r="A245" s="377" t="str">
        <f>'02 LISTE DE CONTRÔLE ET RAPPORT'!A244</f>
        <v/>
      </c>
      <c r="B245" s="326"/>
      <c r="C245" s="834" t="str">
        <f>'02 LISTE DE CONTRÔLE ET RAPPORT'!C244</f>
        <v>L’accès doit être dégagé (ouverture du puits obstruée, végétation, etc.).</v>
      </c>
      <c r="D245" s="835"/>
      <c r="E245" s="835"/>
      <c r="F245" s="835"/>
      <c r="G245" s="836"/>
      <c r="H245" s="8" t="s">
        <v>6</v>
      </c>
      <c r="I245" s="8" t="s">
        <v>6</v>
      </c>
      <c r="J245" s="8" t="s">
        <v>6</v>
      </c>
      <c r="K245" s="8" t="s">
        <v>6</v>
      </c>
    </row>
    <row r="246" spans="1:11" ht="29.1" customHeight="1" x14ac:dyDescent="0.25">
      <c r="A246" s="384" t="str">
        <f>'02 LISTE DE CONTRÔLE ET RAPPORT'!A245</f>
        <v/>
      </c>
      <c r="B246" s="63">
        <v>2204.02</v>
      </c>
      <c r="C246" s="485" t="str">
        <f>'02 LISTE DE CONTRÔLE ET RAPPORT'!C245</f>
        <v>Description du défaut: L’accessibilité pour l’entretien de la sortie d’air n’est pas garantie ou la section de l’ouverture est masquée.</v>
      </c>
      <c r="D246" s="345" t="s">
        <v>2431</v>
      </c>
      <c r="E246" s="424" t="s">
        <v>2132</v>
      </c>
      <c r="F246" s="424"/>
      <c r="G246" s="425"/>
      <c r="H246" s="8" t="s">
        <v>6</v>
      </c>
      <c r="I246" s="8" t="s">
        <v>6</v>
      </c>
      <c r="J246" s="8" t="s">
        <v>6</v>
      </c>
      <c r="K246" s="8" t="s">
        <v>6</v>
      </c>
    </row>
    <row r="247" spans="1:11" ht="30" customHeight="1" x14ac:dyDescent="0.25">
      <c r="A247" s="377" t="str">
        <f>'02 LISTE DE CONTRÔLE ET RAPPORT'!A246</f>
        <v/>
      </c>
      <c r="B247" s="326"/>
      <c r="C247" s="834" t="str">
        <f>'02 LISTE DE CONTRÔLE ET RAPPORT'!C246</f>
        <v>L’accès doit être dégagé (ouverture du puits obstruée, végétation, etc.).</v>
      </c>
      <c r="D247" s="835"/>
      <c r="E247" s="835"/>
      <c r="F247" s="835"/>
      <c r="G247" s="836"/>
      <c r="H247" s="8" t="s">
        <v>6</v>
      </c>
      <c r="I247" s="8" t="s">
        <v>6</v>
      </c>
      <c r="J247" s="8" t="s">
        <v>6</v>
      </c>
      <c r="K247" s="8" t="s">
        <v>6</v>
      </c>
    </row>
    <row r="248" spans="1:11" ht="29.1" customHeight="1" x14ac:dyDescent="0.25">
      <c r="A248" s="390" t="str">
        <f>'02 LISTE DE CONTRÔLE ET RAPPORT'!A247</f>
        <v/>
      </c>
      <c r="B248" s="199">
        <v>2204.0300000000002</v>
      </c>
      <c r="C248" s="491" t="str">
        <f>'02 LISTE DE CONTRÔLE ET RAPPORT'!C247</f>
        <v>Description du défaut: Les couvertures de regards (couvercles, grilles) ne sont pas sécurisées.</v>
      </c>
      <c r="D248" s="347" t="s">
        <v>3</v>
      </c>
      <c r="E248" s="422" t="s">
        <v>2132</v>
      </c>
      <c r="F248" s="422"/>
      <c r="G248" s="423"/>
      <c r="H248" s="8" t="s">
        <v>6</v>
      </c>
      <c r="I248" s="8" t="s">
        <v>6</v>
      </c>
      <c r="J248" s="8" t="s">
        <v>6</v>
      </c>
      <c r="K248" s="8" t="s">
        <v>6</v>
      </c>
    </row>
    <row r="249" spans="1:11" ht="42" customHeight="1" x14ac:dyDescent="0.25">
      <c r="A249" s="377" t="str">
        <f>'02 LISTE DE CONTRÔLE ET RAPPORT'!A248</f>
        <v/>
      </c>
      <c r="B249" s="326"/>
      <c r="C249" s="834" t="str">
        <f>'02 LISTE DE CONTRÔLE ET RAPPORT'!C248</f>
        <v>Les grilles caillebotis des prises et sorties d’air doivent être sécurisées de manière à ne pas pouvoir être ouvertes par des personnes non autorisées. Dans le cas contraire, le propriétaire s’expose à des conséquences en termes de responsabilité civile.</v>
      </c>
      <c r="D249" s="835"/>
      <c r="E249" s="835"/>
      <c r="F249" s="835"/>
      <c r="G249" s="836"/>
      <c r="H249" s="8" t="s">
        <v>6</v>
      </c>
      <c r="I249" s="8" t="s">
        <v>6</v>
      </c>
      <c r="J249" s="8" t="s">
        <v>6</v>
      </c>
      <c r="K249" s="8" t="s">
        <v>6</v>
      </c>
    </row>
    <row r="250" spans="1:11" ht="29.1" customHeight="1" x14ac:dyDescent="0.25">
      <c r="A250" s="384" t="str">
        <f>'02 LISTE DE CONTRÔLE ET RAPPORT'!A249</f>
        <v/>
      </c>
      <c r="B250" s="63">
        <v>2204.04</v>
      </c>
      <c r="C250" s="485" t="str">
        <f>'02 LISTE DE CONTRÔLE ET RAPPORT'!C249</f>
        <v>Description du défaut: Les prises d’air ne sont pas situées hors zone de décombres.</v>
      </c>
      <c r="D250" s="345" t="s">
        <v>2431</v>
      </c>
      <c r="E250" s="424" t="s">
        <v>2132</v>
      </c>
      <c r="F250" s="424"/>
      <c r="G250" s="425"/>
      <c r="H250" s="8" t="s">
        <v>6</v>
      </c>
      <c r="I250" s="8" t="s">
        <v>6</v>
      </c>
      <c r="J250" s="8" t="s">
        <v>6</v>
      </c>
      <c r="K250" s="8" t="s">
        <v>6</v>
      </c>
    </row>
    <row r="251" spans="1:11" ht="31.35" customHeight="1" x14ac:dyDescent="0.25">
      <c r="A251" s="377" t="str">
        <f>'02 LISTE DE CONTRÔLE ET RAPPORT'!A250</f>
        <v/>
      </c>
      <c r="B251" s="229"/>
      <c r="C251" s="834" t="str">
        <f>'02 LISTE DE CONTRÔLE ET RAPPORT'!C250</f>
        <v>Il faut veiller à ce que les prises d’air soient en dehors de la zone de décombres. Zone hors décombres = distance équivalant à au moins la moitié de la hauteur à la corniche du bâtiment situé au-dessus ou à proximité.</v>
      </c>
      <c r="D251" s="835"/>
      <c r="E251" s="835"/>
      <c r="F251" s="835"/>
      <c r="G251" s="836"/>
      <c r="H251" s="8" t="s">
        <v>6</v>
      </c>
      <c r="I251" s="8" t="s">
        <v>6</v>
      </c>
      <c r="J251" s="8" t="s">
        <v>6</v>
      </c>
      <c r="K251" s="8" t="s">
        <v>6</v>
      </c>
    </row>
    <row r="252" spans="1:11" ht="31.35" customHeight="1" x14ac:dyDescent="0.25">
      <c r="A252" s="381" t="str">
        <f>'02 LISTE DE CONTRÔLE ET RAPPORT'!A251</f>
        <v/>
      </c>
      <c r="B252" s="225"/>
      <c r="C252" s="834" t="str">
        <f>'02 LISTE DE CONTRÔLE ET RAPPORT'!C251</f>
        <v>En cas de défaut en la matière, la marche à suivre doit être discutée avec l’autorité cantonale responsable des ouvrages de protection.</v>
      </c>
      <c r="D252" s="835"/>
      <c r="E252" s="835"/>
      <c r="F252" s="835"/>
      <c r="G252" s="836"/>
      <c r="H252" s="8" t="s">
        <v>6</v>
      </c>
      <c r="I252" s="8" t="s">
        <v>6</v>
      </c>
      <c r="J252" s="8" t="s">
        <v>6</v>
      </c>
      <c r="K252" s="8" t="s">
        <v>6</v>
      </c>
    </row>
    <row r="253" spans="1:11" ht="29.1" customHeight="1" x14ac:dyDescent="0.25">
      <c r="A253" s="384" t="str">
        <f>'02 LISTE DE CONTRÔLE ET RAPPORT'!A252</f>
        <v/>
      </c>
      <c r="B253" s="63">
        <v>2204.0500000000002</v>
      </c>
      <c r="C253" s="485" t="str">
        <f>'02 LISTE DE CONTRÔLE ET RAPPORT'!C252</f>
        <v>Description du défaut: Les sorties d’air ne sont pas situées hors zone de décombres.</v>
      </c>
      <c r="D253" s="345" t="s">
        <v>2431</v>
      </c>
      <c r="E253" s="424" t="s">
        <v>2132</v>
      </c>
      <c r="F253" s="424"/>
      <c r="G253" s="425"/>
      <c r="H253" s="8" t="s">
        <v>6</v>
      </c>
      <c r="I253" s="8" t="s">
        <v>6</v>
      </c>
      <c r="J253" s="8" t="s">
        <v>6</v>
      </c>
      <c r="K253" s="8" t="s">
        <v>6</v>
      </c>
    </row>
    <row r="254" spans="1:11" ht="31.35" customHeight="1" x14ac:dyDescent="0.25">
      <c r="A254" s="377" t="str">
        <f>'02 LISTE DE CONTRÔLE ET RAPPORT'!A253</f>
        <v/>
      </c>
      <c r="B254" s="229"/>
      <c r="C254" s="834" t="str">
        <f>'02 LISTE DE CONTRÔLE ET RAPPORT'!C253</f>
        <v>Il faut veiller à ce que les sorties d’air soient en dehors de la zone de décombres. Zone hors décombres = distance équivalant à au moins la moitié de la hauteur à la corniche du bâtiment situé au-dessus ou à proximité.</v>
      </c>
      <c r="D254" s="835"/>
      <c r="E254" s="835"/>
      <c r="F254" s="835"/>
      <c r="G254" s="836"/>
      <c r="H254" s="8" t="s">
        <v>6</v>
      </c>
      <c r="I254" s="8" t="s">
        <v>6</v>
      </c>
      <c r="J254" s="8" t="s">
        <v>6</v>
      </c>
      <c r="K254" s="8" t="s">
        <v>6</v>
      </c>
    </row>
    <row r="255" spans="1:11" ht="31.35" customHeight="1" x14ac:dyDescent="0.25">
      <c r="A255" s="381" t="str">
        <f>'02 LISTE DE CONTRÔLE ET RAPPORT'!A254</f>
        <v/>
      </c>
      <c r="B255" s="225"/>
      <c r="C255" s="834" t="str">
        <f>'02 LISTE DE CONTRÔLE ET RAPPORT'!C254</f>
        <v>En cas de défaut en la matière, la marche à suivre doit être discutée avec l’autorité cantonale responsable des ouvrages de protection.</v>
      </c>
      <c r="D255" s="835"/>
      <c r="E255" s="835"/>
      <c r="F255" s="835"/>
      <c r="G255" s="836"/>
      <c r="H255" s="8" t="s">
        <v>6</v>
      </c>
      <c r="I255" s="8" t="s">
        <v>6</v>
      </c>
      <c r="J255" s="8" t="s">
        <v>6</v>
      </c>
      <c r="K255" s="8" t="s">
        <v>6</v>
      </c>
    </row>
    <row r="256" spans="1:11" ht="43.35" customHeight="1" x14ac:dyDescent="0.25">
      <c r="A256" s="384" t="str">
        <f>'02 LISTE DE CONTRÔLE ET RAPPORT'!A255</f>
        <v/>
      </c>
      <c r="B256" s="63">
        <v>2204.06</v>
      </c>
      <c r="C256" s="485" t="str">
        <f>'02 LISTE DE CONTRÔLE ET RAPPORT'!C255</f>
        <v>Description du défaut: La distance entre la prise d’air et la sortie d’air ne correspond pas à la distance prévue par rapport à la direction du vent (6 à 10 m en fonction de la direction du vent).</v>
      </c>
      <c r="D256" s="345" t="s">
        <v>2431</v>
      </c>
      <c r="E256" s="424" t="s">
        <v>2132</v>
      </c>
      <c r="F256" s="424"/>
      <c r="G256" s="425"/>
      <c r="H256" s="8" t="s">
        <v>6</v>
      </c>
      <c r="I256" s="8" t="s">
        <v>6</v>
      </c>
      <c r="J256" s="8" t="s">
        <v>6</v>
      </c>
      <c r="K256" s="8" t="s">
        <v>6</v>
      </c>
    </row>
    <row r="257" spans="1:11" ht="31.35" customHeight="1" x14ac:dyDescent="0.25">
      <c r="A257" s="377" t="str">
        <f>'02 LISTE DE CONTRÔLE ET RAPPORT'!A256</f>
        <v/>
      </c>
      <c r="B257" s="326"/>
      <c r="C257" s="834" t="str">
        <f>'02 LISTE DE CONTRÔLE ET RAPPORT'!C256</f>
        <v>En cas de défaut en la matière, la marche à suivre doit être discutée avec l’autorité cantonale responsable des ouvrages de protection.</v>
      </c>
      <c r="D257" s="835"/>
      <c r="E257" s="835"/>
      <c r="F257" s="835"/>
      <c r="G257" s="836"/>
      <c r="H257" s="8" t="s">
        <v>6</v>
      </c>
      <c r="I257" s="8" t="s">
        <v>6</v>
      </c>
      <c r="J257" s="8" t="s">
        <v>6</v>
      </c>
      <c r="K257" s="8" t="s">
        <v>6</v>
      </c>
    </row>
    <row r="258" spans="1:11" ht="29.1" customHeight="1" x14ac:dyDescent="0.25">
      <c r="A258" s="390" t="str">
        <f>'02 LISTE DE CONTRÔLE ET RAPPORT'!A257</f>
        <v/>
      </c>
      <c r="B258" s="199">
        <v>2204.0700000000002</v>
      </c>
      <c r="C258" s="491" t="str">
        <f>'02 LISTE DE CONTRÔLE ET RAPPORT'!C257</f>
        <v>Description du défaut: Les prises d’air ne sont pas pourvues d’échelles et/ou d’aides d’accès.</v>
      </c>
      <c r="D258" s="347" t="s">
        <v>3</v>
      </c>
      <c r="E258" s="422" t="s">
        <v>2132</v>
      </c>
      <c r="F258" s="422"/>
      <c r="G258" s="423"/>
      <c r="H258" s="8" t="s">
        <v>6</v>
      </c>
      <c r="I258" s="8" t="s">
        <v>6</v>
      </c>
      <c r="J258" s="8" t="s">
        <v>6</v>
      </c>
      <c r="K258" s="8" t="s">
        <v>6</v>
      </c>
    </row>
    <row r="259" spans="1:11" ht="31.35" customHeight="1" x14ac:dyDescent="0.25">
      <c r="A259" s="377" t="str">
        <f>'02 LISTE DE CONTRÔLE ET RAPPORT'!A258</f>
        <v/>
      </c>
      <c r="B259" s="326"/>
      <c r="C259" s="834" t="str">
        <f>'02 LISTE DE CONTRÔLE ET RAPPORT'!C258</f>
        <v>Des échelons ou une échelle sont exigés à partir d’une hauteur de 1,50 m. Ils doivent être posés sur la paroi latérale du puits et ne pas aboutir sur le côté du puits formant un cône.</v>
      </c>
      <c r="D259" s="835"/>
      <c r="E259" s="835"/>
      <c r="F259" s="835"/>
      <c r="G259" s="836"/>
      <c r="H259" s="8" t="s">
        <v>6</v>
      </c>
      <c r="I259" s="8" t="s">
        <v>6</v>
      </c>
      <c r="J259" s="8" t="s">
        <v>6</v>
      </c>
      <c r="K259" s="8" t="s">
        <v>6</v>
      </c>
    </row>
    <row r="260" spans="1:11" ht="29.1" customHeight="1" x14ac:dyDescent="0.25">
      <c r="A260" s="390" t="str">
        <f>'02 LISTE DE CONTRÔLE ET RAPPORT'!A259</f>
        <v/>
      </c>
      <c r="B260" s="199">
        <v>2204.08</v>
      </c>
      <c r="C260" s="491" t="str">
        <f>'02 LISTE DE CONTRÔLE ET RAPPORT'!C259</f>
        <v>Description du défaut: Les sorties d’air ne sont pas pourvues d’échelles et/ou d’aides d’accès.</v>
      </c>
      <c r="D260" s="347" t="s">
        <v>3</v>
      </c>
      <c r="E260" s="422" t="s">
        <v>2132</v>
      </c>
      <c r="F260" s="422"/>
      <c r="G260" s="423"/>
      <c r="H260" s="8" t="s">
        <v>6</v>
      </c>
      <c r="I260" s="8" t="s">
        <v>6</v>
      </c>
      <c r="J260" s="8" t="s">
        <v>6</v>
      </c>
      <c r="K260" s="8" t="s">
        <v>6</v>
      </c>
    </row>
    <row r="261" spans="1:11" ht="31.35" customHeight="1" x14ac:dyDescent="0.25">
      <c r="A261" s="377" t="str">
        <f>'02 LISTE DE CONTRÔLE ET RAPPORT'!A260</f>
        <v/>
      </c>
      <c r="B261" s="326"/>
      <c r="C261" s="834" t="str">
        <f>'02 LISTE DE CONTRÔLE ET RAPPORT'!C260</f>
        <v>Des échelons ou une échelle sont exigés à partir d’une hauteur de 1,50 m. Ils doivent être posés sur la paroi latérale du puits et ne pas aboutir sur le côté du puits formant un cône.</v>
      </c>
      <c r="D261" s="835"/>
      <c r="E261" s="835"/>
      <c r="F261" s="835"/>
      <c r="G261" s="836"/>
      <c r="H261" s="8" t="s">
        <v>6</v>
      </c>
      <c r="I261" s="8" t="s">
        <v>6</v>
      </c>
      <c r="J261" s="8" t="s">
        <v>6</v>
      </c>
      <c r="K261" s="8" t="s">
        <v>6</v>
      </c>
    </row>
    <row r="262" spans="1:11" ht="43.35" customHeight="1" x14ac:dyDescent="0.25">
      <c r="A262" s="390" t="str">
        <f>'02 LISTE DE CONTRÔLE ET RAPPORT'!A261</f>
        <v/>
      </c>
      <c r="B262" s="199">
        <v>2204.09</v>
      </c>
      <c r="C262" s="491" t="str">
        <f>'02 LISTE DE CONTRÔLE ET RAPPORT'!C261</f>
        <v>Description du défaut: Les prises et sorties d’air d’une hauteur de &gt; 4,5 m ne disposent pas d’un palier intermédiaire avec une trappe d’accès de &gt; 60 x 80 cm ou d’une échelle à crinoline.</v>
      </c>
      <c r="D262" s="347" t="s">
        <v>3</v>
      </c>
      <c r="E262" s="422" t="s">
        <v>2132</v>
      </c>
      <c r="F262" s="422"/>
      <c r="G262" s="423"/>
      <c r="H262" s="8" t="s">
        <v>6</v>
      </c>
      <c r="I262" s="8" t="s">
        <v>6</v>
      </c>
      <c r="J262" s="8" t="s">
        <v>6</v>
      </c>
      <c r="K262" s="8" t="s">
        <v>6</v>
      </c>
    </row>
    <row r="263" spans="1:11" ht="30" customHeight="1" x14ac:dyDescent="0.25">
      <c r="A263" s="377" t="str">
        <f>'02 LISTE DE CONTRÔLE ET RAPPORT'!A262</f>
        <v/>
      </c>
      <c r="B263" s="229"/>
      <c r="C263" s="834" t="str">
        <f>'02 LISTE DE CONTRÔLE ET RAPPORT'!C262</f>
        <v>Lorsque la hauteur du puits atteint ou dépasse 4,50 m, des paliers intermédiaires doivent être réalisés sur l’un des côtés. À défaut, une échelle à crinoline est prescrite (crinoline recommandée à partir de 3 m).</v>
      </c>
      <c r="D263" s="835"/>
      <c r="E263" s="835"/>
      <c r="F263" s="835"/>
      <c r="G263" s="836"/>
      <c r="H263" s="8" t="s">
        <v>6</v>
      </c>
      <c r="I263" s="8" t="s">
        <v>6</v>
      </c>
      <c r="J263" s="8" t="s">
        <v>6</v>
      </c>
      <c r="K263" s="8" t="s">
        <v>6</v>
      </c>
    </row>
    <row r="264" spans="1:11" ht="30" customHeight="1" x14ac:dyDescent="0.25">
      <c r="A264" s="381" t="str">
        <f>'02 LISTE DE CONTRÔLE ET RAPPORT'!A263</f>
        <v/>
      </c>
      <c r="B264" s="225"/>
      <c r="C264" s="834" t="str">
        <f>'02 LISTE DE CONTRÔLE ET RAPPORT'!C263</f>
        <v>Des dispositifs d’accès appropriés et fixes doivent être installés pour l’ensemble de la zone de l’ouvrage; les prescriptions de la Suva doivent également être prises en compte et respectées.</v>
      </c>
      <c r="D264" s="835"/>
      <c r="E264" s="835"/>
      <c r="F264" s="835"/>
      <c r="G264" s="836"/>
      <c r="H264" s="8" t="s">
        <v>6</v>
      </c>
      <c r="I264" s="8" t="s">
        <v>6</v>
      </c>
      <c r="J264" s="8" t="s">
        <v>6</v>
      </c>
      <c r="K264" s="8" t="s">
        <v>6</v>
      </c>
    </row>
    <row r="265" spans="1:11" ht="29.1" customHeight="1" x14ac:dyDescent="0.25">
      <c r="A265" s="384" t="str">
        <f>'02 LISTE DE CONTRÔLE ET RAPPORT'!A264</f>
        <v/>
      </c>
      <c r="B265" s="63">
        <v>2204.1</v>
      </c>
      <c r="C265" s="485" t="str">
        <f>'02 LISTE DE CONTRÔLE ET RAPPORT'!C264</f>
        <v>Description du défaut: Le drainage de la prise et de la sortie d’air n’est pas installé ou ne fonctionne pas.</v>
      </c>
      <c r="D265" s="345" t="s">
        <v>2431</v>
      </c>
      <c r="E265" s="424" t="s">
        <v>2132</v>
      </c>
      <c r="F265" s="424"/>
      <c r="G265" s="425"/>
      <c r="H265" s="8" t="s">
        <v>6</v>
      </c>
      <c r="I265" s="8" t="s">
        <v>6</v>
      </c>
      <c r="J265" s="8" t="s">
        <v>6</v>
      </c>
      <c r="K265" s="8" t="s">
        <v>6</v>
      </c>
    </row>
    <row r="266" spans="1:11" ht="45.6" customHeight="1" x14ac:dyDescent="0.25">
      <c r="A266" s="377" t="str">
        <f>'02 LISTE DE CONTRÔLE ET RAPPORT'!A265</f>
        <v/>
      </c>
      <c r="B266" s="229"/>
      <c r="C266" s="834" t="str">
        <f>'02 LISTE DE CONTRÔLE ET RAPPORT'!C265</f>
        <v>Si le drainage de la prise et de la sortie d’air n’est pas installé ou ne fonctionne pas, il y a un risque d’inondation. Pour garantir le drainage sur le long terme et prévenir le risque d’inondation, la bouche d’écoulement au sol doit être pourvue d’une grille.</v>
      </c>
      <c r="D266" s="835"/>
      <c r="E266" s="835"/>
      <c r="F266" s="835"/>
      <c r="G266" s="836"/>
      <c r="H266" s="8" t="s">
        <v>6</v>
      </c>
      <c r="I266" s="8" t="s">
        <v>6</v>
      </c>
      <c r="J266" s="8" t="s">
        <v>6</v>
      </c>
      <c r="K266" s="8" t="s">
        <v>6</v>
      </c>
    </row>
    <row r="267" spans="1:11" ht="33" customHeight="1" thickBot="1" x14ac:dyDescent="0.3">
      <c r="A267" s="381" t="str">
        <f>'02 LISTE DE CONTRÔLE ET RAPPORT'!A266</f>
        <v/>
      </c>
      <c r="B267" s="225"/>
      <c r="C267" s="837" t="str">
        <f>'02 LISTE DE CONTRÔLE ET RAPPORT'!C266</f>
        <v>En cas de défaut en la matière, la marche à suivre doit être discutée avec l’autorité cantonale responsable des ouvrages de protection.</v>
      </c>
      <c r="D267" s="838"/>
      <c r="E267" s="838"/>
      <c r="F267" s="838"/>
      <c r="G267" s="839"/>
      <c r="H267" s="8" t="s">
        <v>6</v>
      </c>
      <c r="I267" s="8" t="s">
        <v>6</v>
      </c>
      <c r="J267" s="8" t="s">
        <v>6</v>
      </c>
      <c r="K267" s="8" t="s">
        <v>6</v>
      </c>
    </row>
    <row r="268" spans="1:11" ht="15" customHeight="1" thickBot="1" x14ac:dyDescent="0.3">
      <c r="A268" s="332" t="str">
        <f>'02 LISTE DE CONTRÔLE ET RAPPORT'!A267</f>
        <v/>
      </c>
      <c r="B268" s="207">
        <v>2205</v>
      </c>
      <c r="C268" s="480" t="str">
        <f>'02 LISTE DE CONTRÔLE ET RAPPORT'!C267</f>
        <v>Sécurisation des balustrades</v>
      </c>
      <c r="D268" s="240"/>
      <c r="E268" s="465"/>
      <c r="F268" s="466"/>
      <c r="G268" s="467"/>
      <c r="H268" s="8" t="s">
        <v>6</v>
      </c>
      <c r="I268" s="8" t="s">
        <v>6</v>
      </c>
      <c r="J268" s="8" t="s">
        <v>6</v>
      </c>
      <c r="K268" s="1"/>
    </row>
    <row r="269" spans="1:11" ht="29.1" customHeight="1" x14ac:dyDescent="0.25">
      <c r="A269" s="391" t="str">
        <f>'02 LISTE DE CONTRÔLE ET RAPPORT'!A268</f>
        <v/>
      </c>
      <c r="B269" s="200">
        <v>2205.0100000000002</v>
      </c>
      <c r="C269" s="492" t="str">
        <f>'02 LISTE DE CONTRÔLE ET RAPPORT'!C268</f>
        <v xml:space="preserve">Description du défaut: Les balustrades près des entrées n’offrent manifestement pas de protection contre les chutes. </v>
      </c>
      <c r="D269" s="348" t="s">
        <v>3</v>
      </c>
      <c r="E269" s="422" t="s">
        <v>2132</v>
      </c>
      <c r="F269" s="422"/>
      <c r="G269" s="423"/>
      <c r="H269" s="8" t="s">
        <v>6</v>
      </c>
      <c r="I269" s="8" t="s">
        <v>6</v>
      </c>
      <c r="J269" s="8" t="s">
        <v>6</v>
      </c>
      <c r="K269" s="1"/>
    </row>
    <row r="270" spans="1:11" ht="29.45" customHeight="1" thickBot="1" x14ac:dyDescent="0.3">
      <c r="A270" s="377" t="str">
        <f>'02 LISTE DE CONTRÔLE ET RAPPORT'!A269</f>
        <v/>
      </c>
      <c r="B270" s="326"/>
      <c r="C270" s="837" t="str">
        <f>'02 LISTE DE CONTRÔLE ET RAPPORT'!C269</f>
        <v>Les balustrades doivent être conformes aux directives en vigueur. Il convient de faire appel au responsable de la sécurité de la commune.</v>
      </c>
      <c r="D270" s="838"/>
      <c r="E270" s="838"/>
      <c r="F270" s="838"/>
      <c r="G270" s="839"/>
      <c r="H270" s="8" t="s">
        <v>6</v>
      </c>
      <c r="I270" s="8" t="s">
        <v>6</v>
      </c>
      <c r="J270" s="8" t="s">
        <v>6</v>
      </c>
      <c r="K270" s="1"/>
    </row>
    <row r="271" spans="1:11" ht="15" customHeight="1" thickBot="1" x14ac:dyDescent="0.3">
      <c r="A271" s="329" t="str">
        <f>'02 LISTE DE CONTRÔLE ET RAPPORT'!A270</f>
        <v/>
      </c>
      <c r="B271" s="401">
        <v>2300</v>
      </c>
      <c r="C271" s="374" t="str">
        <f>'02 LISTE DE CONTRÔLE ET RAPPORT'!C270</f>
        <v>Fermetures</v>
      </c>
      <c r="D271" s="330"/>
      <c r="E271" s="371"/>
      <c r="F271" s="371"/>
      <c r="G271" s="372"/>
      <c r="H271" s="8" t="s">
        <v>6</v>
      </c>
      <c r="I271" s="8" t="s">
        <v>6</v>
      </c>
      <c r="J271" s="8" t="s">
        <v>6</v>
      </c>
      <c r="K271" s="8" t="s">
        <v>6</v>
      </c>
    </row>
    <row r="272" spans="1:11" ht="29.45" customHeight="1" thickBot="1" x14ac:dyDescent="0.3">
      <c r="A272" s="332" t="str">
        <f>'02 LISTE DE CONTRÔLE ET RAPPORT'!A271</f>
        <v/>
      </c>
      <c r="B272" s="207">
        <v>2301</v>
      </c>
      <c r="C272" s="480" t="str">
        <f>'02 LISTE DE CONTRÔLE ET RAPPORT'!C271</f>
        <v>Portes blindées (PB), volets blindés (VB), portes pression (PP), portes blindées à deux vantaux (PBO)</v>
      </c>
      <c r="D272" s="240"/>
      <c r="E272" s="465"/>
      <c r="F272" s="466"/>
      <c r="G272" s="467"/>
      <c r="H272" s="8" t="s">
        <v>6</v>
      </c>
      <c r="I272" s="8" t="s">
        <v>6</v>
      </c>
      <c r="J272" s="8" t="s">
        <v>6</v>
      </c>
      <c r="K272" s="8" t="s">
        <v>6</v>
      </c>
    </row>
    <row r="273" spans="1:11" ht="29.1" customHeight="1" x14ac:dyDescent="0.25">
      <c r="A273" s="383" t="str">
        <f>'02 LISTE DE CONTRÔLE ET RAPPORT'!A272</f>
        <v/>
      </c>
      <c r="B273" s="193">
        <v>2301.0100000000002</v>
      </c>
      <c r="C273" s="484" t="str">
        <f>'02 LISTE DE CONTRÔLE ET RAPPORT'!C272</f>
        <v>Description du défaut: Les fermetures de l’ouvrage de protection ne sont pas accessibles.</v>
      </c>
      <c r="D273" s="344" t="s">
        <v>2431</v>
      </c>
      <c r="E273" s="424" t="s">
        <v>2132</v>
      </c>
      <c r="F273" s="424"/>
      <c r="G273" s="425"/>
      <c r="H273" s="8" t="s">
        <v>6</v>
      </c>
      <c r="I273" s="8" t="s">
        <v>6</v>
      </c>
      <c r="J273" s="8" t="s">
        <v>6</v>
      </c>
      <c r="K273" s="8" t="s">
        <v>6</v>
      </c>
    </row>
    <row r="274" spans="1:11" ht="44.45" customHeight="1" x14ac:dyDescent="0.25">
      <c r="A274" s="377" t="str">
        <f>'02 LISTE DE CONTRÔLE ET RAPPORT'!A273</f>
        <v/>
      </c>
      <c r="B274" s="326"/>
      <c r="C274" s="834" t="str">
        <f>'02 LISTE DE CONTRÔLE ET RAPPORT'!C273</f>
        <v>Les obstacles architecturaux doivent être supprimés ou être démontables, de manière à ce que les fermetures puissent être fermées lors des interventions d’entretien et de maintenance ainsi que lors des contrôles périodiques (tests de surpression).</v>
      </c>
      <c r="D274" s="835"/>
      <c r="E274" s="835"/>
      <c r="F274" s="835"/>
      <c r="G274" s="836"/>
      <c r="H274" s="8" t="s">
        <v>6</v>
      </c>
      <c r="I274" s="8" t="s">
        <v>6</v>
      </c>
      <c r="J274" s="8" t="s">
        <v>6</v>
      </c>
      <c r="K274" s="8" t="s">
        <v>6</v>
      </c>
    </row>
    <row r="275" spans="1:11" ht="29.1" customHeight="1" x14ac:dyDescent="0.25">
      <c r="A275" s="389" t="str">
        <f>'02 LISTE DE CONTRÔLE ET RAPPORT'!A274</f>
        <v/>
      </c>
      <c r="B275" s="198">
        <v>2301.02</v>
      </c>
      <c r="C275" s="490" t="str">
        <f>'02 LISTE DE CONTRÔLE ET RAPPORT'!C274</f>
        <v>Description du défaut: L’ouvrage de protection ne dispose pas de toutes les fermetures requises.</v>
      </c>
      <c r="D275" s="346" t="s">
        <v>2432</v>
      </c>
      <c r="E275" s="420" t="s">
        <v>2132</v>
      </c>
      <c r="F275" s="420"/>
      <c r="G275" s="421"/>
      <c r="H275" s="8" t="s">
        <v>6</v>
      </c>
      <c r="I275" s="8" t="s">
        <v>6</v>
      </c>
      <c r="J275" s="8" t="s">
        <v>6</v>
      </c>
      <c r="K275" s="8" t="s">
        <v>6</v>
      </c>
    </row>
    <row r="276" spans="1:11" ht="29.1" customHeight="1" x14ac:dyDescent="0.25">
      <c r="A276" s="377" t="str">
        <f>'02 LISTE DE CONTRÔLE ET RAPPORT'!A275</f>
        <v/>
      </c>
      <c r="B276" s="326"/>
      <c r="C276" s="834" t="str">
        <f>'02 LISTE DE CONTRÔLE ET RAPPORT'!C275</f>
        <v>Si l’ouvrage de protection ne dispose pas de toutes les fermetures requises, il n’est plus opérationnel! La marche à suivre doit être discutée avec l’autorité cantonale responsable des ouvrages de protection.</v>
      </c>
      <c r="D276" s="835"/>
      <c r="E276" s="835"/>
      <c r="F276" s="835"/>
      <c r="G276" s="836"/>
      <c r="H276" s="8" t="s">
        <v>6</v>
      </c>
      <c r="I276" s="8" t="s">
        <v>6</v>
      </c>
      <c r="J276" s="8" t="s">
        <v>6</v>
      </c>
      <c r="K276" s="8" t="s">
        <v>6</v>
      </c>
    </row>
    <row r="277" spans="1:11" ht="29.1" customHeight="1" x14ac:dyDescent="0.25">
      <c r="A277" s="389" t="str">
        <f>'02 LISTE DE CONTRÔLE ET RAPPORT'!A276</f>
        <v/>
      </c>
      <c r="B277" s="198">
        <v>2301.0300000000002</v>
      </c>
      <c r="C277" s="490" t="str">
        <f>'02 LISTE DE CONTRÔLE ET RAPPORT'!C276</f>
        <v>Description du défaut: Les fermetures ne peuvent pas être ouvertes ni fermées.</v>
      </c>
      <c r="D277" s="346" t="s">
        <v>2432</v>
      </c>
      <c r="E277" s="420" t="s">
        <v>2132</v>
      </c>
      <c r="F277" s="420"/>
      <c r="G277" s="421"/>
      <c r="H277" s="8" t="s">
        <v>6</v>
      </c>
      <c r="I277" s="8" t="s">
        <v>6</v>
      </c>
      <c r="J277" s="8" t="s">
        <v>6</v>
      </c>
      <c r="K277" s="8" t="s">
        <v>6</v>
      </c>
    </row>
    <row r="278" spans="1:11" ht="62.1" customHeight="1" x14ac:dyDescent="0.25">
      <c r="A278" s="377" t="str">
        <f>'02 LISTE DE CONTRÔLE ET RAPPORT'!A277</f>
        <v/>
      </c>
      <c r="B278" s="229"/>
      <c r="C278" s="834" t="str">
        <f>'02 LISTE DE CONTRÔLE ET RAPPORT'!C277</f>
        <v>Il convient de remettre les fermetures en état de manière à ce qu’elles puissent être ouvertes et fermées lors des interventions d’entretien et de maintenance ainsi que lors des contrôles périodiques (tests de surpression). À titre d’exemple, les portes étrangères à la protection civile doivent être disposées de manière à ce que les fermetures puissent être complètement fermées, faute de quoi il faudra les retirer en amont du contrôle.</v>
      </c>
      <c r="D278" s="835"/>
      <c r="E278" s="835"/>
      <c r="F278" s="835"/>
      <c r="G278" s="836"/>
      <c r="H278" s="8" t="s">
        <v>6</v>
      </c>
      <c r="I278" s="8" t="s">
        <v>6</v>
      </c>
      <c r="J278" s="8" t="s">
        <v>6</v>
      </c>
      <c r="K278" s="8" t="s">
        <v>6</v>
      </c>
    </row>
    <row r="279" spans="1:11" ht="29.1" customHeight="1" x14ac:dyDescent="0.25">
      <c r="A279" s="381" t="str">
        <f>'02 LISTE DE CONTRÔLE ET RAPPORT'!A278</f>
        <v/>
      </c>
      <c r="B279" s="225"/>
      <c r="C279" s="834" t="str">
        <f>'02 LISTE DE CONTRÔLE ET RAPPORT'!C278</f>
        <v>Si les fermetures ne peuvent être ni ouvertes ni fermées, l’ouvrage de protection n’est plus opérationnel! La marche à suivre doit être discutée avec l’autorité cantonale responsable des ouvrages de protection.</v>
      </c>
      <c r="D279" s="835"/>
      <c r="E279" s="835"/>
      <c r="F279" s="835"/>
      <c r="G279" s="836"/>
      <c r="H279" s="8" t="s">
        <v>6</v>
      </c>
      <c r="I279" s="8" t="s">
        <v>6</v>
      </c>
      <c r="J279" s="8" t="s">
        <v>6</v>
      </c>
      <c r="K279" s="8" t="s">
        <v>6</v>
      </c>
    </row>
    <row r="280" spans="1:11" ht="29.1" customHeight="1" x14ac:dyDescent="0.25">
      <c r="A280" s="384" t="str">
        <f>'02 LISTE DE CONTRÔLE ET RAPPORT'!A279</f>
        <v/>
      </c>
      <c r="B280" s="63">
        <v>2301.04</v>
      </c>
      <c r="C280" s="485" t="str">
        <f>'02 LISTE DE CONTRÔLE ET RAPPORT'!C279</f>
        <v>Description du défaut: Les charnières présentent des fissures et/ou coincent.</v>
      </c>
      <c r="D280" s="345" t="s">
        <v>2431</v>
      </c>
      <c r="E280" s="424" t="s">
        <v>2132</v>
      </c>
      <c r="F280" s="424"/>
      <c r="G280" s="425"/>
      <c r="H280" s="8" t="s">
        <v>6</v>
      </c>
      <c r="I280" s="8" t="s">
        <v>6</v>
      </c>
      <c r="J280" s="8" t="s">
        <v>6</v>
      </c>
      <c r="K280" s="8" t="s">
        <v>6</v>
      </c>
    </row>
    <row r="281" spans="1:11" ht="14.45" customHeight="1" x14ac:dyDescent="0.25">
      <c r="A281" s="377" t="str">
        <f>'02 LISTE DE CONTRÔLE ET RAPPORT'!A280</f>
        <v/>
      </c>
      <c r="B281" s="326"/>
      <c r="C281" s="834" t="str">
        <f>'02 LISTE DE CONTRÔLE ET RAPPORT'!C280</f>
        <v>Ce défaut doit être corrigé par le fabricant.</v>
      </c>
      <c r="D281" s="835"/>
      <c r="E281" s="835"/>
      <c r="F281" s="835"/>
      <c r="G281" s="836"/>
      <c r="H281" s="8" t="s">
        <v>6</v>
      </c>
      <c r="I281" s="8" t="s">
        <v>6</v>
      </c>
      <c r="J281" s="8" t="s">
        <v>6</v>
      </c>
      <c r="K281" s="8" t="s">
        <v>6</v>
      </c>
    </row>
    <row r="282" spans="1:11" ht="43.35" customHeight="1" x14ac:dyDescent="0.25">
      <c r="A282" s="384" t="str">
        <f>'02 LISTE DE CONTRÔLE ET RAPPORT'!A281</f>
        <v/>
      </c>
      <c r="B282" s="63">
        <v>2301.0500000000002</v>
      </c>
      <c r="C282" s="485" t="str">
        <f>'02 LISTE DE CONTRÔLE ET RAPPORT'!C281</f>
        <v>Description du défaut: Les goujons des charnières ne sont pas maintenus à leurs deux extrémités par une goupille ou un point de soudure.</v>
      </c>
      <c r="D282" s="345" t="s">
        <v>2431</v>
      </c>
      <c r="E282" s="424" t="s">
        <v>2132</v>
      </c>
      <c r="F282" s="424"/>
      <c r="G282" s="425"/>
      <c r="H282" s="8" t="s">
        <v>6</v>
      </c>
      <c r="I282" s="8" t="s">
        <v>6</v>
      </c>
      <c r="J282" s="8" t="s">
        <v>6</v>
      </c>
      <c r="K282" s="8" t="s">
        <v>6</v>
      </c>
    </row>
    <row r="283" spans="1:11" ht="29.45" customHeight="1" x14ac:dyDescent="0.25">
      <c r="A283" s="377" t="str">
        <f>'02 LISTE DE CONTRÔLE ET RAPPORT'!A282</f>
        <v/>
      </c>
      <c r="B283" s="326"/>
      <c r="C283" s="834" t="str">
        <f>'02 LISTE DE CONTRÔLE ET RAPPORT'!C282</f>
        <v>Les goujons des charnières doivent être maintenus à leurs deux extrémités par une goupille ou un point de soudure</v>
      </c>
      <c r="D283" s="835"/>
      <c r="E283" s="835"/>
      <c r="F283" s="835"/>
      <c r="G283" s="836"/>
      <c r="H283" s="8" t="s">
        <v>6</v>
      </c>
      <c r="I283" s="8" t="s">
        <v>6</v>
      </c>
      <c r="J283" s="8" t="s">
        <v>6</v>
      </c>
      <c r="K283" s="8" t="s">
        <v>6</v>
      </c>
    </row>
    <row r="284" spans="1:11" ht="29.1" customHeight="1" x14ac:dyDescent="0.25">
      <c r="A284" s="384" t="str">
        <f>'02 LISTE DE CONTRÔLE ET RAPPORT'!A283</f>
        <v/>
      </c>
      <c r="B284" s="63">
        <v>2301.06</v>
      </c>
      <c r="C284" s="485" t="str">
        <f>'02 LISTE DE CONTRÔLE ET RAPPORT'!C283</f>
        <v>Description du défaut: Les graisseurs des paumelles fixées sur les fermetures sont manquants ou recouverts de peinture.</v>
      </c>
      <c r="D284" s="345" t="s">
        <v>2431</v>
      </c>
      <c r="E284" s="424" t="s">
        <v>2132</v>
      </c>
      <c r="F284" s="424"/>
      <c r="G284" s="425"/>
      <c r="H284" s="8" t="s">
        <v>6</v>
      </c>
      <c r="I284" s="8" t="s">
        <v>6</v>
      </c>
      <c r="J284" s="8" t="s">
        <v>6</v>
      </c>
      <c r="K284" s="8" t="s">
        <v>6</v>
      </c>
    </row>
    <row r="285" spans="1:11" ht="30" customHeight="1" x14ac:dyDescent="0.25">
      <c r="A285" s="377" t="str">
        <f>'02 LISTE DE CONTRÔLE ET RAPPORT'!A284</f>
        <v/>
      </c>
      <c r="B285" s="326"/>
      <c r="C285" s="834" t="str">
        <f>'02 LISTE DE CONTRÔLE ET RAPPORT'!C284</f>
        <v>Les graisseurs des paumelles manquants au niveau des PB, VB et PP doivent être posés par une entreprise spécialisée.</v>
      </c>
      <c r="D285" s="835"/>
      <c r="E285" s="835"/>
      <c r="F285" s="835"/>
      <c r="G285" s="836"/>
      <c r="H285" s="8" t="s">
        <v>6</v>
      </c>
      <c r="I285" s="8" t="s">
        <v>6</v>
      </c>
      <c r="J285" s="8" t="s">
        <v>6</v>
      </c>
      <c r="K285" s="8" t="s">
        <v>6</v>
      </c>
    </row>
    <row r="286" spans="1:11" ht="14.45" customHeight="1" x14ac:dyDescent="0.25">
      <c r="A286" s="378" t="str">
        <f>'02 LISTE DE CONTRÔLE ET RAPPORT'!A285</f>
        <v/>
      </c>
      <c r="B286" s="191">
        <v>2301.0700000000002</v>
      </c>
      <c r="C286" s="62" t="str">
        <f>'02 LISTE DE CONTRÔLE ET RAPPORT'!C285</f>
        <v>Description du défaut: Les fermetures présentent des traces de rouille.</v>
      </c>
      <c r="D286" s="342" t="s">
        <v>2430</v>
      </c>
      <c r="E286" s="418" t="s">
        <v>2132</v>
      </c>
      <c r="F286" s="418"/>
      <c r="G286" s="419"/>
      <c r="H286" s="8" t="s">
        <v>6</v>
      </c>
      <c r="I286" s="8" t="s">
        <v>6</v>
      </c>
      <c r="J286" s="8" t="s">
        <v>6</v>
      </c>
      <c r="K286" s="8" t="s">
        <v>6</v>
      </c>
    </row>
    <row r="287" spans="1:11" ht="14.45" customHeight="1" x14ac:dyDescent="0.25">
      <c r="A287" s="377" t="str">
        <f>'02 LISTE DE CONTRÔLE ET RAPPORT'!A286</f>
        <v/>
      </c>
      <c r="B287" s="326"/>
      <c r="C287" s="834" t="str">
        <f>'02 LISTE DE CONTRÔLE ET RAPPORT'!C286</f>
        <v>Les fermetures doivent être traitées par un professionnel.</v>
      </c>
      <c r="D287" s="835"/>
      <c r="E287" s="835"/>
      <c r="F287" s="835"/>
      <c r="G287" s="836"/>
      <c r="H287" s="8" t="s">
        <v>6</v>
      </c>
      <c r="I287" s="8" t="s">
        <v>6</v>
      </c>
      <c r="J287" s="8" t="s">
        <v>6</v>
      </c>
      <c r="K287" s="8" t="s">
        <v>6</v>
      </c>
    </row>
    <row r="288" spans="1:11" ht="29.1" customHeight="1" x14ac:dyDescent="0.25">
      <c r="A288" s="384" t="str">
        <f>'02 LISTE DE CONTRÔLE ET RAPPORT'!A287</f>
        <v/>
      </c>
      <c r="B288" s="63">
        <v>2301.08</v>
      </c>
      <c r="C288" s="485" t="str">
        <f>'02 LISTE DE CONTRÔLE ET RAPPORT'!C287</f>
        <v>Description du défaut: Certains leviers de verrouillage sont manquants ou ne sont pas montés.</v>
      </c>
      <c r="D288" s="345" t="s">
        <v>2431</v>
      </c>
      <c r="E288" s="424" t="s">
        <v>2132</v>
      </c>
      <c r="F288" s="424"/>
      <c r="G288" s="425"/>
      <c r="H288" s="8" t="s">
        <v>6</v>
      </c>
      <c r="I288" s="8" t="s">
        <v>6</v>
      </c>
      <c r="J288" s="8" t="s">
        <v>6</v>
      </c>
      <c r="K288" s="8" t="s">
        <v>6</v>
      </c>
    </row>
    <row r="289" spans="1:11" ht="31.35" customHeight="1" x14ac:dyDescent="0.25">
      <c r="A289" s="377" t="str">
        <f>'02 LISTE DE CONTRÔLE ET RAPPORT'!A288</f>
        <v/>
      </c>
      <c r="B289" s="326"/>
      <c r="C289" s="834" t="str">
        <f>'02 LISTE DE CONTRÔLE ET RAPPORT'!C288</f>
        <v>Il convient de se procurer les leviers de verrouillage manquants auprès du fabricant. Les leviers qui ne sont pas posés correctement doivent être remontés dans les règles de l’art.</v>
      </c>
      <c r="D289" s="835"/>
      <c r="E289" s="835"/>
      <c r="F289" s="835"/>
      <c r="G289" s="836"/>
      <c r="H289" s="8" t="s">
        <v>6</v>
      </c>
      <c r="I289" s="8" t="s">
        <v>6</v>
      </c>
      <c r="J289" s="8" t="s">
        <v>6</v>
      </c>
      <c r="K289" s="8" t="s">
        <v>6</v>
      </c>
    </row>
    <row r="290" spans="1:11" ht="43.35" customHeight="1" x14ac:dyDescent="0.25">
      <c r="A290" s="384" t="str">
        <f>'02 LISTE DE CONTRÔLE ET RAPPORT'!A289</f>
        <v/>
      </c>
      <c r="B290" s="63">
        <v>2301.09</v>
      </c>
      <c r="C290" s="485" t="str">
        <f>'02 LISTE DE CONTRÔLE ET RAPPORT'!C289</f>
        <v>Description du défaut: Les leviers de verrouillage des fermetures ne sont pas parfaitement réglés (ne peuvent pas être fermés correctement).</v>
      </c>
      <c r="D290" s="345" t="s">
        <v>2431</v>
      </c>
      <c r="E290" s="424" t="s">
        <v>2132</v>
      </c>
      <c r="F290" s="424"/>
      <c r="G290" s="425"/>
      <c r="H290" s="8" t="s">
        <v>6</v>
      </c>
      <c r="I290" s="8" t="s">
        <v>6</v>
      </c>
      <c r="J290" s="8" t="s">
        <v>6</v>
      </c>
      <c r="K290" s="8" t="s">
        <v>6</v>
      </c>
    </row>
    <row r="291" spans="1:11" ht="14.45" customHeight="1" x14ac:dyDescent="0.25">
      <c r="A291" s="377" t="str">
        <f>'02 LISTE DE CONTRÔLE ET RAPPORT'!A290</f>
        <v/>
      </c>
      <c r="B291" s="229"/>
      <c r="C291" s="834" t="str">
        <f>'02 LISTE DE CONTRÔLE ET RAPPORT'!C290</f>
        <v>Les leviers de verrouillage doivent être réglés de manière à ne pas pouvoir tourner eux-mêmes.</v>
      </c>
      <c r="D291" s="835"/>
      <c r="E291" s="835"/>
      <c r="F291" s="835"/>
      <c r="G291" s="836"/>
      <c r="H291" s="8" t="s">
        <v>6</v>
      </c>
      <c r="I291" s="8" t="s">
        <v>6</v>
      </c>
      <c r="J291" s="8" t="s">
        <v>6</v>
      </c>
      <c r="K291" s="8" t="s">
        <v>6</v>
      </c>
    </row>
    <row r="292" spans="1:11" ht="33" customHeight="1" x14ac:dyDescent="0.25">
      <c r="A292" s="381" t="str">
        <f>'02 LISTE DE CONTRÔLE ET RAPPORT'!A291</f>
        <v/>
      </c>
      <c r="B292" s="225"/>
      <c r="C292" s="834" t="str">
        <f>'02 LISTE DE CONTRÔLE ET RAPPORT'!C291</f>
        <v>Le jeu entre le levier extérieur et le levier intérieur – jeu mesuré à l’extrémité des leviers – ne doit pas être supérieur à 2,5 cm. Les écrous doivent être serrés, le mécanisme doit être graissé et fonctionner sans difficulté.</v>
      </c>
      <c r="D292" s="835"/>
      <c r="E292" s="835"/>
      <c r="F292" s="835"/>
      <c r="G292" s="836"/>
      <c r="H292" s="8" t="s">
        <v>6</v>
      </c>
      <c r="I292" s="8" t="s">
        <v>6</v>
      </c>
      <c r="J292" s="8" t="s">
        <v>6</v>
      </c>
      <c r="K292" s="8" t="s">
        <v>6</v>
      </c>
    </row>
    <row r="293" spans="1:11" ht="29.1" customHeight="1" x14ac:dyDescent="0.25">
      <c r="A293" s="384" t="str">
        <f>'02 LISTE DE CONTRÔLE ET RAPPORT'!A292</f>
        <v/>
      </c>
      <c r="B293" s="63">
        <v>2301.1</v>
      </c>
      <c r="C293" s="485" t="str">
        <f>'02 LISTE DE CONTRÔLE ET RAPPORT'!C292</f>
        <v>Description du défaut: Certains joints en caoutchouc des fermetures sont manquants ou ne sont pas en place.</v>
      </c>
      <c r="D293" s="345" t="s">
        <v>2431</v>
      </c>
      <c r="E293" s="424" t="s">
        <v>2132</v>
      </c>
      <c r="F293" s="424"/>
      <c r="G293" s="425"/>
      <c r="H293" s="8" t="s">
        <v>6</v>
      </c>
      <c r="I293" s="8" t="s">
        <v>6</v>
      </c>
      <c r="J293" s="8" t="s">
        <v>6</v>
      </c>
      <c r="K293" s="8" t="s">
        <v>6</v>
      </c>
    </row>
    <row r="294" spans="1:11" ht="14.45" customHeight="1" x14ac:dyDescent="0.25">
      <c r="A294" s="377" t="str">
        <f>'02 LISTE DE CONTRÔLE ET RAPPORT'!A293</f>
        <v/>
      </c>
      <c r="B294" s="326"/>
      <c r="C294" s="834" t="str">
        <f>'02 LISTE DE CONTRÔLE ET RAPPORT'!C293</f>
        <v>Il faut mettre les joints en place ou s’en procurer.</v>
      </c>
      <c r="D294" s="835"/>
      <c r="E294" s="835"/>
      <c r="F294" s="835"/>
      <c r="G294" s="836"/>
      <c r="H294" s="8" t="s">
        <v>6</v>
      </c>
      <c r="I294" s="8" t="s">
        <v>6</v>
      </c>
      <c r="J294" s="8" t="s">
        <v>6</v>
      </c>
      <c r="K294" s="8" t="s">
        <v>6</v>
      </c>
    </row>
    <row r="295" spans="1:11" ht="29.1" customHeight="1" x14ac:dyDescent="0.25">
      <c r="A295" s="384" t="str">
        <f>'02 LISTE DE CONTRÔLE ET RAPPORT'!A294</f>
        <v/>
      </c>
      <c r="B295" s="63">
        <v>2301.11</v>
      </c>
      <c r="C295" s="485" t="str">
        <f>'02 LISTE DE CONTRÔLE ET RAPPORT'!C294</f>
        <v>Description du défaut: Les joints en caoutchouc sont endommagés, écrasés, encrassés, couverts de peinture ou fragilisés et desséchés.</v>
      </c>
      <c r="D295" s="345" t="s">
        <v>2431</v>
      </c>
      <c r="E295" s="424" t="s">
        <v>2132</v>
      </c>
      <c r="F295" s="424"/>
      <c r="G295" s="425"/>
      <c r="H295" s="8" t="s">
        <v>6</v>
      </c>
      <c r="I295" s="8" t="s">
        <v>6</v>
      </c>
      <c r="J295" s="8" t="s">
        <v>6</v>
      </c>
      <c r="K295" s="8" t="s">
        <v>6</v>
      </c>
    </row>
    <row r="296" spans="1:11" ht="14.45" customHeight="1" x14ac:dyDescent="0.25">
      <c r="A296" s="377" t="str">
        <f>'02 LISTE DE CONTRÔLE ET RAPPORT'!A295</f>
        <v/>
      </c>
      <c r="B296" s="326"/>
      <c r="C296" s="834" t="str">
        <f>'02 LISTE DE CONTRÔLE ET RAPPORT'!C295</f>
        <v>Les joints en caoutchouc qui sont fragilisés, durcis, fissurés ou endommagés doivent être remplacés.</v>
      </c>
      <c r="D296" s="835"/>
      <c r="E296" s="835"/>
      <c r="F296" s="835"/>
      <c r="G296" s="836"/>
      <c r="H296" s="8" t="s">
        <v>6</v>
      </c>
      <c r="I296" s="8" t="s">
        <v>6</v>
      </c>
      <c r="J296" s="8" t="s">
        <v>6</v>
      </c>
      <c r="K296" s="8" t="s">
        <v>6</v>
      </c>
    </row>
    <row r="297" spans="1:11" ht="14.45" customHeight="1" x14ac:dyDescent="0.25">
      <c r="A297" s="389" t="str">
        <f>'02 LISTE DE CONTRÔLE ET RAPPORT'!A296</f>
        <v/>
      </c>
      <c r="B297" s="198">
        <v>2301.12</v>
      </c>
      <c r="C297" s="490" t="str">
        <f>'02 LISTE DE CONTRÔLE ET RAPPORT'!C296</f>
        <v>Description du défaut: Les fermetures ne sont pas étanches.</v>
      </c>
      <c r="D297" s="346" t="s">
        <v>2432</v>
      </c>
      <c r="E297" s="420" t="s">
        <v>2132</v>
      </c>
      <c r="F297" s="420"/>
      <c r="G297" s="421"/>
      <c r="H297" s="8" t="s">
        <v>6</v>
      </c>
      <c r="I297" s="8" t="s">
        <v>6</v>
      </c>
      <c r="J297" s="8" t="s">
        <v>6</v>
      </c>
      <c r="K297" s="8" t="s">
        <v>6</v>
      </c>
    </row>
    <row r="298" spans="1:11" ht="14.45" customHeight="1" x14ac:dyDescent="0.25">
      <c r="A298" s="377" t="str">
        <f>'02 LISTE DE CONTRÔLE ET RAPPORT'!A297</f>
        <v/>
      </c>
      <c r="B298" s="229"/>
      <c r="C298" s="856" t="str">
        <f>'02 LISTE DE CONTRÔLE ET RAPPORT'!C297</f>
        <v xml:space="preserve">Points à contrôler: </v>
      </c>
      <c r="D298" s="857"/>
      <c r="E298" s="857"/>
      <c r="F298" s="857"/>
      <c r="G298" s="858"/>
      <c r="H298" s="8" t="s">
        <v>6</v>
      </c>
      <c r="I298" s="8" t="s">
        <v>6</v>
      </c>
      <c r="J298" s="8" t="s">
        <v>6</v>
      </c>
      <c r="K298" s="8" t="s">
        <v>6</v>
      </c>
    </row>
    <row r="299" spans="1:11" ht="14.45" customHeight="1" x14ac:dyDescent="0.25">
      <c r="A299" s="381" t="str">
        <f>'02 LISTE DE CONTRÔLE ET RAPPORT'!A298</f>
        <v/>
      </c>
      <c r="B299" s="222"/>
      <c r="C299" s="853" t="str">
        <f>'02 LISTE DE CONTRÔLE ET RAPPORT'!C298</f>
        <v>-        tous les joints en caoutchouc mis en place? (contrôler leur fixation dans la rainure),</v>
      </c>
      <c r="D299" s="854"/>
      <c r="E299" s="854"/>
      <c r="F299" s="854"/>
      <c r="G299" s="855"/>
      <c r="H299" s="8" t="s">
        <v>6</v>
      </c>
      <c r="I299" s="8" t="s">
        <v>6</v>
      </c>
      <c r="J299" s="8" t="s">
        <v>6</v>
      </c>
      <c r="K299" s="8" t="s">
        <v>6</v>
      </c>
    </row>
    <row r="300" spans="1:11" ht="14.45" customHeight="1" x14ac:dyDescent="0.25">
      <c r="A300" s="381" t="str">
        <f>'02 LISTE DE CONTRÔLE ET RAPPORT'!A299</f>
        <v/>
      </c>
      <c r="B300" s="222"/>
      <c r="C300" s="853" t="str">
        <f>'02 LISTE DE CONTRÔLE ET RAPPORT'!C299</f>
        <v>-        joints en caoutchouc intacts? (pas fissurés, pas ébréchés),</v>
      </c>
      <c r="D300" s="854"/>
      <c r="E300" s="854"/>
      <c r="F300" s="854"/>
      <c r="G300" s="855"/>
      <c r="H300" s="8" t="s">
        <v>6</v>
      </c>
      <c r="I300" s="8" t="s">
        <v>6</v>
      </c>
      <c r="J300" s="8" t="s">
        <v>6</v>
      </c>
      <c r="K300" s="8" t="s">
        <v>6</v>
      </c>
    </row>
    <row r="301" spans="1:11" ht="14.45" customHeight="1" x14ac:dyDescent="0.25">
      <c r="A301" s="381" t="str">
        <f>'02 LISTE DE CONTRÔLE ET RAPPORT'!A300</f>
        <v/>
      </c>
      <c r="B301" s="222"/>
      <c r="C301" s="853" t="str">
        <f>'02 LISTE DE CONTRÔLE ET RAPPORT'!C300</f>
        <v>-        joints en caoutchouc souples? (non durcis ou fragilisés),</v>
      </c>
      <c r="D301" s="854"/>
      <c r="E301" s="854"/>
      <c r="F301" s="854"/>
      <c r="G301" s="855"/>
      <c r="H301" s="8" t="s">
        <v>6</v>
      </c>
      <c r="I301" s="8" t="s">
        <v>6</v>
      </c>
      <c r="J301" s="8" t="s">
        <v>6</v>
      </c>
      <c r="K301" s="8" t="s">
        <v>6</v>
      </c>
    </row>
    <row r="302" spans="1:11" ht="14.45" customHeight="1" x14ac:dyDescent="0.25">
      <c r="A302" s="381" t="str">
        <f>'02 LISTE DE CONTRÔLE ET RAPPORT'!A301</f>
        <v/>
      </c>
      <c r="B302" s="222"/>
      <c r="C302" s="853" t="str">
        <f>'02 LISTE DE CONTRÔLE ET RAPPORT'!C301</f>
        <v>-        joints en caoutchouc propres? (pas de peinture) et</v>
      </c>
      <c r="D302" s="854"/>
      <c r="E302" s="854"/>
      <c r="F302" s="854"/>
      <c r="G302" s="855"/>
      <c r="H302" s="8" t="s">
        <v>6</v>
      </c>
      <c r="I302" s="8" t="s">
        <v>6</v>
      </c>
      <c r="J302" s="8" t="s">
        <v>6</v>
      </c>
      <c r="K302" s="8" t="s">
        <v>6</v>
      </c>
    </row>
    <row r="303" spans="1:11" ht="14.45" customHeight="1" x14ac:dyDescent="0.25">
      <c r="A303" s="381" t="str">
        <f>'02 LISTE DE CONTRÔLE ET RAPPORT'!A302</f>
        <v/>
      </c>
      <c r="B303" s="222"/>
      <c r="C303" s="853" t="str">
        <f>'02 LISTE DE CONTRÔLE ET RAPPORT'!C302</f>
        <v>-        fermer les fermetures et contrôler l’étanchéité (test de lumière).</v>
      </c>
      <c r="D303" s="854"/>
      <c r="E303" s="854"/>
      <c r="F303" s="854"/>
      <c r="G303" s="855"/>
      <c r="H303" s="8" t="s">
        <v>6</v>
      </c>
      <c r="I303" s="8" t="s">
        <v>6</v>
      </c>
      <c r="J303" s="8" t="s">
        <v>6</v>
      </c>
      <c r="K303" s="8" t="s">
        <v>6</v>
      </c>
    </row>
    <row r="304" spans="1:11" ht="46.35" customHeight="1" x14ac:dyDescent="0.25">
      <c r="A304" s="381" t="str">
        <f>'02 LISTE DE CONTRÔLE ET RAPPORT'!A303</f>
        <v/>
      </c>
      <c r="B304" s="222"/>
      <c r="C304" s="856" t="str">
        <f>'02 LISTE DE CONTRÔLE ET RAPPORT'!C303</f>
        <v xml:space="preserve">En présence d’interstices, on utilisera des fers plats pour garantir l’étanchéité (fermetures déformées). Les fers déjà présents ne sont peut-être pas soudés / collés correctement. Le cas échéant, il faut y remédier. Les mesures de rétablissement de l’étanchéité doivent être confiées à une entreprise spécialisée. </v>
      </c>
      <c r="D304" s="857"/>
      <c r="E304" s="857"/>
      <c r="F304" s="857"/>
      <c r="G304" s="858"/>
      <c r="H304" s="8" t="s">
        <v>6</v>
      </c>
      <c r="I304" s="8" t="s">
        <v>6</v>
      </c>
      <c r="J304" s="8" t="s">
        <v>6</v>
      </c>
      <c r="K304" s="8" t="s">
        <v>6</v>
      </c>
    </row>
    <row r="305" spans="1:11" ht="46.35" customHeight="1" x14ac:dyDescent="0.25">
      <c r="A305" s="381" t="str">
        <f>'02 LISTE DE CONTRÔLE ET RAPPORT'!A304</f>
        <v/>
      </c>
      <c r="B305" s="225"/>
      <c r="C305" s="856" t="str">
        <f>'02 LISTE DE CONTRÔLE ET RAPPORT'!C304</f>
        <v>Si les fermetures ne peuvent pas être étanchéisées malgré ces mesures, l’ouvrage de protection n’est plus opérationnel! La marche à suivre doit être discutée avec l’autorité cantonale responsable des ouvrages de protection.</v>
      </c>
      <c r="D305" s="857"/>
      <c r="E305" s="857"/>
      <c r="F305" s="857"/>
      <c r="G305" s="858"/>
      <c r="H305" s="8" t="s">
        <v>6</v>
      </c>
      <c r="I305" s="8" t="s">
        <v>6</v>
      </c>
      <c r="J305" s="8" t="s">
        <v>6</v>
      </c>
      <c r="K305" s="8" t="s">
        <v>6</v>
      </c>
    </row>
    <row r="306" spans="1:11" ht="29.1" customHeight="1" x14ac:dyDescent="0.25">
      <c r="A306" s="384" t="str">
        <f>'02 LISTE DE CONTRÔLE ET RAPPORT'!A305</f>
        <v/>
      </c>
      <c r="B306" s="63">
        <v>2301.13</v>
      </c>
      <c r="C306" s="485" t="str">
        <f>'02 LISTE DE CONTRÔLE ET RAPPORT'!C305</f>
        <v>Description du défaut: Il manque au moins un dispositif d’auto-libération complet et opérationnel.</v>
      </c>
      <c r="D306" s="345" t="s">
        <v>2431</v>
      </c>
      <c r="E306" s="424" t="s">
        <v>2132</v>
      </c>
      <c r="F306" s="424"/>
      <c r="G306" s="425"/>
      <c r="H306" s="8" t="s">
        <v>6</v>
      </c>
      <c r="I306" s="8" t="s">
        <v>6</v>
      </c>
      <c r="J306" s="8" t="s">
        <v>6</v>
      </c>
      <c r="K306" s="8" t="s">
        <v>6</v>
      </c>
    </row>
    <row r="307" spans="1:11" ht="32.450000000000003" customHeight="1" x14ac:dyDescent="0.25">
      <c r="A307" s="377" t="str">
        <f>'02 LISTE DE CONTRÔLE ET RAPPORT'!A306</f>
        <v/>
      </c>
      <c r="B307" s="229"/>
      <c r="C307" s="834" t="str">
        <f>'02 LISTE DE CONTRÔLE ET RAPPORT'!C306</f>
        <v xml:space="preserve">Il faut se procurer un dispositif d’auto-libération. Un dispositif d’auto-libération doit être monté sur le côté intérieur de la porte blindée (PB) située le plus à l’intérieur de la construction protégée dans chaque zone d’entrée (éventuellement à proximité immédiate, mais toujours à l’intérieur de l’ouvrage de protection). Il doit y avoir au moins un dispositif d’auto-libération complet par ouvrage de protection. </v>
      </c>
      <c r="D307" s="835"/>
      <c r="E307" s="835"/>
      <c r="F307" s="835"/>
      <c r="G307" s="836"/>
      <c r="H307" s="8" t="s">
        <v>6</v>
      </c>
      <c r="I307" s="8" t="s">
        <v>6</v>
      </c>
      <c r="J307" s="8" t="s">
        <v>6</v>
      </c>
      <c r="K307" s="8" t="s">
        <v>6</v>
      </c>
    </row>
    <row r="308" spans="1:11" ht="17.45" customHeight="1" x14ac:dyDescent="0.25">
      <c r="A308" s="381" t="str">
        <f>'02 LISTE DE CONTRÔLE ET RAPPORT'!A307</f>
        <v/>
      </c>
      <c r="B308" s="222"/>
      <c r="C308" s="834" t="str">
        <f>'02 LISTE DE CONTRÔLE ET RAPPORT'!C307</f>
        <v xml:space="preserve">Si des pièces sont manquantes, il faut se les procurer. Le dispositif doit être plombé. </v>
      </c>
      <c r="D308" s="835"/>
      <c r="E308" s="835"/>
      <c r="F308" s="835"/>
      <c r="G308" s="836"/>
      <c r="H308" s="8" t="s">
        <v>6</v>
      </c>
      <c r="I308" s="8" t="s">
        <v>6</v>
      </c>
      <c r="J308" s="8" t="s">
        <v>6</v>
      </c>
      <c r="K308" s="8" t="s">
        <v>6</v>
      </c>
    </row>
    <row r="309" spans="1:11" ht="32.450000000000003" customHeight="1" x14ac:dyDescent="0.25">
      <c r="A309" s="381" t="str">
        <f>'02 LISTE DE CONTRÔLE ET RAPPORT'!A308</f>
        <v/>
      </c>
      <c r="B309" s="225"/>
      <c r="C309" s="834" t="str">
        <f>'02 LISTE DE CONTRÔLE ET RAPPORT'!C308</f>
        <v>Le fonctionnement du dispositif d’auto-libération (tube carré, arbre de l’entraînement manuel, écrou et clé) doit être vérifié.</v>
      </c>
      <c r="D309" s="835"/>
      <c r="E309" s="835"/>
      <c r="F309" s="835"/>
      <c r="G309" s="836"/>
      <c r="H309" s="8" t="s">
        <v>6</v>
      </c>
      <c r="I309" s="8" t="s">
        <v>6</v>
      </c>
      <c r="J309" s="8" t="s">
        <v>6</v>
      </c>
      <c r="K309" s="8" t="s">
        <v>6</v>
      </c>
    </row>
    <row r="310" spans="1:11" ht="29.1" customHeight="1" x14ac:dyDescent="0.25">
      <c r="A310" s="384" t="str">
        <f>'02 LISTE DE CONTRÔLE ET RAPPORT'!A309</f>
        <v/>
      </c>
      <c r="B310" s="63">
        <v>2301.14</v>
      </c>
      <c r="C310" s="485" t="str">
        <f>'02 LISTE DE CONTRÔLE ET RAPPORT'!C309</f>
        <v>Description du défaut: La poignée amovible servant à ouvrir le volet blindé depuis l’extérieur est manquante.</v>
      </c>
      <c r="D310" s="345" t="s">
        <v>2431</v>
      </c>
      <c r="E310" s="424" t="s">
        <v>2132</v>
      </c>
      <c r="F310" s="424"/>
      <c r="G310" s="425"/>
      <c r="H310" s="8" t="s">
        <v>6</v>
      </c>
      <c r="I310" s="8" t="s">
        <v>6</v>
      </c>
      <c r="J310" s="8" t="s">
        <v>6</v>
      </c>
      <c r="K310" s="8" t="s">
        <v>6</v>
      </c>
    </row>
    <row r="311" spans="1:11" ht="44.45" customHeight="1" x14ac:dyDescent="0.25">
      <c r="A311" s="377" t="str">
        <f>'02 LISTE DE CONTRÔLE ET RAPPORT'!A310</f>
        <v/>
      </c>
      <c r="B311" s="326"/>
      <c r="C311" s="834" t="str">
        <f>'02 LISTE DE CONTRÔLE ET RAPPORT'!C310</f>
        <v>Il faut se procurer les poignées manquantes auprès du fabricant et les monter à l’endroit prévu. Si le verrou du VB présente un trou pour loger cette poignée, celle-ci doit être fixée soit directement sur le verrou, soit à proximité immédiate.</v>
      </c>
      <c r="D311" s="835"/>
      <c r="E311" s="835"/>
      <c r="F311" s="835"/>
      <c r="G311" s="836"/>
      <c r="H311" s="8" t="s">
        <v>6</v>
      </c>
      <c r="I311" s="8" t="s">
        <v>6</v>
      </c>
      <c r="J311" s="8" t="s">
        <v>6</v>
      </c>
      <c r="K311" s="8" t="s">
        <v>6</v>
      </c>
    </row>
    <row r="312" spans="1:11" ht="43.35" customHeight="1" x14ac:dyDescent="0.25">
      <c r="A312" s="378" t="str">
        <f>'02 LISTE DE CONTRÔLE ET RAPPORT'!A311</f>
        <v/>
      </c>
      <c r="B312" s="191">
        <v>2301.15</v>
      </c>
      <c r="C312" s="62" t="str">
        <f>'02 LISTE DE CONTRÔLE ET RAPPORT'!C311</f>
        <v>Description du défaut: Dans la mesure où ce VB (fabrication/type) est doté d’un canal de transmission, le bouchon de fermeture est manquant ou difficile à retirer.</v>
      </c>
      <c r="D312" s="342" t="s">
        <v>2430</v>
      </c>
      <c r="E312" s="418" t="s">
        <v>2132</v>
      </c>
      <c r="F312" s="418"/>
      <c r="G312" s="419"/>
      <c r="H312" s="8" t="s">
        <v>6</v>
      </c>
      <c r="I312" s="8" t="s">
        <v>6</v>
      </c>
      <c r="J312" s="8" t="s">
        <v>6</v>
      </c>
      <c r="K312" s="8" t="s">
        <v>6</v>
      </c>
    </row>
    <row r="313" spans="1:11" ht="14.45" customHeight="1" x14ac:dyDescent="0.25">
      <c r="A313" s="377" t="str">
        <f>'02 LISTE DE CONTRÔLE ET RAPPORT'!A312</f>
        <v/>
      </c>
      <c r="B313" s="326"/>
      <c r="C313" s="834" t="str">
        <f>'02 LISTE DE CONTRÔLE ET RAPPORT'!C312</f>
        <v>Il faut s’en procurer un ou faire en sorte que l’élément présent soit fonctionnel.</v>
      </c>
      <c r="D313" s="835"/>
      <c r="E313" s="835"/>
      <c r="F313" s="835"/>
      <c r="G313" s="836"/>
      <c r="H313" s="8" t="s">
        <v>6</v>
      </c>
      <c r="I313" s="8" t="s">
        <v>6</v>
      </c>
      <c r="J313" s="8" t="s">
        <v>6</v>
      </c>
      <c r="K313" s="8" t="s">
        <v>6</v>
      </c>
    </row>
    <row r="314" spans="1:11" ht="29.1" customHeight="1" x14ac:dyDescent="0.25">
      <c r="A314" s="378" t="str">
        <f>'02 LISTE DE CONTRÔLE ET RAPPORT'!A313</f>
        <v/>
      </c>
      <c r="B314" s="191">
        <v>2301.16</v>
      </c>
      <c r="C314" s="62" t="str">
        <f>'02 LISTE DE CONTRÔLE ET RAPPORT'!C313</f>
        <v>Description du défaut: Certains verrous de sûreté d’ouvrages de protection construits à partir du 1er janvier 1974 sont manquants.</v>
      </c>
      <c r="D314" s="342" t="s">
        <v>2430</v>
      </c>
      <c r="E314" s="418" t="s">
        <v>2132</v>
      </c>
      <c r="F314" s="418"/>
      <c r="G314" s="419"/>
      <c r="H314" s="8" t="s">
        <v>6</v>
      </c>
      <c r="I314" s="8" t="s">
        <v>6</v>
      </c>
      <c r="J314" s="8" t="s">
        <v>6</v>
      </c>
      <c r="K314" s="8" t="s">
        <v>6</v>
      </c>
    </row>
    <row r="315" spans="1:11" ht="14.45" customHeight="1" x14ac:dyDescent="0.25">
      <c r="A315" s="377" t="str">
        <f>'02 LISTE DE CONTRÔLE ET RAPPORT'!A314</f>
        <v/>
      </c>
      <c r="B315" s="326"/>
      <c r="C315" s="834" t="str">
        <f>'02 LISTE DE CONTRÔLE ET RAPPORT'!C314</f>
        <v>Il faut se procurer les verrous de sûreté manquants.</v>
      </c>
      <c r="D315" s="835"/>
      <c r="E315" s="835"/>
      <c r="F315" s="835"/>
      <c r="G315" s="836"/>
      <c r="H315" s="8" t="s">
        <v>6</v>
      </c>
      <c r="I315" s="8" t="s">
        <v>6</v>
      </c>
      <c r="J315" s="8" t="s">
        <v>6</v>
      </c>
      <c r="K315" s="8" t="s">
        <v>6</v>
      </c>
    </row>
    <row r="316" spans="1:11" ht="29.1" customHeight="1" x14ac:dyDescent="0.25">
      <c r="A316" s="384" t="str">
        <f>'02 LISTE DE CONTRÔLE ET RAPPORT'!A315</f>
        <v/>
      </c>
      <c r="B316" s="63">
        <v>2301.17</v>
      </c>
      <c r="C316" s="485" t="str">
        <f>'02 LISTE DE CONTRÔLE ET RAPPORT'!C315</f>
        <v>Description du défaut: La fenêtre de cave du VB ne peut pas être démontée.</v>
      </c>
      <c r="D316" s="345" t="s">
        <v>2431</v>
      </c>
      <c r="E316" s="424" t="s">
        <v>2132</v>
      </c>
      <c r="F316" s="424"/>
      <c r="G316" s="425"/>
      <c r="H316" s="1" t="s">
        <v>6</v>
      </c>
      <c r="I316" s="1"/>
      <c r="J316" s="8" t="s">
        <v>6</v>
      </c>
      <c r="K316" s="8" t="s">
        <v>6</v>
      </c>
    </row>
    <row r="317" spans="1:11" ht="32.1" customHeight="1" thickBot="1" x14ac:dyDescent="0.3">
      <c r="A317" s="377" t="str">
        <f>'02 LISTE DE CONTRÔLE ET RAPPORT'!A316</f>
        <v/>
      </c>
      <c r="B317" s="326"/>
      <c r="C317" s="837" t="str">
        <f>'02 LISTE DE CONTRÔLE ET RAPPORT'!C316</f>
        <v>Les éléments pour temps de paix de la fenêtre de cave doivent être facilement démontables. Si ce n’est pas le cas, il faut y remédier.</v>
      </c>
      <c r="D317" s="838"/>
      <c r="E317" s="838"/>
      <c r="F317" s="838"/>
      <c r="G317" s="839"/>
      <c r="H317" s="1" t="s">
        <v>6</v>
      </c>
      <c r="I317" s="1"/>
      <c r="J317" s="8" t="s">
        <v>6</v>
      </c>
      <c r="K317" s="8" t="s">
        <v>6</v>
      </c>
    </row>
    <row r="318" spans="1:11" ht="15" customHeight="1" thickBot="1" x14ac:dyDescent="0.3">
      <c r="A318" s="332" t="str">
        <f>'02 LISTE DE CONTRÔLE ET RAPPORT'!A317</f>
        <v/>
      </c>
      <c r="B318" s="207">
        <v>2302</v>
      </c>
      <c r="C318" s="480" t="str">
        <f>'02 LISTE DE CONTRÔLE ET RAPPORT'!C317</f>
        <v>Fermetures supplémentaires («porte rouge») / portes communicantes</v>
      </c>
      <c r="D318" s="240"/>
      <c r="E318" s="465"/>
      <c r="F318" s="466"/>
      <c r="G318" s="467"/>
      <c r="H318" s="8" t="s">
        <v>6</v>
      </c>
      <c r="I318" s="8" t="s">
        <v>6</v>
      </c>
      <c r="J318" s="8" t="s">
        <v>6</v>
      </c>
      <c r="K318" s="8" t="s">
        <v>6</v>
      </c>
    </row>
    <row r="319" spans="1:11" ht="43.35" customHeight="1" x14ac:dyDescent="0.25">
      <c r="A319" s="392" t="str">
        <f>'02 LISTE DE CONTRÔLE ET RAPPORT'!A318</f>
        <v/>
      </c>
      <c r="B319" s="201">
        <v>2302.0100000000002</v>
      </c>
      <c r="C319" s="493" t="str">
        <f>'02 LISTE DE CONTRÔLE ET RAPPORT'!C318</f>
        <v>Description du défaut: Les entrées supplémentaires utilisées en temps de paix ou les passages entre deux ouvrages de protection ne peuvent pas être fermés par une PB ou un VB.</v>
      </c>
      <c r="D319" s="349" t="s">
        <v>2432</v>
      </c>
      <c r="E319" s="420" t="s">
        <v>2132</v>
      </c>
      <c r="F319" s="420"/>
      <c r="G319" s="421"/>
      <c r="H319" s="8" t="s">
        <v>6</v>
      </c>
      <c r="I319" s="8" t="s">
        <v>6</v>
      </c>
      <c r="J319" s="8" t="s">
        <v>6</v>
      </c>
      <c r="K319" s="8" t="s">
        <v>6</v>
      </c>
    </row>
    <row r="320" spans="1:11" ht="44.1" customHeight="1" x14ac:dyDescent="0.25">
      <c r="A320" s="377" t="str">
        <f>'02 LISTE DE CONTRÔLE ET RAPPORT'!A319</f>
        <v/>
      </c>
      <c r="B320" s="229"/>
      <c r="C320" s="834" t="str">
        <f>'02 LISTE DE CONTRÔLE ET RAPPORT'!C319</f>
        <v>Les fermetures supplémentaires (portes ou volets blindés) situées entre les zones protégée et non protégée (zone étanche aux gaz et aux pressions) et utilisées exclusivement à des fins étrangères à la protection civile sont appelées «portes rouges» et doivent être verrouillées en cas d’occupation de l’abri.</v>
      </c>
      <c r="D320" s="835"/>
      <c r="E320" s="835"/>
      <c r="F320" s="835"/>
      <c r="G320" s="836"/>
      <c r="H320" s="8" t="s">
        <v>6</v>
      </c>
      <c r="I320" s="8" t="s">
        <v>6</v>
      </c>
      <c r="J320" s="8" t="s">
        <v>6</v>
      </c>
      <c r="K320" s="8" t="s">
        <v>6</v>
      </c>
    </row>
    <row r="321" spans="1:11" ht="44.45" customHeight="1" x14ac:dyDescent="0.25">
      <c r="A321" s="381" t="str">
        <f>'02 LISTE DE CONTRÔLE ET RAPPORT'!A320</f>
        <v/>
      </c>
      <c r="B321" s="225"/>
      <c r="C321" s="834" t="str">
        <f>'02 LISTE DE CONTRÔLE ET RAPPORT'!C320</f>
        <v>Si les entrées supplémentaires utilisées en temps de paix ou les passages entre deux ouvrages de protection ne peuvent pas être fermés par une PB ou un VB, l’ouvrage de protection n’est pas opérationnel! La marche à suivre doit être discutée avec l’autorité cantonale responsable des ouvrages de protection.</v>
      </c>
      <c r="D321" s="835"/>
      <c r="E321" s="835"/>
      <c r="F321" s="835"/>
      <c r="G321" s="836"/>
      <c r="H321" s="8" t="s">
        <v>6</v>
      </c>
      <c r="I321" s="8" t="s">
        <v>6</v>
      </c>
      <c r="J321" s="8" t="s">
        <v>6</v>
      </c>
      <c r="K321" s="8" t="s">
        <v>6</v>
      </c>
    </row>
    <row r="322" spans="1:11" ht="57.6" customHeight="1" x14ac:dyDescent="0.25">
      <c r="A322" s="378" t="str">
        <f>'02 LISTE DE CONTRÔLE ET RAPPORT'!A321</f>
        <v/>
      </c>
      <c r="B322" s="191">
        <v>2302.02</v>
      </c>
      <c r="C322" s="62" t="str">
        <f>'02 LISTE DE CONTRÔLE ET RAPPORT'!C321</f>
        <v>Description du défaut: Les fermetures supplémentaires pour une utilisation en temps de paix entre la zone protégée et la zone non protégée ne portent pas en permanence l’inscription «Porte rouge, fermée en cas d’occupation de la construction».</v>
      </c>
      <c r="D322" s="342" t="s">
        <v>2430</v>
      </c>
      <c r="E322" s="418" t="s">
        <v>2132</v>
      </c>
      <c r="F322" s="418"/>
      <c r="G322" s="419"/>
      <c r="H322" s="8" t="s">
        <v>6</v>
      </c>
      <c r="I322" s="8" t="s">
        <v>6</v>
      </c>
      <c r="J322" s="8" t="s">
        <v>6</v>
      </c>
      <c r="K322" s="8" t="s">
        <v>6</v>
      </c>
    </row>
    <row r="323" spans="1:11" ht="31.35" customHeight="1" x14ac:dyDescent="0.25">
      <c r="A323" s="377" t="str">
        <f>'02 LISTE DE CONTRÔLE ET RAPPORT'!A322</f>
        <v/>
      </c>
      <c r="B323" s="326"/>
      <c r="C323" s="834" t="str">
        <f>'02 LISTE DE CONTRÔLE ET RAPPORT'!C322</f>
        <v>Ces fermetures supplémentaires doivent porter une inscription permanente. Il doit y avoir des deux côtés de la fermeture des écriteaux indiquant «Porte rouge, fermée en cas d’occupation de la construction».</v>
      </c>
      <c r="D323" s="835"/>
      <c r="E323" s="835"/>
      <c r="F323" s="835"/>
      <c r="G323" s="836"/>
      <c r="H323" s="8" t="s">
        <v>6</v>
      </c>
      <c r="I323" s="8" t="s">
        <v>6</v>
      </c>
      <c r="J323" s="8" t="s">
        <v>6</v>
      </c>
      <c r="K323" s="8" t="s">
        <v>6</v>
      </c>
    </row>
    <row r="324" spans="1:11" ht="43.35" customHeight="1" x14ac:dyDescent="0.25">
      <c r="A324" s="378" t="str">
        <f>'02 LISTE DE CONTRÔLE ET RAPPORT'!A323</f>
        <v/>
      </c>
      <c r="B324" s="191">
        <v>2302.0300000000002</v>
      </c>
      <c r="C324" s="62" t="str">
        <f>'02 LISTE DE CONTRÔLE ET RAPPORT'!C323</f>
        <v>Description du défaut: Les portes communicantes entre les ouvrages de protection ne portent pas en permanence l’inscription «Cette porte doit être fermée en cas d’occupation».</v>
      </c>
      <c r="D324" s="342" t="s">
        <v>2430</v>
      </c>
      <c r="E324" s="418" t="s">
        <v>2132</v>
      </c>
      <c r="F324" s="418"/>
      <c r="G324" s="419"/>
      <c r="H324" s="8" t="s">
        <v>6</v>
      </c>
      <c r="I324" s="8" t="s">
        <v>6</v>
      </c>
      <c r="J324" s="8" t="s">
        <v>6</v>
      </c>
      <c r="K324" s="8" t="s">
        <v>6</v>
      </c>
    </row>
    <row r="325" spans="1:11" ht="18" customHeight="1" x14ac:dyDescent="0.25">
      <c r="A325" s="377" t="str">
        <f>'02 LISTE DE CONTRÔLE ET RAPPORT'!A324</f>
        <v/>
      </c>
      <c r="B325" s="326"/>
      <c r="C325" s="834" t="str">
        <f>'02 LISTE DE CONTRÔLE ET RAPPORT'!C324</f>
        <v>Les écriteaux «Cette porte doit être fermée en cas d’occupation» doivent être apposés de façon  permanente.</v>
      </c>
      <c r="D325" s="835"/>
      <c r="E325" s="835"/>
      <c r="F325" s="835"/>
      <c r="G325" s="836"/>
      <c r="H325" s="8" t="s">
        <v>6</v>
      </c>
      <c r="I325" s="8" t="s">
        <v>6</v>
      </c>
      <c r="J325" s="8" t="s">
        <v>6</v>
      </c>
      <c r="K325" s="8" t="s">
        <v>6</v>
      </c>
    </row>
    <row r="326" spans="1:11" ht="29.1" customHeight="1" x14ac:dyDescent="0.25">
      <c r="A326" s="384" t="str">
        <f>'02 LISTE DE CONTRÔLE ET RAPPORT'!A325</f>
        <v/>
      </c>
      <c r="B326" s="63">
        <v>2302.04</v>
      </c>
      <c r="C326" s="485" t="str">
        <f>'02 LISTE DE CONTRÔLE ET RAPPORT'!C325</f>
        <v>Description du défaut: Les fermetures supplémentaires ne sont pas équipées d’un mécanisme de fermeture spécial.</v>
      </c>
      <c r="D326" s="345" t="s">
        <v>2431</v>
      </c>
      <c r="E326" s="424" t="s">
        <v>2132</v>
      </c>
      <c r="F326" s="424"/>
      <c r="G326" s="425"/>
      <c r="H326" s="8" t="s">
        <v>6</v>
      </c>
      <c r="I326" s="8" t="s">
        <v>6</v>
      </c>
      <c r="J326" s="8" t="s">
        <v>6</v>
      </c>
      <c r="K326" s="8" t="s">
        <v>6</v>
      </c>
    </row>
    <row r="327" spans="1:11" ht="32.1" customHeight="1" thickBot="1" x14ac:dyDescent="0.3">
      <c r="A327" s="377" t="str">
        <f>'02 LISTE DE CONTRÔLE ET RAPPORT'!A326</f>
        <v/>
      </c>
      <c r="B327" s="326"/>
      <c r="C327" s="837" t="str">
        <f>'02 LISTE DE CONTRÔLE ET RAPPORT'!C326</f>
        <v>Il faut qu’il y ait un mécanisme de fermeture spécial visant à éviter qu’il ne soit possible d’ouvrir ni de l’intérieur ni de l’extérieur. Il convient de se procurer et d’installer un dispositif de fermeture fonctionnel.</v>
      </c>
      <c r="D327" s="838"/>
      <c r="E327" s="838"/>
      <c r="F327" s="838"/>
      <c r="G327" s="839"/>
      <c r="H327" s="8" t="s">
        <v>6</v>
      </c>
      <c r="I327" s="8" t="s">
        <v>6</v>
      </c>
      <c r="J327" s="8" t="s">
        <v>6</v>
      </c>
      <c r="K327" s="8" t="s">
        <v>6</v>
      </c>
    </row>
    <row r="328" spans="1:11" ht="15" customHeight="1" thickBot="1" x14ac:dyDescent="0.3">
      <c r="A328" s="332" t="str">
        <f>'02 LISTE DE CONTRÔLE ET RAPPORT'!A327</f>
        <v/>
      </c>
      <c r="B328" s="207">
        <v>2303</v>
      </c>
      <c r="C328" s="480" t="str">
        <f>'02 LISTE DE CONTRÔLE ET RAPPORT'!C327</f>
        <v>Complément à la PB avec seuil démontable</v>
      </c>
      <c r="D328" s="240"/>
      <c r="E328" s="465"/>
      <c r="F328" s="466"/>
      <c r="G328" s="467"/>
      <c r="H328" s="8" t="s">
        <v>6</v>
      </c>
      <c r="I328" s="8" t="s">
        <v>6</v>
      </c>
      <c r="J328" s="8" t="s">
        <v>6</v>
      </c>
      <c r="K328" s="8" t="s">
        <v>6</v>
      </c>
    </row>
    <row r="329" spans="1:11" ht="14.45" customHeight="1" x14ac:dyDescent="0.25">
      <c r="A329" s="392" t="str">
        <f>'02 LISTE DE CONTRÔLE ET RAPPORT'!A328</f>
        <v/>
      </c>
      <c r="B329" s="201">
        <v>2303.0100000000002</v>
      </c>
      <c r="C329" s="493" t="str">
        <f>'02 LISTE DE CONTRÔLE ET RAPPORT'!C328</f>
        <v>Description du défaut: Le seuil démontable est manquant.</v>
      </c>
      <c r="D329" s="349" t="s">
        <v>2432</v>
      </c>
      <c r="E329" s="420" t="s">
        <v>2132</v>
      </c>
      <c r="F329" s="420"/>
      <c r="G329" s="421"/>
      <c r="H329" s="8" t="s">
        <v>6</v>
      </c>
      <c r="I329" s="8" t="s">
        <v>6</v>
      </c>
      <c r="J329" s="8" t="s">
        <v>6</v>
      </c>
      <c r="K329" s="8" t="s">
        <v>6</v>
      </c>
    </row>
    <row r="330" spans="1:11" ht="14.45" customHeight="1" x14ac:dyDescent="0.25">
      <c r="A330" s="377" t="str">
        <f>'02 LISTE DE CONTRÔLE ET RAPPORT'!A329</f>
        <v/>
      </c>
      <c r="B330" s="229"/>
      <c r="C330" s="834" t="str">
        <f>'02 LISTE DE CONTRÔLE ET RAPPORT'!C329</f>
        <v>Il convient de se procurer un produit homologué OFPP (BZS).</v>
      </c>
      <c r="D330" s="835"/>
      <c r="E330" s="835"/>
      <c r="F330" s="835"/>
      <c r="G330" s="836"/>
      <c r="H330" s="8" t="s">
        <v>6</v>
      </c>
      <c r="I330" s="8" t="s">
        <v>6</v>
      </c>
      <c r="J330" s="8" t="s">
        <v>6</v>
      </c>
      <c r="K330" s="8" t="s">
        <v>6</v>
      </c>
    </row>
    <row r="331" spans="1:11" ht="29.1" customHeight="1" x14ac:dyDescent="0.25">
      <c r="A331" s="381" t="str">
        <f>'02 LISTE DE CONTRÔLE ET RAPPORT'!A330</f>
        <v/>
      </c>
      <c r="B331" s="225"/>
      <c r="C331" s="834" t="str">
        <f>'02 LISTE DE CONTRÔLE ET RAPPORT'!C330</f>
        <v>Si le seuil démontable est manquant, l’ouvrage de protection n’est plus opérationnel! La marche à suivre doit être discutée avec l’autorité cantonale responsable des ouvrages de protection.</v>
      </c>
      <c r="D331" s="835"/>
      <c r="E331" s="835"/>
      <c r="F331" s="835"/>
      <c r="G331" s="836"/>
      <c r="H331" s="8" t="s">
        <v>6</v>
      </c>
      <c r="I331" s="8" t="s">
        <v>6</v>
      </c>
      <c r="J331" s="8" t="s">
        <v>6</v>
      </c>
      <c r="K331" s="8" t="s">
        <v>6</v>
      </c>
    </row>
    <row r="332" spans="1:11" ht="29.1" customHeight="1" x14ac:dyDescent="0.25">
      <c r="A332" s="378" t="str">
        <f>'02 LISTE DE CONTRÔLE ET RAPPORT'!A331</f>
        <v/>
      </c>
      <c r="B332" s="191">
        <v>2303.02</v>
      </c>
      <c r="C332" s="62" t="str">
        <f>'02 LISTE DE CONTRÔLE ET RAPPORT'!C331</f>
        <v>Description du défaut: Le seuil démontable n’est pas stocké à côté de la PB ou fixé à la PB.</v>
      </c>
      <c r="D332" s="342" t="s">
        <v>2430</v>
      </c>
      <c r="E332" s="418" t="s">
        <v>2132</v>
      </c>
      <c r="F332" s="418"/>
      <c r="G332" s="419"/>
      <c r="H332" s="8" t="s">
        <v>6</v>
      </c>
      <c r="I332" s="8" t="s">
        <v>6</v>
      </c>
      <c r="J332" s="8" t="s">
        <v>6</v>
      </c>
      <c r="K332" s="8" t="s">
        <v>6</v>
      </c>
    </row>
    <row r="333" spans="1:11" ht="28.35" customHeight="1" x14ac:dyDescent="0.25">
      <c r="A333" s="377" t="str">
        <f>'02 LISTE DE CONTRÔLE ET RAPPORT'!A332</f>
        <v/>
      </c>
      <c r="B333" s="326"/>
      <c r="C333" s="834" t="str">
        <f>'02 LISTE DE CONTRÔLE ET RAPPORT'!C332</f>
        <v>Après démontage, le seuil doit pouvoir être fixé sur la porte ou à proximité immédiate. Il convient d’installer un support / un mécanisme.</v>
      </c>
      <c r="D333" s="835"/>
      <c r="E333" s="835"/>
      <c r="F333" s="835"/>
      <c r="G333" s="836"/>
      <c r="H333" s="8" t="s">
        <v>6</v>
      </c>
      <c r="I333" s="8" t="s">
        <v>6</v>
      </c>
      <c r="J333" s="8" t="s">
        <v>6</v>
      </c>
      <c r="K333" s="8" t="s">
        <v>6</v>
      </c>
    </row>
    <row r="334" spans="1:11" ht="29.1" customHeight="1" x14ac:dyDescent="0.25">
      <c r="A334" s="378" t="str">
        <f>'02 LISTE DE CONTRÔLE ET RAPPORT'!A333</f>
        <v/>
      </c>
      <c r="B334" s="191">
        <v>2303.0300000000002</v>
      </c>
      <c r="C334" s="62" t="str">
        <f>'02 LISTE DE CONTRÔLE ET RAPPORT'!C333</f>
        <v>Description du défaut: Les outils pour le seuil démontable sont manquants.</v>
      </c>
      <c r="D334" s="342" t="s">
        <v>2430</v>
      </c>
      <c r="E334" s="418" t="s">
        <v>2132</v>
      </c>
      <c r="F334" s="418"/>
      <c r="G334" s="419"/>
      <c r="H334" s="8" t="s">
        <v>6</v>
      </c>
      <c r="I334" s="8" t="s">
        <v>6</v>
      </c>
      <c r="J334" s="8" t="s">
        <v>6</v>
      </c>
      <c r="K334" s="8" t="s">
        <v>6</v>
      </c>
    </row>
    <row r="335" spans="1:11" ht="17.45" customHeight="1" x14ac:dyDescent="0.25">
      <c r="A335" s="377" t="str">
        <f>'02 LISTE DE CONTRÔLE ET RAPPORT'!A334</f>
        <v/>
      </c>
      <c r="B335" s="326"/>
      <c r="C335" s="834" t="str">
        <f>'02 LISTE DE CONTRÔLE ET RAPPORT'!C334</f>
        <v>Il convient de se procurer l’outillage auprès d’une entreprise spécialisée et de le fixer au niveau de la porte.</v>
      </c>
      <c r="D335" s="835"/>
      <c r="E335" s="835"/>
      <c r="F335" s="835"/>
      <c r="G335" s="836"/>
      <c r="H335" s="8" t="s">
        <v>6</v>
      </c>
      <c r="I335" s="8" t="s">
        <v>6</v>
      </c>
      <c r="J335" s="8" t="s">
        <v>6</v>
      </c>
      <c r="K335" s="8" t="s">
        <v>6</v>
      </c>
    </row>
    <row r="336" spans="1:11" ht="29.1" customHeight="1" x14ac:dyDescent="0.25">
      <c r="A336" s="389" t="str">
        <f>'02 LISTE DE CONTRÔLE ET RAPPORT'!A335</f>
        <v/>
      </c>
      <c r="B336" s="198">
        <v>2303.04</v>
      </c>
      <c r="C336" s="490" t="str">
        <f>'02 LISTE DE CONTRÔLE ET RAPPORT'!C335</f>
        <v>Description du défaut: Le seuil démontable ne peut pas être fixé solidement.</v>
      </c>
      <c r="D336" s="346" t="s">
        <v>2432</v>
      </c>
      <c r="E336" s="420" t="s">
        <v>2132</v>
      </c>
      <c r="F336" s="420"/>
      <c r="G336" s="421"/>
      <c r="H336" s="8" t="s">
        <v>6</v>
      </c>
      <c r="I336" s="8" t="s">
        <v>6</v>
      </c>
      <c r="J336" s="8" t="s">
        <v>6</v>
      </c>
      <c r="K336" s="8" t="s">
        <v>6</v>
      </c>
    </row>
    <row r="337" spans="1:11" ht="32.1" customHeight="1" thickBot="1" x14ac:dyDescent="0.3">
      <c r="A337" s="377" t="str">
        <f>'02 LISTE DE CONTRÔLE ET RAPPORT'!A336</f>
        <v/>
      </c>
      <c r="B337" s="326"/>
      <c r="C337" s="837" t="str">
        <f>'02 LISTE DE CONTRÔLE ET RAPPORT'!C336</f>
        <v>Si le seuil démontable ne peut pas être fixé solidement, l’ouvrage de protection n’est plus opérationnel! La marche à suivre doit être discutée avec l’autorité cantonale responsable des ouvrages de protection.</v>
      </c>
      <c r="D337" s="838"/>
      <c r="E337" s="838"/>
      <c r="F337" s="838"/>
      <c r="G337" s="839"/>
      <c r="H337" s="8" t="s">
        <v>6</v>
      </c>
      <c r="I337" s="8" t="s">
        <v>6</v>
      </c>
      <c r="J337" s="8" t="s">
        <v>6</v>
      </c>
      <c r="K337" s="8" t="s">
        <v>6</v>
      </c>
    </row>
    <row r="338" spans="1:11" ht="15" customHeight="1" thickBot="1" x14ac:dyDescent="0.3">
      <c r="A338" s="332" t="str">
        <f>'02 LISTE DE CONTRÔLE ET RAPPORT'!A337</f>
        <v/>
      </c>
      <c r="B338" s="207">
        <v>2304</v>
      </c>
      <c r="C338" s="480" t="str">
        <f>'02 LISTE DE CONTRÔLE ET RAPPORT'!C337</f>
        <v>Paroi blindée coulissante (PBC)</v>
      </c>
      <c r="D338" s="240"/>
      <c r="E338" s="465"/>
      <c r="F338" s="466"/>
      <c r="G338" s="467"/>
      <c r="H338" s="8" t="s">
        <v>6</v>
      </c>
      <c r="I338" s="8" t="s">
        <v>6</v>
      </c>
      <c r="J338" s="8" t="s">
        <v>6</v>
      </c>
      <c r="K338" s="1"/>
    </row>
    <row r="339" spans="1:11" ht="14.45" customHeight="1" x14ac:dyDescent="0.25">
      <c r="A339" s="376" t="str">
        <f>'02 LISTE DE CONTRÔLE ET RAPPORT'!A338</f>
        <v/>
      </c>
      <c r="B339" s="190">
        <v>2304.0100000000002</v>
      </c>
      <c r="C339" s="481" t="str">
        <f>'02 LISTE DE CONTRÔLE ET RAPPORT'!C338</f>
        <v>Description du défaut: L’armoire à outils est manquante.</v>
      </c>
      <c r="D339" s="341" t="s">
        <v>2430</v>
      </c>
      <c r="E339" s="418" t="s">
        <v>2132</v>
      </c>
      <c r="F339" s="418"/>
      <c r="G339" s="419"/>
      <c r="H339" s="8" t="s">
        <v>6</v>
      </c>
      <c r="I339" s="8" t="s">
        <v>6</v>
      </c>
      <c r="J339" s="8" t="s">
        <v>6</v>
      </c>
      <c r="K339" s="1"/>
    </row>
    <row r="340" spans="1:11" ht="14.45" customHeight="1" x14ac:dyDescent="0.25">
      <c r="A340" s="377" t="str">
        <f>'02 LISTE DE CONTRÔLE ET RAPPORT'!A339</f>
        <v/>
      </c>
      <c r="B340" s="229"/>
      <c r="C340" s="856" t="str">
        <f>'02 LISTE DE CONTRÔLE ET RAPPORT'!C339</f>
        <v>Il faut se procurer une armoire à outils pour entreposer le matériel nécessaire à l’exploitation de la paroi blindée coulissante, à savoir:</v>
      </c>
      <c r="D340" s="857"/>
      <c r="E340" s="857"/>
      <c r="F340" s="857"/>
      <c r="G340" s="858"/>
      <c r="H340" s="8" t="s">
        <v>6</v>
      </c>
      <c r="I340" s="8" t="s">
        <v>6</v>
      </c>
      <c r="J340" s="8" t="s">
        <v>6</v>
      </c>
      <c r="K340" s="1"/>
    </row>
    <row r="341" spans="1:11" ht="14.45" customHeight="1" x14ac:dyDescent="0.25">
      <c r="A341" s="381" t="str">
        <f>'02 LISTE DE CONTRÔLE ET RAPPORT'!A340</f>
        <v/>
      </c>
      <c r="B341" s="222"/>
      <c r="C341" s="853" t="str">
        <f>'02 LISTE DE CONTRÔLE ET RAPPORT'!C340</f>
        <v>-        tire-câble 3 t avec levier télescopique,</v>
      </c>
      <c r="D341" s="854"/>
      <c r="E341" s="854"/>
      <c r="F341" s="854"/>
      <c r="G341" s="855"/>
      <c r="H341" s="8" t="s">
        <v>6</v>
      </c>
      <c r="I341" s="8" t="s">
        <v>6</v>
      </c>
      <c r="J341" s="8" t="s">
        <v>6</v>
      </c>
      <c r="K341" s="1"/>
    </row>
    <row r="342" spans="1:11" ht="14.45" customHeight="1" x14ac:dyDescent="0.25">
      <c r="A342" s="381" t="str">
        <f>'02 LISTE DE CONTRÔLE ET RAPPORT'!A341</f>
        <v/>
      </c>
      <c r="B342" s="222"/>
      <c r="C342" s="853" t="str">
        <f>'02 LISTE DE CONTRÔLE ET RAPPORT'!C341</f>
        <v>-        câble de tire-câble 3 t avec dévidoir,</v>
      </c>
      <c r="D342" s="854"/>
      <c r="E342" s="854"/>
      <c r="F342" s="854"/>
      <c r="G342" s="855"/>
      <c r="H342" s="8" t="s">
        <v>6</v>
      </c>
      <c r="I342" s="8" t="s">
        <v>6</v>
      </c>
      <c r="J342" s="8" t="s">
        <v>6</v>
      </c>
      <c r="K342" s="1"/>
    </row>
    <row r="343" spans="1:11" ht="14.45" customHeight="1" x14ac:dyDescent="0.25">
      <c r="A343" s="381" t="str">
        <f>'02 LISTE DE CONTRÔLE ET RAPPORT'!A342</f>
        <v/>
      </c>
      <c r="B343" s="222"/>
      <c r="C343" s="853" t="str">
        <f>'02 LISTE DE CONTRÔLE ET RAPPORT'!C342</f>
        <v>-        2 manilles,</v>
      </c>
      <c r="D343" s="854"/>
      <c r="E343" s="854"/>
      <c r="F343" s="854"/>
      <c r="G343" s="855"/>
      <c r="H343" s="8" t="s">
        <v>6</v>
      </c>
      <c r="I343" s="8" t="s">
        <v>6</v>
      </c>
      <c r="J343" s="8" t="s">
        <v>6</v>
      </c>
      <c r="K343" s="1"/>
    </row>
    <row r="344" spans="1:11" ht="14.45" customHeight="1" x14ac:dyDescent="0.25">
      <c r="A344" s="381" t="str">
        <f>'02 LISTE DE CONTRÔLE ET RAPPORT'!A343</f>
        <v/>
      </c>
      <c r="B344" s="222"/>
      <c r="C344" s="853" t="str">
        <f>'02 LISTE DE CONTRÔLE ET RAPPORT'!C343</f>
        <v>-        verrou antichoc (barre de sécurité servant à verrouiller la PBC fermée),</v>
      </c>
      <c r="D344" s="854"/>
      <c r="E344" s="854"/>
      <c r="F344" s="854"/>
      <c r="G344" s="855"/>
      <c r="H344" s="8" t="s">
        <v>6</v>
      </c>
      <c r="I344" s="8" t="s">
        <v>6</v>
      </c>
      <c r="J344" s="8" t="s">
        <v>6</v>
      </c>
      <c r="K344" s="1"/>
    </row>
    <row r="345" spans="1:11" ht="14.45" customHeight="1" x14ac:dyDescent="0.25">
      <c r="A345" s="381" t="str">
        <f>'02 LISTE DE CONTRÔLE ET RAPPORT'!A344</f>
        <v/>
      </c>
      <c r="B345" s="222"/>
      <c r="C345" s="853" t="str">
        <f>'02 LISTE DE CONTRÔLE ET RAPPORT'!C344</f>
        <v>-        modes d’emploi (PBC, outillage, év. démontage de la porte utilisée en temps de paix),</v>
      </c>
      <c r="D345" s="854"/>
      <c r="E345" s="854"/>
      <c r="F345" s="854"/>
      <c r="G345" s="855"/>
      <c r="H345" s="8" t="s">
        <v>6</v>
      </c>
      <c r="I345" s="8" t="s">
        <v>6</v>
      </c>
      <c r="J345" s="8" t="s">
        <v>6</v>
      </c>
      <c r="K345" s="1"/>
    </row>
    <row r="346" spans="1:11" ht="14.45" customHeight="1" x14ac:dyDescent="0.25">
      <c r="A346" s="381" t="str">
        <f>'02 LISTE DE CONTRÔLE ET RAPPORT'!A345</f>
        <v/>
      </c>
      <c r="B346" s="222"/>
      <c r="C346" s="853" t="str">
        <f>'02 LISTE DE CONTRÔLE ET RAPPORT'!C345</f>
        <v>-        outillage (selon les indications du fabricant) et</v>
      </c>
      <c r="D346" s="854"/>
      <c r="E346" s="854"/>
      <c r="F346" s="854"/>
      <c r="G346" s="855"/>
      <c r="H346" s="8" t="s">
        <v>6</v>
      </c>
      <c r="I346" s="8" t="s">
        <v>6</v>
      </c>
      <c r="J346" s="8" t="s">
        <v>6</v>
      </c>
      <c r="K346" s="1"/>
    </row>
    <row r="347" spans="1:11" ht="14.45" customHeight="1" x14ac:dyDescent="0.25">
      <c r="A347" s="381" t="str">
        <f>'02 LISTE DE CONTRÔLE ET RAPPORT'!A346</f>
        <v/>
      </c>
      <c r="B347" s="225"/>
      <c r="C347" s="853" t="str">
        <f>'02 LISTE DE CONTRÔLE ET RAPPORT'!C346</f>
        <v>-        poulie de renvoi (facultatif).</v>
      </c>
      <c r="D347" s="854"/>
      <c r="E347" s="854"/>
      <c r="F347" s="854"/>
      <c r="G347" s="855"/>
      <c r="H347" s="8" t="s">
        <v>6</v>
      </c>
      <c r="I347" s="8" t="s">
        <v>6</v>
      </c>
      <c r="J347" s="8" t="s">
        <v>6</v>
      </c>
      <c r="K347" s="1"/>
    </row>
    <row r="348" spans="1:11" ht="29.1" customHeight="1" x14ac:dyDescent="0.25">
      <c r="A348" s="378" t="str">
        <f>'02 LISTE DE CONTRÔLE ET RAPPORT'!A347</f>
        <v/>
      </c>
      <c r="B348" s="191">
        <v>2304.02</v>
      </c>
      <c r="C348" s="62" t="str">
        <f>'02 LISTE DE CONTRÔLE ET RAPPORT'!C347</f>
        <v>Description du défaut: L’armoire à outils n’est pas fermée à clé et/ou la clé est manquante.</v>
      </c>
      <c r="D348" s="342" t="s">
        <v>2430</v>
      </c>
      <c r="E348" s="418" t="s">
        <v>2132</v>
      </c>
      <c r="F348" s="418"/>
      <c r="G348" s="419"/>
      <c r="H348" s="8" t="s">
        <v>6</v>
      </c>
      <c r="I348" s="8" t="s">
        <v>6</v>
      </c>
      <c r="J348" s="8" t="s">
        <v>6</v>
      </c>
      <c r="K348" s="1"/>
    </row>
    <row r="349" spans="1:11" ht="32.450000000000003" customHeight="1" x14ac:dyDescent="0.25">
      <c r="A349" s="377" t="str">
        <f>'02 LISTE DE CONTRÔLE ET RAPPORT'!A348</f>
        <v/>
      </c>
      <c r="B349" s="326"/>
      <c r="C349" s="834" t="str">
        <f>'02 LISTE DE CONTRÔLE ET RAPPORT'!C348</f>
        <v>Il convient de se procurer une clé ou de remplacer la serrure. La clé doit être étiquetée et déposée à un endroit approprié dans l’abri.</v>
      </c>
      <c r="D349" s="835"/>
      <c r="E349" s="835"/>
      <c r="F349" s="835"/>
      <c r="G349" s="836"/>
      <c r="H349" s="8" t="s">
        <v>6</v>
      </c>
      <c r="I349" s="8" t="s">
        <v>6</v>
      </c>
      <c r="J349" s="8" t="s">
        <v>6</v>
      </c>
      <c r="K349" s="1"/>
    </row>
    <row r="350" spans="1:11" ht="14.45" customHeight="1" x14ac:dyDescent="0.25">
      <c r="A350" s="384" t="str">
        <f>'02 LISTE DE CONTRÔLE ET RAPPORT'!A349</f>
        <v/>
      </c>
      <c r="B350" s="63">
        <v>2304.0300000000002</v>
      </c>
      <c r="C350" s="485" t="str">
        <f>'02 LISTE DE CONTRÔLE ET RAPPORT'!C349</f>
        <v>Description du défaut: Le mode d’emploi est manquant.</v>
      </c>
      <c r="D350" s="345" t="s">
        <v>2431</v>
      </c>
      <c r="E350" s="424" t="s">
        <v>2132</v>
      </c>
      <c r="F350" s="424"/>
      <c r="G350" s="425"/>
      <c r="H350" s="8" t="s">
        <v>6</v>
      </c>
      <c r="I350" s="8" t="s">
        <v>6</v>
      </c>
      <c r="J350" s="8" t="s">
        <v>6</v>
      </c>
      <c r="K350" s="1"/>
    </row>
    <row r="351" spans="1:11" ht="30.6" customHeight="1" x14ac:dyDescent="0.25">
      <c r="A351" s="377" t="str">
        <f>'02 LISTE DE CONTRÔLE ET RAPPORT'!A350</f>
        <v/>
      </c>
      <c r="B351" s="326"/>
      <c r="C351" s="834" t="str">
        <f>'02 LISTE DE CONTRÔLE ET RAPPORT'!C350</f>
        <v>Il faut se procurer les modes d’emploi manquants (PBC, outillage, évt. démontage de la porte utilisée en temps de paix) et les stocker dans l’armoire métallique prévue à cet effet.</v>
      </c>
      <c r="D351" s="835"/>
      <c r="E351" s="835"/>
      <c r="F351" s="835"/>
      <c r="G351" s="836"/>
      <c r="H351" s="8" t="s">
        <v>6</v>
      </c>
      <c r="I351" s="8" t="s">
        <v>6</v>
      </c>
      <c r="J351" s="8" t="s">
        <v>6</v>
      </c>
      <c r="K351" s="1"/>
    </row>
    <row r="352" spans="1:11" ht="29.1" customHeight="1" x14ac:dyDescent="0.25">
      <c r="A352" s="384" t="str">
        <f>'02 LISTE DE CONTRÔLE ET RAPPORT'!A351</f>
        <v/>
      </c>
      <c r="B352" s="63">
        <v>2304.04</v>
      </c>
      <c r="C352" s="485" t="str">
        <f>'02 LISTE DE CONTRÔLE ET RAPPORT'!C351</f>
        <v>Description du défaut: Les outils nécessaires sont incomplets ou manquants.</v>
      </c>
      <c r="D352" s="345" t="s">
        <v>2431</v>
      </c>
      <c r="E352" s="424" t="s">
        <v>2132</v>
      </c>
      <c r="F352" s="424"/>
      <c r="G352" s="425"/>
      <c r="H352" s="8" t="s">
        <v>6</v>
      </c>
      <c r="I352" s="8" t="s">
        <v>6</v>
      </c>
      <c r="J352" s="8" t="s">
        <v>6</v>
      </c>
      <c r="K352" s="1"/>
    </row>
    <row r="353" spans="1:11" ht="29.1" customHeight="1" x14ac:dyDescent="0.25">
      <c r="A353" s="377" t="str">
        <f>'02 LISTE DE CONTRÔLE ET RAPPORT'!A352</f>
        <v/>
      </c>
      <c r="B353" s="326"/>
      <c r="C353" s="834" t="str">
        <f>'02 LISTE DE CONTRÔLE ET RAPPORT'!C352</f>
        <v>Il faut se procurer les outils manquants (selon les indications du fabricant) et les stocker dans l’armoire métallique prévue à cet effet.</v>
      </c>
      <c r="D353" s="835"/>
      <c r="E353" s="835"/>
      <c r="F353" s="835"/>
      <c r="G353" s="836"/>
      <c r="H353" s="8" t="s">
        <v>6</v>
      </c>
      <c r="I353" s="8" t="s">
        <v>6</v>
      </c>
      <c r="J353" s="8" t="s">
        <v>6</v>
      </c>
      <c r="K353" s="1"/>
    </row>
    <row r="354" spans="1:11" ht="14.45" customHeight="1" x14ac:dyDescent="0.25">
      <c r="A354" s="378" t="str">
        <f>'02 LISTE DE CONTRÔLE ET RAPPORT'!A353</f>
        <v/>
      </c>
      <c r="B354" s="191">
        <v>2304.0500000000002</v>
      </c>
      <c r="C354" s="62" t="str">
        <f>'02 LISTE DE CONTRÔLE ET RAPPORT'!C353</f>
        <v>Description du défaut: Les outils nécessaires sont en mauvais état.</v>
      </c>
      <c r="D354" s="342" t="s">
        <v>2430</v>
      </c>
      <c r="E354" s="418" t="s">
        <v>2132</v>
      </c>
      <c r="F354" s="418"/>
      <c r="G354" s="419"/>
      <c r="H354" s="8" t="s">
        <v>6</v>
      </c>
      <c r="I354" s="8" t="s">
        <v>6</v>
      </c>
      <c r="J354" s="8" t="s">
        <v>6</v>
      </c>
      <c r="K354" s="1"/>
    </row>
    <row r="355" spans="1:11" ht="30" customHeight="1" x14ac:dyDescent="0.25">
      <c r="A355" s="377" t="str">
        <f>'02 LISTE DE CONTRÔLE ET RAPPORT'!A354</f>
        <v/>
      </c>
      <c r="B355" s="326"/>
      <c r="C355" s="834" t="str">
        <f>'02 LISTE DE CONTRÔLE ET RAPPORT'!C354</f>
        <v>Les outils (selon les indications du fabricant) doivent être remplacés et stockés dans l’armoire métallique prévue à cet effet.</v>
      </c>
      <c r="D355" s="835"/>
      <c r="E355" s="835"/>
      <c r="F355" s="835"/>
      <c r="G355" s="836"/>
      <c r="H355" s="8" t="s">
        <v>6</v>
      </c>
      <c r="I355" s="8" t="s">
        <v>6</v>
      </c>
      <c r="J355" s="8" t="s">
        <v>6</v>
      </c>
      <c r="K355" s="1"/>
    </row>
    <row r="356" spans="1:11" ht="29.1" customHeight="1" x14ac:dyDescent="0.25">
      <c r="A356" s="384" t="str">
        <f>'02 LISTE DE CONTRÔLE ET RAPPORT'!A355</f>
        <v/>
      </c>
      <c r="B356" s="63">
        <v>2304.06</v>
      </c>
      <c r="C356" s="485" t="str">
        <f>'02 LISTE DE CONTRÔLE ET RAPPORT'!C355</f>
        <v>Description du défaut: Le levier télescopique du tire-câble 3 t est manquant.</v>
      </c>
      <c r="D356" s="345" t="s">
        <v>2431</v>
      </c>
      <c r="E356" s="424" t="s">
        <v>2132</v>
      </c>
      <c r="F356" s="424"/>
      <c r="G356" s="425"/>
      <c r="H356" s="8" t="s">
        <v>6</v>
      </c>
      <c r="I356" s="8" t="s">
        <v>6</v>
      </c>
      <c r="J356" s="8" t="s">
        <v>6</v>
      </c>
      <c r="K356" s="1"/>
    </row>
    <row r="357" spans="1:11" ht="30.6" customHeight="1" x14ac:dyDescent="0.25">
      <c r="A357" s="377" t="str">
        <f>'02 LISTE DE CONTRÔLE ET RAPPORT'!A356</f>
        <v/>
      </c>
      <c r="B357" s="326"/>
      <c r="C357" s="834" t="str">
        <f>'02 LISTE DE CONTRÔLE ET RAPPORT'!C356</f>
        <v>Il faut se procurer le levier télescopique du tire-câble 3 t et le stocker dans l’armoire métallique prévue à cet effet.</v>
      </c>
      <c r="D357" s="835"/>
      <c r="E357" s="835"/>
      <c r="F357" s="835"/>
      <c r="G357" s="836"/>
      <c r="H357" s="8" t="s">
        <v>6</v>
      </c>
      <c r="I357" s="8" t="s">
        <v>6</v>
      </c>
      <c r="J357" s="8" t="s">
        <v>6</v>
      </c>
      <c r="K357" s="1"/>
    </row>
    <row r="358" spans="1:11" ht="29.1" customHeight="1" x14ac:dyDescent="0.25">
      <c r="A358" s="384" t="str">
        <f>'02 LISTE DE CONTRÔLE ET RAPPORT'!A357</f>
        <v/>
      </c>
      <c r="B358" s="63">
        <v>2304.0700000000002</v>
      </c>
      <c r="C358" s="485" t="str">
        <f>'02 LISTE DE CONTRÔLE ET RAPPORT'!C357</f>
        <v>Description du défaut: Le câble du tire-câble 3 t est manquant (y c. dévidoir).</v>
      </c>
      <c r="D358" s="345" t="s">
        <v>2431</v>
      </c>
      <c r="E358" s="424" t="s">
        <v>2132</v>
      </c>
      <c r="F358" s="424"/>
      <c r="G358" s="425"/>
      <c r="H358" s="8" t="s">
        <v>6</v>
      </c>
      <c r="I358" s="8" t="s">
        <v>6</v>
      </c>
      <c r="J358" s="8" t="s">
        <v>6</v>
      </c>
      <c r="K358" s="1"/>
    </row>
    <row r="359" spans="1:11" ht="28.35" customHeight="1" x14ac:dyDescent="0.25">
      <c r="A359" s="377" t="str">
        <f>'02 LISTE DE CONTRÔLE ET RAPPORT'!A358</f>
        <v/>
      </c>
      <c r="B359" s="326"/>
      <c r="C359" s="834" t="str">
        <f>'02 LISTE DE CONTRÔLE ET RAPPORT'!C358</f>
        <v>Il faut se procurer le câble du tire-câble 3 t (y c. dévidoir) et le stocker dans l’armoire métallique prévue à cet effet.</v>
      </c>
      <c r="D359" s="835"/>
      <c r="E359" s="835"/>
      <c r="F359" s="835"/>
      <c r="G359" s="836"/>
      <c r="H359" s="8" t="s">
        <v>6</v>
      </c>
      <c r="I359" s="8" t="s">
        <v>6</v>
      </c>
      <c r="J359" s="8" t="s">
        <v>6</v>
      </c>
      <c r="K359" s="1"/>
    </row>
    <row r="360" spans="1:11" ht="29.1" customHeight="1" x14ac:dyDescent="0.25">
      <c r="A360" s="390" t="str">
        <f>'02 LISTE DE CONTRÔLE ET RAPPORT'!A359</f>
        <v/>
      </c>
      <c r="B360" s="199">
        <v>2304.08</v>
      </c>
      <c r="C360" s="491" t="str">
        <f>'02 LISTE DE CONTRÔLE ET RAPPORT'!C359</f>
        <v>Description du défaut: Le tire-câble ne répond manifestement pas aux prescriptions de sécurité du fabricant.</v>
      </c>
      <c r="D360" s="347" t="s">
        <v>3</v>
      </c>
      <c r="E360" s="422" t="s">
        <v>2132</v>
      </c>
      <c r="F360" s="422"/>
      <c r="G360" s="423"/>
      <c r="H360" s="8" t="s">
        <v>6</v>
      </c>
      <c r="I360" s="8" t="s">
        <v>6</v>
      </c>
      <c r="J360" s="8" t="s">
        <v>6</v>
      </c>
      <c r="K360" s="1"/>
    </row>
    <row r="361" spans="1:11" ht="29.45" customHeight="1" x14ac:dyDescent="0.25">
      <c r="A361" s="377" t="str">
        <f>'02 LISTE DE CONTRÔLE ET RAPPORT'!A360</f>
        <v/>
      </c>
      <c r="B361" s="326"/>
      <c r="C361" s="834" t="str">
        <f>'02 LISTE DE CONTRÔLE ET RAPPORT'!C360</f>
        <v>Si le tire-câble ne répond manifestement pas aux prescriptions de sécurité du fabricant, il doit être contrôlé par ce dernier. L’intervalle de contrôle dépend des indications du fabricant (en règle générale, 8 à 10 ans). Lors du contrôle par le fabricant, une marque de contrôle est apposée sur le boîtier. En outre, le tire-câble et le câble sont munis d’un plomb. Tant que le plomb est intact, il n’est pas nécessaire de procéder à un contrôle périodique. Lors du retrait du plomb, la date de mise en service doit être inscrite sur le boîtier du tire-câble. L’intervalle de contrôle s’applique à partir de cette date. Si aucune date n’est inscrite sur le boîtier, c’est la date figurant sur la marque de contrôle qui fait foi.</v>
      </c>
      <c r="D361" s="835"/>
      <c r="E361" s="835"/>
      <c r="F361" s="835"/>
      <c r="G361" s="836"/>
      <c r="H361" s="8" t="s">
        <v>6</v>
      </c>
      <c r="I361" s="8" t="s">
        <v>6</v>
      </c>
      <c r="J361" s="8" t="s">
        <v>6</v>
      </c>
      <c r="K361" s="1"/>
    </row>
    <row r="362" spans="1:11" ht="14.45" customHeight="1" x14ac:dyDescent="0.25">
      <c r="A362" s="384" t="str">
        <f>'02 LISTE DE CONTRÔLE ET RAPPORT'!A361</f>
        <v/>
      </c>
      <c r="B362" s="63">
        <v>2304.09</v>
      </c>
      <c r="C362" s="485" t="str">
        <f>'02 LISTE DE CONTRÔLE ET RAPPORT'!C361</f>
        <v>Description du défaut: Le tire-câble ne fonctionne pas.</v>
      </c>
      <c r="D362" s="345" t="s">
        <v>2431</v>
      </c>
      <c r="E362" s="424" t="s">
        <v>2132</v>
      </c>
      <c r="F362" s="424"/>
      <c r="G362" s="425"/>
      <c r="H362" s="8" t="s">
        <v>6</v>
      </c>
      <c r="I362" s="8" t="s">
        <v>6</v>
      </c>
      <c r="J362" s="8" t="s">
        <v>6</v>
      </c>
      <c r="K362" s="1"/>
    </row>
    <row r="363" spans="1:11" ht="14.45" customHeight="1" x14ac:dyDescent="0.25">
      <c r="A363" s="377" t="str">
        <f>'02 LISTE DE CONTRÔLE ET RAPPORT'!A362</f>
        <v/>
      </c>
      <c r="B363" s="326"/>
      <c r="C363" s="834" t="str">
        <f>'02 LISTE DE CONTRÔLE ET RAPPORT'!C362</f>
        <v>Il doit être vérifié et réparé/remplacé par le fabricant.</v>
      </c>
      <c r="D363" s="835"/>
      <c r="E363" s="835"/>
      <c r="F363" s="835"/>
      <c r="G363" s="836"/>
      <c r="H363" s="8" t="s">
        <v>6</v>
      </c>
      <c r="I363" s="8" t="s">
        <v>6</v>
      </c>
      <c r="J363" s="8" t="s">
        <v>6</v>
      </c>
      <c r="K363" s="1"/>
    </row>
    <row r="364" spans="1:11" ht="14.45" customHeight="1" x14ac:dyDescent="0.25">
      <c r="A364" s="384" t="str">
        <f>'02 LISTE DE CONTRÔLE ET RAPPORT'!A363</f>
        <v/>
      </c>
      <c r="B364" s="63">
        <v>2304.1</v>
      </c>
      <c r="C364" s="485" t="str">
        <f>'02 LISTE DE CONTRÔLE ET RAPPORT'!C363</f>
        <v xml:space="preserve">Description du défaut: Il n’y a pas suffisamment de manilles. </v>
      </c>
      <c r="D364" s="345" t="s">
        <v>2431</v>
      </c>
      <c r="E364" s="424" t="s">
        <v>2132</v>
      </c>
      <c r="F364" s="424"/>
      <c r="G364" s="425"/>
      <c r="H364" s="8" t="s">
        <v>6</v>
      </c>
      <c r="I364" s="8" t="s">
        <v>6</v>
      </c>
      <c r="J364" s="8" t="s">
        <v>6</v>
      </c>
      <c r="K364" s="1"/>
    </row>
    <row r="365" spans="1:11" ht="30" customHeight="1" x14ac:dyDescent="0.25">
      <c r="A365" s="377" t="str">
        <f>'02 LISTE DE CONTRÔLE ET RAPPORT'!A364</f>
        <v/>
      </c>
      <c r="B365" s="326"/>
      <c r="C365" s="834" t="str">
        <f>'02 LISTE DE CONTRÔLE ET RAPPORT'!C364</f>
        <v>Deux manilles doivent être stockées dans l’armoire métallique prévue à cet effet. Il faut se procurer les manilles manquantes.</v>
      </c>
      <c r="D365" s="835"/>
      <c r="E365" s="835"/>
      <c r="F365" s="835"/>
      <c r="G365" s="836"/>
      <c r="H365" s="8" t="s">
        <v>6</v>
      </c>
      <c r="I365" s="8" t="s">
        <v>6</v>
      </c>
      <c r="J365" s="8" t="s">
        <v>6</v>
      </c>
      <c r="K365" s="1"/>
    </row>
    <row r="366" spans="1:11" ht="29.1" customHeight="1" x14ac:dyDescent="0.25">
      <c r="A366" s="384" t="str">
        <f>'02 LISTE DE CONTRÔLE ET RAPPORT'!A365</f>
        <v/>
      </c>
      <c r="B366" s="63">
        <v>2304.11</v>
      </c>
      <c r="C366" s="485" t="str">
        <f>'02 LISTE DE CONTRÔLE ET RAPPORT'!C365</f>
        <v>Description du défaut: Le verrou antichoc (barre de sécurité servant à verrouiller la PBC fermée) est manquant.</v>
      </c>
      <c r="D366" s="345" t="s">
        <v>2431</v>
      </c>
      <c r="E366" s="424" t="s">
        <v>2132</v>
      </c>
      <c r="F366" s="424"/>
      <c r="G366" s="425"/>
      <c r="H366" s="8" t="s">
        <v>6</v>
      </c>
      <c r="I366" s="8" t="s">
        <v>6</v>
      </c>
      <c r="J366" s="8" t="s">
        <v>6</v>
      </c>
      <c r="K366" s="1"/>
    </row>
    <row r="367" spans="1:11" ht="17.45" customHeight="1" x14ac:dyDescent="0.25">
      <c r="A367" s="377" t="str">
        <f>'02 LISTE DE CONTRÔLE ET RAPPORT'!A366</f>
        <v/>
      </c>
      <c r="B367" s="326"/>
      <c r="C367" s="834" t="str">
        <f>'02 LISTE DE CONTRÔLE ET RAPPORT'!C366</f>
        <v>Il faut se procurer le verrou antichoc manquant et le stocker dans l’armoire métallique prévue à cet effet.</v>
      </c>
      <c r="D367" s="835"/>
      <c r="E367" s="835"/>
      <c r="F367" s="835"/>
      <c r="G367" s="836"/>
      <c r="H367" s="8" t="s">
        <v>6</v>
      </c>
      <c r="I367" s="8" t="s">
        <v>6</v>
      </c>
      <c r="J367" s="8" t="s">
        <v>6</v>
      </c>
      <c r="K367" s="1"/>
    </row>
    <row r="368" spans="1:11" ht="29.1" customHeight="1" x14ac:dyDescent="0.25">
      <c r="A368" s="378" t="str">
        <f>'02 LISTE DE CONTRÔLE ET RAPPORT'!A367</f>
        <v/>
      </c>
      <c r="B368" s="191">
        <v>2304.12</v>
      </c>
      <c r="C368" s="62" t="str">
        <f>'02 LISTE DE CONTRÔLE ET RAPPORT'!C367</f>
        <v>Description du défaut: Les films protecteurs et passages en tôle ou leurs vis de fixation sont en mauvais état.</v>
      </c>
      <c r="D368" s="342" t="s">
        <v>2430</v>
      </c>
      <c r="E368" s="418" t="s">
        <v>2132</v>
      </c>
      <c r="F368" s="418"/>
      <c r="G368" s="419"/>
      <c r="H368" s="8" t="s">
        <v>6</v>
      </c>
      <c r="I368" s="8" t="s">
        <v>6</v>
      </c>
      <c r="J368" s="8" t="s">
        <v>6</v>
      </c>
      <c r="K368" s="1"/>
    </row>
    <row r="369" spans="1:11" ht="47.45" customHeight="1" x14ac:dyDescent="0.25">
      <c r="A369" s="377" t="str">
        <f>'02 LISTE DE CONTRÔLE ET RAPPORT'!A368</f>
        <v/>
      </c>
      <c r="B369" s="326"/>
      <c r="C369" s="834" t="str">
        <f>'02 LISTE DE CONTRÔLE ET RAPPORT'!C368</f>
        <v>En cas de défaut en la matière, la paroi blindée coulissante doit faire l’objet d’un contrôle général et de mesures de maintenance selon les ITE et les prescriptions du fabricant. Il convient d’examiner les films protecteurs et les passages en tôle ainsi que leurs vis de fixation.</v>
      </c>
      <c r="D369" s="835"/>
      <c r="E369" s="835"/>
      <c r="F369" s="835"/>
      <c r="G369" s="836"/>
      <c r="H369" s="8" t="s">
        <v>6</v>
      </c>
      <c r="I369" s="8" t="s">
        <v>6</v>
      </c>
      <c r="J369" s="8" t="s">
        <v>6</v>
      </c>
      <c r="K369" s="1"/>
    </row>
    <row r="370" spans="1:11" ht="29.1" customHeight="1" x14ac:dyDescent="0.25">
      <c r="A370" s="378" t="str">
        <f>'02 LISTE DE CONTRÔLE ET RAPPORT'!A369</f>
        <v/>
      </c>
      <c r="B370" s="191">
        <v>2304.13</v>
      </c>
      <c r="C370" s="62" t="str">
        <f>'02 LISTE DE CONTRÔLE ET RAPPORT'!C369</f>
        <v>Description du défaut: Les joints en caoutchouc et métalliques ne sont pas entretenus.</v>
      </c>
      <c r="D370" s="342" t="s">
        <v>2430</v>
      </c>
      <c r="E370" s="418" t="s">
        <v>2132</v>
      </c>
      <c r="F370" s="418"/>
      <c r="G370" s="419"/>
      <c r="H370" s="8" t="s">
        <v>6</v>
      </c>
      <c r="I370" s="8" t="s">
        <v>6</v>
      </c>
      <c r="J370" s="8" t="s">
        <v>6</v>
      </c>
      <c r="K370" s="1"/>
    </row>
    <row r="371" spans="1:11" ht="30" customHeight="1" x14ac:dyDescent="0.25">
      <c r="A371" s="377" t="str">
        <f>'02 LISTE DE CONTRÔLE ET RAPPORT'!A370</f>
        <v/>
      </c>
      <c r="B371" s="326"/>
      <c r="C371" s="834" t="str">
        <f>'02 LISTE DE CONTRÔLE ET RAPPORT'!C370</f>
        <v>En cas de défaut en la matière, la paroi blindée coulissante doit faire l’objet d’un contrôle général et de mesures de maintenance selon les ITE et les prescriptions du fabricant. Il convient d’examiner les joints.</v>
      </c>
      <c r="D371" s="835"/>
      <c r="E371" s="835"/>
      <c r="F371" s="835"/>
      <c r="G371" s="836"/>
      <c r="H371" s="8" t="s">
        <v>6</v>
      </c>
      <c r="I371" s="8" t="s">
        <v>6</v>
      </c>
      <c r="J371" s="8" t="s">
        <v>6</v>
      </c>
      <c r="K371" s="1"/>
    </row>
    <row r="372" spans="1:11" ht="29.1" customHeight="1" x14ac:dyDescent="0.25">
      <c r="A372" s="378" t="str">
        <f>'02 LISTE DE CONTRÔLE ET RAPPORT'!A371</f>
        <v/>
      </c>
      <c r="B372" s="191">
        <v>2304.14</v>
      </c>
      <c r="C372" s="62" t="str">
        <f>'02 LISTE DE CONTRÔLE ET RAPPORT'!C371</f>
        <v>Description du défaut: Les rails conducteurs ne sont pas exempts de rouille.</v>
      </c>
      <c r="D372" s="342" t="s">
        <v>2430</v>
      </c>
      <c r="E372" s="418" t="s">
        <v>2132</v>
      </c>
      <c r="F372" s="418"/>
      <c r="G372" s="419"/>
      <c r="H372" s="8" t="s">
        <v>6</v>
      </c>
      <c r="I372" s="8" t="s">
        <v>6</v>
      </c>
      <c r="J372" s="8" t="s">
        <v>6</v>
      </c>
      <c r="K372" s="1"/>
    </row>
    <row r="373" spans="1:11" ht="43.35" customHeight="1" x14ac:dyDescent="0.25">
      <c r="A373" s="377" t="str">
        <f>'02 LISTE DE CONTRÔLE ET RAPPORT'!A372</f>
        <v/>
      </c>
      <c r="B373" s="326"/>
      <c r="C373" s="834" t="str">
        <f>'02 LISTE DE CONTRÔLE ET RAPPORT'!C372</f>
        <v>En cas de défaut en la matière, la paroi blindée coulissante doit faire l’objet d’un contrôle général et de mesures de maintenance selon les ITE et les prescriptions du fabricant. Un traitement antirouille des rails conducteurs est à envisager.</v>
      </c>
      <c r="D373" s="835"/>
      <c r="E373" s="835"/>
      <c r="F373" s="835"/>
      <c r="G373" s="836"/>
      <c r="H373" s="8" t="s">
        <v>6</v>
      </c>
      <c r="I373" s="8" t="s">
        <v>6</v>
      </c>
      <c r="J373" s="8" t="s">
        <v>6</v>
      </c>
      <c r="K373" s="1"/>
    </row>
    <row r="374" spans="1:11" ht="14.45" customHeight="1" x14ac:dyDescent="0.25">
      <c r="A374" s="378" t="str">
        <f>'02 LISTE DE CONTRÔLE ET RAPPORT'!A373</f>
        <v/>
      </c>
      <c r="B374" s="191">
        <v>2304.15</v>
      </c>
      <c r="C374" s="62" t="str">
        <f>'02 LISTE DE CONTRÔLE ET RAPPORT'!C373</f>
        <v>Description du défaut: La PBC n’est pas exempte de rouille.</v>
      </c>
      <c r="D374" s="342" t="s">
        <v>2430</v>
      </c>
      <c r="E374" s="418" t="s">
        <v>2132</v>
      </c>
      <c r="F374" s="418"/>
      <c r="G374" s="419"/>
      <c r="H374" s="8" t="s">
        <v>6</v>
      </c>
      <c r="I374" s="8" t="s">
        <v>6</v>
      </c>
      <c r="J374" s="8" t="s">
        <v>6</v>
      </c>
      <c r="K374" s="1"/>
    </row>
    <row r="375" spans="1:11" ht="32.450000000000003" customHeight="1" x14ac:dyDescent="0.25">
      <c r="A375" s="377" t="str">
        <f>'02 LISTE DE CONTRÔLE ET RAPPORT'!A374</f>
        <v/>
      </c>
      <c r="B375" s="326"/>
      <c r="C375" s="834" t="str">
        <f>'02 LISTE DE CONTRÔLE ET RAPPORT'!C374</f>
        <v>En cas de défaut en la matière, la paroi blindée coulissante doit faire l’objet d’un contrôle général et de mesures de maintenance selon les ITE et les prescriptions du fabricant. Un traitement antirouille de la paroi blindée coulissante est à envisager.</v>
      </c>
      <c r="D375" s="835"/>
      <c r="E375" s="835"/>
      <c r="F375" s="835"/>
      <c r="G375" s="836"/>
      <c r="H375" s="8" t="s">
        <v>6</v>
      </c>
      <c r="I375" s="8" t="s">
        <v>6</v>
      </c>
      <c r="J375" s="8" t="s">
        <v>6</v>
      </c>
      <c r="K375" s="1"/>
    </row>
    <row r="376" spans="1:11" ht="14.45" customHeight="1" x14ac:dyDescent="0.25">
      <c r="A376" s="378" t="str">
        <f>'02 LISTE DE CONTRÔLE ET RAPPORT'!A375</f>
        <v/>
      </c>
      <c r="B376" s="191">
        <v>2304.16</v>
      </c>
      <c r="C376" s="62" t="str">
        <f>'02 LISTE DE CONTRÔLE ET RAPPORT'!C375</f>
        <v>Description du défaut: La rigole de la PBC n’est pas propre.</v>
      </c>
      <c r="D376" s="342" t="s">
        <v>2430</v>
      </c>
      <c r="E376" s="418" t="s">
        <v>2132</v>
      </c>
      <c r="F376" s="418"/>
      <c r="G376" s="419"/>
      <c r="H376" s="8" t="s">
        <v>6</v>
      </c>
      <c r="I376" s="8" t="s">
        <v>6</v>
      </c>
      <c r="J376" s="8" t="s">
        <v>6</v>
      </c>
      <c r="K376" s="1"/>
    </row>
    <row r="377" spans="1:11" ht="42.6" customHeight="1" x14ac:dyDescent="0.25">
      <c r="A377" s="377" t="str">
        <f>'02 LISTE DE CONTRÔLE ET RAPPORT'!A376</f>
        <v/>
      </c>
      <c r="B377" s="326"/>
      <c r="C377" s="834" t="str">
        <f>'02 LISTE DE CONTRÔLE ET RAPPORT'!C376</f>
        <v>En cas de défaut en la matière, la paroi blindée coulissante doit faire l’objet d’un contrôle général et de mesures de maintenance selon les ITE et les prescriptions du fabricant. Il convient d’examiner l’état de propreté général.</v>
      </c>
      <c r="D377" s="835"/>
      <c r="E377" s="835"/>
      <c r="F377" s="835"/>
      <c r="G377" s="836"/>
      <c r="H377" s="8" t="s">
        <v>6</v>
      </c>
      <c r="I377" s="8" t="s">
        <v>6</v>
      </c>
      <c r="J377" s="8" t="s">
        <v>6</v>
      </c>
      <c r="K377" s="1"/>
    </row>
    <row r="378" spans="1:11" ht="29.1" customHeight="1" x14ac:dyDescent="0.25">
      <c r="A378" s="384" t="str">
        <f>'02 LISTE DE CONTRÔLE ET RAPPORT'!A377</f>
        <v/>
      </c>
      <c r="B378" s="63">
        <v>2304.17</v>
      </c>
      <c r="C378" s="485" t="str">
        <f>'02 LISTE DE CONTRÔLE ET RAPPORT'!C377</f>
        <v>Description du défaut: L’écoulement de l’eau de la rigole est manquant ou ne fonctionne pas.</v>
      </c>
      <c r="D378" s="345" t="s">
        <v>2431</v>
      </c>
      <c r="E378" s="424" t="s">
        <v>2132</v>
      </c>
      <c r="F378" s="424"/>
      <c r="G378" s="425"/>
      <c r="H378" s="8" t="s">
        <v>6</v>
      </c>
      <c r="I378" s="8" t="s">
        <v>6</v>
      </c>
      <c r="J378" s="8" t="s">
        <v>6</v>
      </c>
      <c r="K378" s="1"/>
    </row>
    <row r="379" spans="1:11" ht="27.6" customHeight="1" x14ac:dyDescent="0.25">
      <c r="A379" s="377" t="str">
        <f>'02 LISTE DE CONTRÔLE ET RAPPORT'!A378</f>
        <v/>
      </c>
      <c r="B379" s="326"/>
      <c r="C379" s="834" t="str">
        <f>'02 LISTE DE CONTRÔLE ET RAPPORT'!C378</f>
        <v>En cas de défaut en la matière, la paroi blindée coulissante doit faire l’objet d’un contrôle général et de mesures de maintenance selon les ITE et les prescriptions du fabricant. L’écoulement de l’eau doit être garanti.</v>
      </c>
      <c r="D379" s="835"/>
      <c r="E379" s="835"/>
      <c r="F379" s="835"/>
      <c r="G379" s="836"/>
      <c r="H379" s="8" t="s">
        <v>6</v>
      </c>
      <c r="I379" s="8" t="s">
        <v>6</v>
      </c>
      <c r="J379" s="8" t="s">
        <v>6</v>
      </c>
      <c r="K379" s="1"/>
    </row>
    <row r="380" spans="1:11" ht="29.1" customHeight="1" x14ac:dyDescent="0.25">
      <c r="A380" s="384" t="str">
        <f>'02 LISTE DE CONTRÔLE ET RAPPORT'!A379</f>
        <v/>
      </c>
      <c r="B380" s="63">
        <v>2304.1799999999998</v>
      </c>
      <c r="C380" s="485" t="str">
        <f>'02 LISTE DE CONTRÔLE ET RAPPORT'!C379</f>
        <v>Description du défaut: L’entretien de la PBC n’a pas été effectué régulièrement.</v>
      </c>
      <c r="D380" s="345" t="s">
        <v>2431</v>
      </c>
      <c r="E380" s="424" t="s">
        <v>2132</v>
      </c>
      <c r="F380" s="424"/>
      <c r="G380" s="425"/>
      <c r="H380" s="8" t="s">
        <v>6</v>
      </c>
      <c r="I380" s="8" t="s">
        <v>6</v>
      </c>
      <c r="J380" s="8" t="s">
        <v>6</v>
      </c>
      <c r="K380" s="1"/>
    </row>
    <row r="381" spans="1:11" ht="14.45" customHeight="1" x14ac:dyDescent="0.25">
      <c r="A381" s="377" t="str">
        <f>'02 LISTE DE CONTRÔLE ET RAPPORT'!A380</f>
        <v/>
      </c>
      <c r="B381" s="326"/>
      <c r="C381" s="834" t="str">
        <f>'02 LISTE DE CONTRÔLE ET RAPPORT'!C380</f>
        <v>La maintenance doit être assurée régulièrement conformément aux ITE.</v>
      </c>
      <c r="D381" s="835"/>
      <c r="E381" s="835"/>
      <c r="F381" s="835"/>
      <c r="G381" s="836"/>
      <c r="H381" s="8" t="s">
        <v>6</v>
      </c>
      <c r="I381" s="8" t="s">
        <v>6</v>
      </c>
      <c r="J381" s="8" t="s">
        <v>6</v>
      </c>
      <c r="K381" s="1"/>
    </row>
    <row r="382" spans="1:11" ht="29.1" customHeight="1" x14ac:dyDescent="0.25">
      <c r="A382" s="389" t="str">
        <f>'02 LISTE DE CONTRÔLE ET RAPPORT'!A381</f>
        <v/>
      </c>
      <c r="B382" s="198">
        <v>2304.19</v>
      </c>
      <c r="C382" s="490" t="str">
        <f>'02 LISTE DE CONTRÔLE ET RAPPORT'!C381</f>
        <v>Description du défaut: La PBC ne peut pas être entièrement fermée ou n’est pas étanche.</v>
      </c>
      <c r="D382" s="346" t="s">
        <v>2432</v>
      </c>
      <c r="E382" s="420" t="s">
        <v>2132</v>
      </c>
      <c r="F382" s="420"/>
      <c r="G382" s="421"/>
      <c r="H382" s="8" t="s">
        <v>6</v>
      </c>
      <c r="I382" s="8" t="s">
        <v>6</v>
      </c>
      <c r="J382" s="8" t="s">
        <v>6</v>
      </c>
      <c r="K382" s="1"/>
    </row>
    <row r="383" spans="1:11" ht="20.100000000000001" customHeight="1" x14ac:dyDescent="0.25">
      <c r="A383" s="377" t="str">
        <f>'02 LISTE DE CONTRÔLE ET RAPPORT'!A382</f>
        <v/>
      </c>
      <c r="B383" s="229"/>
      <c r="C383" s="834" t="str">
        <f>'02 LISTE DE CONTRÔLE ET RAPPORT'!C382</f>
        <v>La paroi blindée coulissante doit être remise en état par une entreprise spécialisée.</v>
      </c>
      <c r="D383" s="835"/>
      <c r="E383" s="835"/>
      <c r="F383" s="835"/>
      <c r="G383" s="836"/>
      <c r="H383" s="8" t="s">
        <v>6</v>
      </c>
      <c r="I383" s="8" t="s">
        <v>6</v>
      </c>
      <c r="J383" s="8" t="s">
        <v>6</v>
      </c>
      <c r="K383" s="1"/>
    </row>
    <row r="384" spans="1:11" ht="43.35" customHeight="1" thickBot="1" x14ac:dyDescent="0.3">
      <c r="A384" s="381" t="str">
        <f>'02 LISTE DE CONTRÔLE ET RAPPORT'!A383</f>
        <v/>
      </c>
      <c r="B384" s="225"/>
      <c r="C384" s="837" t="str">
        <f>'02 LISTE DE CONTRÔLE ET RAPPORT'!C383</f>
        <v>Si la PBC ne peut pas être entièrement fermée ou n’est pas étanche, l’ouvrage de protection n’est plus opérationnel! La marche à suivre doit être discutée avec l’autorité cantonale responsable des ouvrages de protection.</v>
      </c>
      <c r="D384" s="838"/>
      <c r="E384" s="838"/>
      <c r="F384" s="838"/>
      <c r="G384" s="839"/>
      <c r="H384" s="8" t="s">
        <v>6</v>
      </c>
      <c r="I384" s="8" t="s">
        <v>6</v>
      </c>
      <c r="J384" s="8" t="s">
        <v>6</v>
      </c>
      <c r="K384" s="1"/>
    </row>
    <row r="385" spans="1:11" ht="15" customHeight="1" thickBot="1" x14ac:dyDescent="0.3">
      <c r="A385" s="329" t="str">
        <f>'02 LISTE DE CONTRÔLE ET RAPPORT'!A384</f>
        <v/>
      </c>
      <c r="B385" s="401">
        <v>2400</v>
      </c>
      <c r="C385" s="374" t="str">
        <f>'02 LISTE DE CONTRÔLE ET RAPPORT'!C384</f>
        <v>Équipement</v>
      </c>
      <c r="D385" s="330"/>
      <c r="E385" s="371"/>
      <c r="F385" s="371"/>
      <c r="G385" s="372"/>
      <c r="H385" s="8" t="s">
        <v>6</v>
      </c>
      <c r="I385" s="8" t="s">
        <v>6</v>
      </c>
      <c r="J385" s="8" t="s">
        <v>6</v>
      </c>
      <c r="K385" s="8" t="s">
        <v>6</v>
      </c>
    </row>
    <row r="386" spans="1:11" ht="15" customHeight="1" thickBot="1" x14ac:dyDescent="0.3">
      <c r="A386" s="332" t="str">
        <f>'02 LISTE DE CONTRÔLE ET RAPPORT'!A385</f>
        <v/>
      </c>
      <c r="B386" s="207">
        <v>2401</v>
      </c>
      <c r="C386" s="480" t="str">
        <f>'02 LISTE DE CONTRÔLE ET RAPPORT'!C385</f>
        <v>Lits</v>
      </c>
      <c r="D386" s="240"/>
      <c r="E386" s="465"/>
      <c r="F386" s="466"/>
      <c r="G386" s="467"/>
      <c r="H386" s="8" t="s">
        <v>6</v>
      </c>
      <c r="I386" s="8" t="s">
        <v>6</v>
      </c>
      <c r="J386" s="8" t="s">
        <v>6</v>
      </c>
      <c r="K386" s="8" t="s">
        <v>6</v>
      </c>
    </row>
    <row r="387" spans="1:11" ht="43.35" customHeight="1" x14ac:dyDescent="0.25">
      <c r="A387" s="376" t="str">
        <f>'02 LISTE DE CONTRÔLE ET RAPPORT'!A386</f>
        <v/>
      </c>
      <c r="B387" s="190">
        <v>2401.0100000000002</v>
      </c>
      <c r="C387" s="481" t="str">
        <f>'02 LISTE DE CONTRÔLE ET RAPPORT'!C386</f>
        <v xml:space="preserve">Description du défaut: Les abris construits à partir du 1er janvier 1987 ainsi que les constructions protégées ne disposent pas de tous les lits nécessaires. </v>
      </c>
      <c r="D387" s="341" t="s">
        <v>2430</v>
      </c>
      <c r="E387" s="418" t="s">
        <v>2132</v>
      </c>
      <c r="F387" s="418"/>
      <c r="G387" s="419"/>
      <c r="H387" s="8" t="s">
        <v>6</v>
      </c>
      <c r="I387" s="8" t="s">
        <v>6</v>
      </c>
      <c r="J387" s="8" t="s">
        <v>6</v>
      </c>
      <c r="K387" s="1"/>
    </row>
    <row r="388" spans="1:11" ht="44.45" customHeight="1" x14ac:dyDescent="0.25">
      <c r="A388" s="377" t="str">
        <f>'02 LISTE DE CONTRÔLE ET RAPPORT'!A387</f>
        <v/>
      </c>
      <c r="B388" s="326"/>
      <c r="C388" s="834" t="str">
        <f>'02 LISTE DE CONTRÔLE ET RAPPORT'!C387</f>
        <v>Il convient de se procurer les lits manquants (homologation OFPP (BZS). Pour ce qui est des abris, les lits doivent être installés ou du moins étiquetés et entreposés. Pour ce qui est des constructions protégées, les lits doivent en règle générale être installés (selon les indications du fabricant).</v>
      </c>
      <c r="D388" s="835"/>
      <c r="E388" s="835"/>
      <c r="F388" s="835"/>
      <c r="G388" s="836"/>
      <c r="H388" s="8" t="s">
        <v>6</v>
      </c>
      <c r="I388" s="8" t="s">
        <v>6</v>
      </c>
      <c r="J388" s="8" t="s">
        <v>6</v>
      </c>
      <c r="K388" s="1"/>
    </row>
    <row r="389" spans="1:11" ht="43.35" hidden="1" customHeight="1" x14ac:dyDescent="0.25">
      <c r="A389" s="378" t="str">
        <f>'02 LISTE DE CONTRÔLE ET RAPPORT'!A388</f>
        <v/>
      </c>
      <c r="B389" s="191">
        <v>2401.02</v>
      </c>
      <c r="C389" s="62" t="str">
        <f>'02 LISTE DE CONTRÔLE ET RAPPORT'!C388</f>
        <v>Description du défaut: Il manque des lits pour patients (y compris monte-lits nécessaires). (Abris d’hôpitaux et d’EMS: exigé seulement pour les structures construites avant 2012)</v>
      </c>
      <c r="D389" s="342" t="s">
        <v>2430</v>
      </c>
      <c r="E389" s="418" t="s">
        <v>2132</v>
      </c>
      <c r="F389" s="418"/>
      <c r="G389" s="419"/>
      <c r="H389" s="8" t="s">
        <v>6</v>
      </c>
      <c r="I389" s="8" t="s">
        <v>6</v>
      </c>
      <c r="J389" s="1"/>
      <c r="K389" s="1"/>
    </row>
    <row r="390" spans="1:11" ht="48" hidden="1" customHeight="1" x14ac:dyDescent="0.25">
      <c r="A390" s="377" t="str">
        <f>'02 LISTE DE CONTRÔLE ET RAPPORT'!A389</f>
        <v/>
      </c>
      <c r="B390" s="326"/>
      <c r="C390" s="834" t="str">
        <f>'02 LISTE DE CONTRÔLE ET RAPPORT'!C389</f>
        <v>Il convient de se procurer les lits pour patients (y compris monte-lits nécessaires) manquants (homologation OFPP (BZS). Pour ce qui est des abris, les lits doivent être installés ou du moins étiquetés et entreposés. Pour ce qui est des constructions protégées, les lits doivent en règle générale être installés (selon les indications du fabricant).</v>
      </c>
      <c r="D390" s="835"/>
      <c r="E390" s="835"/>
      <c r="F390" s="835"/>
      <c r="G390" s="836"/>
      <c r="H390" s="8" t="s">
        <v>6</v>
      </c>
      <c r="I390" s="8" t="s">
        <v>6</v>
      </c>
      <c r="J390" s="1"/>
      <c r="K390" s="1"/>
    </row>
    <row r="391" spans="1:11" ht="29.1" customHeight="1" x14ac:dyDescent="0.25">
      <c r="A391" s="378" t="str">
        <f>'02 LISTE DE CONTRÔLE ET RAPPORT'!A390</f>
        <v/>
      </c>
      <c r="B391" s="191">
        <v>2401.0300000000002</v>
      </c>
      <c r="C391" s="62" t="str">
        <f>'02 LISTE DE CONTRÔLE ET RAPPORT'!C390</f>
        <v>Description du défaut: Il manque les instructions de montage et/ou des vis/des outils de montage des parois de séparation des lits.</v>
      </c>
      <c r="D391" s="342" t="s">
        <v>2430</v>
      </c>
      <c r="E391" s="418" t="s">
        <v>2132</v>
      </c>
      <c r="F391" s="418"/>
      <c r="G391" s="419"/>
      <c r="H391" s="1" t="s">
        <v>6</v>
      </c>
      <c r="I391" s="1"/>
      <c r="J391" s="8" t="s">
        <v>6</v>
      </c>
      <c r="K391" s="1"/>
    </row>
    <row r="392" spans="1:11" ht="15" customHeight="1" thickBot="1" x14ac:dyDescent="0.3">
      <c r="A392" s="377" t="str">
        <f>'02 LISTE DE CONTRÔLE ET RAPPORT'!A391</f>
        <v/>
      </c>
      <c r="B392" s="326"/>
      <c r="C392" s="837" t="str">
        <f>'02 LISTE DE CONTRÔLE ET RAPPORT'!C391</f>
        <v>Il convient de se procurer les composants manquants auprès d’un fabricant.</v>
      </c>
      <c r="D392" s="838"/>
      <c r="E392" s="838"/>
      <c r="F392" s="838"/>
      <c r="G392" s="839"/>
      <c r="H392" s="1" t="s">
        <v>6</v>
      </c>
      <c r="I392" s="1"/>
      <c r="J392" s="8" t="s">
        <v>6</v>
      </c>
      <c r="K392" s="1"/>
    </row>
    <row r="393" spans="1:11" ht="15" customHeight="1" thickBot="1" x14ac:dyDescent="0.3">
      <c r="A393" s="332" t="str">
        <f>'02 LISTE DE CONTRÔLE ET RAPPORT'!A392</f>
        <v/>
      </c>
      <c r="B393" s="207">
        <v>2402</v>
      </c>
      <c r="C393" s="480" t="str">
        <f>'02 LISTE DE CONTRÔLE ET RAPPORT'!C392</f>
        <v>Équipement de toilettes à sec</v>
      </c>
      <c r="D393" s="240"/>
      <c r="E393" s="465"/>
      <c r="F393" s="466"/>
      <c r="G393" s="467"/>
      <c r="H393" s="8" t="s">
        <v>6</v>
      </c>
      <c r="I393" s="8" t="s">
        <v>6</v>
      </c>
      <c r="J393" s="8" t="s">
        <v>6</v>
      </c>
      <c r="K393" s="8" t="s">
        <v>6</v>
      </c>
    </row>
    <row r="394" spans="1:11" ht="43.35" customHeight="1" x14ac:dyDescent="0.25">
      <c r="A394" s="376" t="str">
        <f>'02 LISTE DE CONTRÔLE ET RAPPORT'!A393</f>
        <v/>
      </c>
      <c r="B394" s="190">
        <v>2402.0100000000002</v>
      </c>
      <c r="C394" s="481" t="str">
        <f>'02 LISTE DE CONTRÔLE ET RAPPORT'!C393</f>
        <v>Description du défaut: Dans les abris construits à partir du 1er janvier 1987 ainsi que dans les constructions protégées – indépendamment de leur date de construction –, il n’y a pas le nombre requis d’équipements de toilettes à sec.</v>
      </c>
      <c r="D394" s="341" t="s">
        <v>2430</v>
      </c>
      <c r="E394" s="418" t="s">
        <v>2132</v>
      </c>
      <c r="F394" s="418"/>
      <c r="G394" s="419"/>
      <c r="H394" s="8" t="s">
        <v>6</v>
      </c>
      <c r="I394" s="8" t="s">
        <v>6</v>
      </c>
      <c r="J394" s="8" t="s">
        <v>6</v>
      </c>
      <c r="K394" s="8" t="s">
        <v>6</v>
      </c>
    </row>
    <row r="395" spans="1:11" ht="14.45" customHeight="1" x14ac:dyDescent="0.25">
      <c r="A395" s="377" t="str">
        <f>'02 LISTE DE CONTRÔLE ET RAPPORT'!A394</f>
        <v/>
      </c>
      <c r="B395" s="326"/>
      <c r="C395" s="834" t="str">
        <f>'02 LISTE DE CONTRÔLE ET RAPPORT'!C394</f>
        <v>Il convient de se procurer le nombre requis d’équipements de toilettes à sec.</v>
      </c>
      <c r="D395" s="835"/>
      <c r="E395" s="835"/>
      <c r="F395" s="835"/>
      <c r="G395" s="836"/>
      <c r="H395" s="8" t="s">
        <v>6</v>
      </c>
      <c r="I395" s="8" t="s">
        <v>6</v>
      </c>
      <c r="J395" s="8" t="s">
        <v>6</v>
      </c>
      <c r="K395" s="8" t="s">
        <v>6</v>
      </c>
    </row>
    <row r="396" spans="1:11" ht="57.6" customHeight="1" x14ac:dyDescent="0.25">
      <c r="A396" s="378" t="str">
        <f>'02 LISTE DE CONTRÔLE ET RAPPORT'!A395</f>
        <v/>
      </c>
      <c r="B396" s="191">
        <v>2402.02</v>
      </c>
      <c r="C396" s="62" t="str">
        <f>'02 LISTE DE CONTRÔLE ET RAPPORT'!C395</f>
        <v>Description du défaut: Dans les abris de trente places protégées et plus construits à partir du 1er janvier 1987 ainsi que dans les constructions protégées  – indépendamment de leur date de construction – il n’y a pas assez de cabines de toilettes disponibles ou montées de manière fixe.</v>
      </c>
      <c r="D396" s="342" t="s">
        <v>2430</v>
      </c>
      <c r="E396" s="418" t="s">
        <v>2132</v>
      </c>
      <c r="F396" s="418"/>
      <c r="G396" s="419"/>
      <c r="H396" s="8" t="s">
        <v>6</v>
      </c>
      <c r="I396" s="8" t="s">
        <v>6</v>
      </c>
      <c r="J396" s="8" t="s">
        <v>6</v>
      </c>
      <c r="K396" s="8" t="s">
        <v>6</v>
      </c>
    </row>
    <row r="397" spans="1:11" ht="48.6" customHeight="1" x14ac:dyDescent="0.25">
      <c r="A397" s="377" t="str">
        <f>'02 LISTE DE CONTRÔLE ET RAPPORT'!A396</f>
        <v/>
      </c>
      <c r="B397" s="326"/>
      <c r="C397" s="834" t="str">
        <f>'02 LISTE DE CONTRÔLE ET RAPPORT'!C396</f>
        <v>Deux cabines de toilettes doivent être installées/montées pour 31 à 100 places protégées, trois pour 101 à 200 places protégées. Les cabines de toilettes doivent être montées et peuvent être utilisées comme local de stockage pour les équipements d’abri.</v>
      </c>
      <c r="D397" s="835"/>
      <c r="E397" s="835"/>
      <c r="F397" s="835"/>
      <c r="G397" s="836"/>
      <c r="H397" s="8" t="s">
        <v>6</v>
      </c>
      <c r="I397" s="8" t="s">
        <v>6</v>
      </c>
      <c r="J397" s="8" t="s">
        <v>6</v>
      </c>
      <c r="K397" s="8" t="s">
        <v>6</v>
      </c>
    </row>
    <row r="398" spans="1:11" ht="29.1" customHeight="1" x14ac:dyDescent="0.25">
      <c r="A398" s="378" t="str">
        <f>'02 LISTE DE CONTRÔLE ET RAPPORT'!A397</f>
        <v/>
      </c>
      <c r="B398" s="191">
        <v>2402.0300000000002</v>
      </c>
      <c r="C398" s="62" t="str">
        <f>'02 LISTE DE CONTRÔLE ET RAPPORT'!C397</f>
        <v>Description du défaut: Il n’y a pas suffisamment de lavabos ou d’urinoirs rigoles mobiles ou fixes.</v>
      </c>
      <c r="D398" s="342" t="s">
        <v>2430</v>
      </c>
      <c r="E398" s="418" t="s">
        <v>2132</v>
      </c>
      <c r="F398" s="418"/>
      <c r="G398" s="419"/>
      <c r="H398" s="8" t="s">
        <v>6</v>
      </c>
      <c r="I398" s="8" t="s">
        <v>6</v>
      </c>
      <c r="J398" s="8" t="s">
        <v>6</v>
      </c>
      <c r="K398" s="8" t="s">
        <v>6</v>
      </c>
    </row>
    <row r="399" spans="1:11" ht="15" customHeight="1" thickBot="1" x14ac:dyDescent="0.3">
      <c r="A399" s="377" t="str">
        <f>'02 LISTE DE CONTRÔLE ET RAPPORT'!A398</f>
        <v/>
      </c>
      <c r="B399" s="326"/>
      <c r="C399" s="837" t="str">
        <f>'02 LISTE DE CONTRÔLE ET RAPPORT'!C398</f>
        <v>Il convient de se procurer les équipements manquants.</v>
      </c>
      <c r="D399" s="838"/>
      <c r="E399" s="838"/>
      <c r="F399" s="838"/>
      <c r="G399" s="839"/>
      <c r="H399" s="8" t="s">
        <v>6</v>
      </c>
      <c r="I399" s="8" t="s">
        <v>6</v>
      </c>
      <c r="J399" s="8" t="s">
        <v>6</v>
      </c>
      <c r="K399" s="8" t="s">
        <v>6</v>
      </c>
    </row>
    <row r="400" spans="1:11" ht="15" customHeight="1" thickBot="1" x14ac:dyDescent="0.3">
      <c r="A400" s="332" t="str">
        <f>'02 LISTE DE CONTRÔLE ET RAPPORT'!A399</f>
        <v/>
      </c>
      <c r="B400" s="207">
        <v>2403</v>
      </c>
      <c r="C400" s="480" t="str">
        <f>'02 LISTE DE CONTRÔLE ET RAPPORT'!C399</f>
        <v>Préparation de l’ouvrage de protection</v>
      </c>
      <c r="D400" s="240"/>
      <c r="E400" s="465"/>
      <c r="F400" s="466"/>
      <c r="G400" s="467"/>
      <c r="H400" s="8" t="s">
        <v>6</v>
      </c>
      <c r="I400" s="8" t="s">
        <v>6</v>
      </c>
      <c r="J400" s="8" t="s">
        <v>6</v>
      </c>
      <c r="K400" s="8" t="s">
        <v>6</v>
      </c>
    </row>
    <row r="401" spans="1:11" ht="60" x14ac:dyDescent="0.25">
      <c r="A401" s="383" t="str">
        <f>'02 LISTE DE CONTRÔLE ET RAPPORT'!A400</f>
        <v/>
      </c>
      <c r="B401" s="193">
        <v>2403.0100000000002</v>
      </c>
      <c r="C401" s="484" t="str">
        <f>'02 LISTE DE CONTRÔLE ET RAPPORT'!C400</f>
        <v>Description du défaut: Sans recours à des moyens auxiliaires spéciaux, l’abri et la construction protégée ne peuvent pas être libérés et préparés pour leur occupation respectivement dans les cinq jours et immédiatement.</v>
      </c>
      <c r="D401" s="344" t="s">
        <v>2431</v>
      </c>
      <c r="E401" s="424" t="s">
        <v>2132</v>
      </c>
      <c r="F401" s="424"/>
      <c r="G401" s="425"/>
      <c r="H401" s="8" t="s">
        <v>6</v>
      </c>
      <c r="I401" s="8" t="s">
        <v>6</v>
      </c>
      <c r="J401" s="8" t="s">
        <v>6</v>
      </c>
      <c r="K401" s="8" t="s">
        <v>6</v>
      </c>
    </row>
    <row r="402" spans="1:11" ht="29.1" customHeight="1" x14ac:dyDescent="0.25">
      <c r="A402" s="377" t="str">
        <f>'02 LISTE DE CONTRÔLE ET RAPPORT'!A401</f>
        <v/>
      </c>
      <c r="B402" s="326"/>
      <c r="C402" s="834" t="str">
        <f>'02 LISTE DE CONTRÔLE ET RAPPORT'!C401</f>
        <v>Les instructions de démontage, moyens auxiliaires et outils nécessaires à la préparation doivent être entreposés dans l’ouvrage de protection ou à proximité de celui-ci.</v>
      </c>
      <c r="D402" s="835"/>
      <c r="E402" s="835"/>
      <c r="F402" s="835"/>
      <c r="G402" s="836"/>
      <c r="H402" s="8" t="s">
        <v>6</v>
      </c>
      <c r="I402" s="8" t="s">
        <v>6</v>
      </c>
      <c r="J402" s="8" t="s">
        <v>6</v>
      </c>
      <c r="K402" s="8" t="s">
        <v>6</v>
      </c>
    </row>
    <row r="403" spans="1:11" ht="57.6" customHeight="1" x14ac:dyDescent="0.25">
      <c r="A403" s="384" t="str">
        <f>'02 LISTE DE CONTRÔLE ET RAPPORT'!A402</f>
        <v/>
      </c>
      <c r="B403" s="63">
        <v>2403.02</v>
      </c>
      <c r="C403" s="485" t="str">
        <f>'02 LISTE DE CONTRÔLE ET RAPPORT'!C402</f>
        <v>Description du défaut: L’ouvrage de protection ne peut pas être mis en service à tout moment en cas de catastrophe ou de situation d’urgence (abris: valable uniquement pour les abris publics prévus comme hébergements d’urgence).</v>
      </c>
      <c r="D403" s="345" t="s">
        <v>2431</v>
      </c>
      <c r="E403" s="424" t="s">
        <v>2132</v>
      </c>
      <c r="F403" s="424"/>
      <c r="G403" s="425"/>
      <c r="H403" s="8" t="s">
        <v>6</v>
      </c>
      <c r="I403" s="8" t="s">
        <v>6</v>
      </c>
      <c r="J403" s="8" t="s">
        <v>6</v>
      </c>
      <c r="K403" s="1"/>
    </row>
    <row r="404" spans="1:11" ht="30.6" customHeight="1" thickBot="1" x14ac:dyDescent="0.3">
      <c r="A404" s="377" t="str">
        <f>'02 LISTE DE CONTRÔLE ET RAPPORT'!A403</f>
        <v/>
      </c>
      <c r="B404" s="326"/>
      <c r="C404" s="837" t="str">
        <f>'02 LISTE DE CONTRÔLE ET RAPPORT'!C403</f>
        <v>Les instructions de démontage, moyens auxiliaires et outils nécessaires à la préparation doivent être entreposés dans l’ouvrage de protection ou à proximité de celui-ci.</v>
      </c>
      <c r="D404" s="838"/>
      <c r="E404" s="838"/>
      <c r="F404" s="838"/>
      <c r="G404" s="839"/>
      <c r="H404" s="8" t="s">
        <v>6</v>
      </c>
      <c r="I404" s="8" t="s">
        <v>6</v>
      </c>
      <c r="J404" s="8" t="s">
        <v>6</v>
      </c>
      <c r="K404" s="1"/>
    </row>
    <row r="405" spans="1:11" ht="15" hidden="1" customHeight="1" thickBot="1" x14ac:dyDescent="0.3">
      <c r="A405" s="329" t="str">
        <f>'02 LISTE DE CONTRÔLE ET RAPPORT'!A404</f>
        <v/>
      </c>
      <c r="B405" s="401">
        <v>2500</v>
      </c>
      <c r="C405" s="374" t="str">
        <f>'02 LISTE DE CONTRÔLE ET RAPPORT'!C404</f>
        <v>Système de détection de gaz (local des engins po att)</v>
      </c>
      <c r="D405" s="330"/>
      <c r="E405" s="371"/>
      <c r="F405" s="371"/>
      <c r="G405" s="372"/>
      <c r="H405" s="8" t="s">
        <v>6</v>
      </c>
      <c r="I405" s="8" t="s">
        <v>6</v>
      </c>
      <c r="J405" s="1"/>
      <c r="K405" s="1"/>
    </row>
    <row r="406" spans="1:11" ht="15" hidden="1" customHeight="1" thickBot="1" x14ac:dyDescent="0.3">
      <c r="A406" s="332" t="str">
        <f>'02 LISTE DE CONTRÔLE ET RAPPORT'!A405</f>
        <v/>
      </c>
      <c r="B406" s="207">
        <v>2501</v>
      </c>
      <c r="C406" s="480" t="str">
        <f>'02 LISTE DE CONTRÔLE ET RAPPORT'!C405</f>
        <v>Système de détection de gaz manquant</v>
      </c>
      <c r="D406" s="240"/>
      <c r="E406" s="465"/>
      <c r="F406" s="466"/>
      <c r="G406" s="467"/>
      <c r="H406" s="8" t="s">
        <v>6</v>
      </c>
      <c r="I406" s="8" t="s">
        <v>6</v>
      </c>
      <c r="J406" s="1"/>
      <c r="K406" s="1"/>
    </row>
    <row r="407" spans="1:11" ht="29.1" hidden="1" customHeight="1" x14ac:dyDescent="0.25">
      <c r="A407" s="391" t="str">
        <f>'02 LISTE DE CONTRÔLE ET RAPPORT'!A406</f>
        <v/>
      </c>
      <c r="B407" s="200">
        <v>2501.0100000000002</v>
      </c>
      <c r="C407" s="492" t="str">
        <f>'02 LISTE DE CONTRÔLE ET RAPPORT'!C406</f>
        <v>Description du défaut: Il manque un panneau d’avertissement indiquant qu’aucun liquide inflammable ne doit être stocké.</v>
      </c>
      <c r="D407" s="348" t="s">
        <v>3</v>
      </c>
      <c r="E407" s="422" t="s">
        <v>2132</v>
      </c>
      <c r="F407" s="422"/>
      <c r="G407" s="423"/>
      <c r="H407" s="8" t="s">
        <v>6</v>
      </c>
      <c r="I407" s="8" t="s">
        <v>6</v>
      </c>
      <c r="J407" s="1"/>
      <c r="K407" s="1"/>
    </row>
    <row r="408" spans="1:11" ht="29.45" hidden="1" customHeight="1" x14ac:dyDescent="0.25">
      <c r="A408" s="377" t="str">
        <f>'02 LISTE DE CONTRÔLE ET RAPPORT'!A407</f>
        <v/>
      </c>
      <c r="B408" s="326"/>
      <c r="C408" s="834" t="str">
        <f>'02 LISTE DE CONTRÔLE ET RAPPORT'!C407</f>
        <v>Aucun liquide inflammable ne peut être stocké dans ce local. Un panneau d’avertissement «Aucun liquide inflammable ne doit être entreposé dans ce local» doit donc être placé bien en évidence devant l’entrée.</v>
      </c>
      <c r="D408" s="835"/>
      <c r="E408" s="835"/>
      <c r="F408" s="835"/>
      <c r="G408" s="836"/>
      <c r="H408" s="8" t="s">
        <v>6</v>
      </c>
      <c r="I408" s="8" t="s">
        <v>6</v>
      </c>
      <c r="J408" s="1"/>
      <c r="K408" s="1"/>
    </row>
    <row r="409" spans="1:11" ht="43.35" hidden="1" customHeight="1" x14ac:dyDescent="0.25">
      <c r="A409" s="390" t="str">
        <f>'02 LISTE DE CONTRÔLE ET RAPPORT'!A408</f>
        <v/>
      </c>
      <c r="B409" s="199">
        <v>2501.02</v>
      </c>
      <c r="C409" s="491" t="str">
        <f>'02 LISTE DE CONTRÔLE ET RAPPORT'!C408</f>
        <v>Description du défaut: Des liquides inflammables ou des appareils avec un réservoir de combustible rempli sont entreposés dans la construction.</v>
      </c>
      <c r="D409" s="347" t="s">
        <v>3</v>
      </c>
      <c r="E409" s="422" t="s">
        <v>2132</v>
      </c>
      <c r="F409" s="422"/>
      <c r="G409" s="423"/>
      <c r="H409" s="8" t="s">
        <v>6</v>
      </c>
      <c r="I409" s="8" t="s">
        <v>6</v>
      </c>
      <c r="J409" s="1"/>
      <c r="K409" s="1"/>
    </row>
    <row r="410" spans="1:11" ht="74.099999999999994" hidden="1" customHeight="1" x14ac:dyDescent="0.25">
      <c r="A410" s="377" t="str">
        <f>'02 LISTE DE CONTRÔLE ET RAPPORT'!A409</f>
        <v/>
      </c>
      <c r="B410" s="229"/>
      <c r="C410" s="834" t="str">
        <f>'02 LISTE DE CONTRÔLE ET RAPPORT'!C409</f>
        <v>Si des liquides inflammables (carburants et matières consommables, machines et appareils avec le réservoir rempli, autres liquides inflammables) sont entreposés dans le local des engins, la première mesure immédiate à prendre est de les déplacer. En outre, les appareils électriques (déshumidificateurs, radiateurs, etc.) et les raccordements (prises) ne doivent pas être placés à moins d’un mètre du sol. En présence d’un appareil de ventilation VA 150, les conduites flexibles doivent être raccordées et plombées de manière à garantir   un apport d’air permanent. Il n’est pas nécessaire d’équiper le local des engins d’un filtre à gaz.</v>
      </c>
      <c r="D410" s="835"/>
      <c r="E410" s="835"/>
      <c r="F410" s="835"/>
      <c r="G410" s="836"/>
      <c r="H410" s="8" t="s">
        <v>6</v>
      </c>
      <c r="I410" s="8" t="s">
        <v>6</v>
      </c>
      <c r="J410" s="1"/>
      <c r="K410" s="1"/>
    </row>
    <row r="411" spans="1:11" ht="44.45" hidden="1" customHeight="1" x14ac:dyDescent="0.25">
      <c r="A411" s="381" t="str">
        <f>'02 LISTE DE CONTRÔLE ET RAPPORT'!A410</f>
        <v/>
      </c>
      <c r="B411" s="222"/>
      <c r="C411" s="834" t="str">
        <f>'02 LISTE DE CONTRÔLE ET RAPPORT'!C410</f>
        <v>Si, pour des questions de capacité opérationnelle de la protection civile, il s’avère à l’avenir nécessaire d’entreposer des liquides inflammables ou des appareils avec un réservoir de combustible rempli, la marche à suivre devra être discutée avec l’autorité cantonale responsable des ouvrages de protection.</v>
      </c>
      <c r="D411" s="835"/>
      <c r="E411" s="835"/>
      <c r="F411" s="835"/>
      <c r="G411" s="836"/>
      <c r="H411" s="8" t="s">
        <v>6</v>
      </c>
      <c r="I411" s="8" t="s">
        <v>6</v>
      </c>
      <c r="J411" s="1"/>
      <c r="K411" s="1"/>
    </row>
    <row r="412" spans="1:11" ht="44.45" hidden="1" customHeight="1" thickBot="1" x14ac:dyDescent="0.3">
      <c r="A412" s="381" t="str">
        <f>'02 LISTE DE CONTRÔLE ET RAPPORT'!A411</f>
        <v/>
      </c>
      <c r="B412" s="225"/>
      <c r="C412" s="837" t="str">
        <f>'02 LISTE DE CONTRÔLE ET RAPPORT'!C411</f>
        <v>Un projet en vue du montage d’un appareil de détection de gaz doit être soumis à l’OFPP par la voie de service. Les bases correspondantes de l’OFPP doivent être respectées.</v>
      </c>
      <c r="D412" s="838"/>
      <c r="E412" s="838"/>
      <c r="F412" s="838"/>
      <c r="G412" s="839"/>
      <c r="H412" s="8" t="s">
        <v>6</v>
      </c>
      <c r="I412" s="8" t="s">
        <v>6</v>
      </c>
      <c r="J412" s="1"/>
      <c r="K412" s="1"/>
    </row>
    <row r="413" spans="1:11" ht="15" hidden="1" customHeight="1" thickBot="1" x14ac:dyDescent="0.3">
      <c r="A413" s="332" t="str">
        <f>'02 LISTE DE CONTRÔLE ET RAPPORT'!A412</f>
        <v/>
      </c>
      <c r="B413" s="207">
        <v>2502</v>
      </c>
      <c r="C413" s="480" t="str">
        <f>'02 LISTE DE CONTRÔLE ET RAPPORT'!C412</f>
        <v>Système de détection de gaz disponible</v>
      </c>
      <c r="D413" s="240"/>
      <c r="E413" s="465"/>
      <c r="F413" s="466"/>
      <c r="G413" s="467"/>
      <c r="H413" s="8" t="s">
        <v>6</v>
      </c>
      <c r="I413" s="8" t="s">
        <v>6</v>
      </c>
      <c r="J413" s="1"/>
      <c r="K413" s="1"/>
    </row>
    <row r="414" spans="1:11" ht="43.35" hidden="1" customHeight="1" x14ac:dyDescent="0.25">
      <c r="A414" s="391" t="str">
        <f>'02 LISTE DE CONTRÔLE ET RAPPORT'!A413</f>
        <v/>
      </c>
      <c r="B414" s="200">
        <v>2502.0100000000002</v>
      </c>
      <c r="C414" s="492" t="str">
        <f>'02 LISTE DE CONTRÔLE ET RAPPORT'!C413</f>
        <v>Description du défaut: Il manque une plaquette d’avertissement adaptée au type de ventilation et indiquant les mesures à prendre en cas d’alarme.</v>
      </c>
      <c r="D414" s="348" t="s">
        <v>3</v>
      </c>
      <c r="E414" s="422" t="s">
        <v>2132</v>
      </c>
      <c r="F414" s="422"/>
      <c r="G414" s="423"/>
      <c r="H414" s="8" t="s">
        <v>6</v>
      </c>
      <c r="I414" s="8" t="s">
        <v>6</v>
      </c>
      <c r="J414" s="1"/>
      <c r="K414" s="1"/>
    </row>
    <row r="415" spans="1:11" ht="58.35" hidden="1" customHeight="1" x14ac:dyDescent="0.25">
      <c r="A415" s="377" t="str">
        <f>'02 LISTE DE CONTRÔLE ET RAPPORT'!A414</f>
        <v/>
      </c>
      <c r="B415" s="326"/>
      <c r="C415" s="834" t="str">
        <f>'02 LISTE DE CONTRÔLE ET RAPPORT'!C414</f>
        <v xml:space="preserve">Une plaquette d’avertissement doit être fixée bien en évidence à l’entrée du local des engins. Elle doit contenir des indications précises sur le comportement à adopter en cas de déclenchement de l’alarme. Les mesures prescrites doivent être bien lisibles et contenir des informations telles que le nom et le numéro de téléphone des personnes responsables. </v>
      </c>
      <c r="D415" s="835"/>
      <c r="E415" s="835"/>
      <c r="F415" s="835"/>
      <c r="G415" s="836"/>
      <c r="H415" s="8" t="s">
        <v>6</v>
      </c>
      <c r="I415" s="8" t="s">
        <v>6</v>
      </c>
      <c r="J415" s="1"/>
      <c r="K415" s="1"/>
    </row>
    <row r="416" spans="1:11" ht="43.35" hidden="1" customHeight="1" x14ac:dyDescent="0.25">
      <c r="A416" s="390" t="str">
        <f>'02 LISTE DE CONTRÔLE ET RAPPORT'!A415</f>
        <v/>
      </c>
      <c r="B416" s="199">
        <v>2502.02</v>
      </c>
      <c r="C416" s="491" t="str">
        <f>'02 LISTE DE CONTRÔLE ET RAPPORT'!C415</f>
        <v>Description du défaut: La plaquette d’avertissement indiquant les mesures à prendre n’est pas mise à jour en ce qui concerne les personnes et les organisations responsables.</v>
      </c>
      <c r="D416" s="347" t="s">
        <v>3</v>
      </c>
      <c r="E416" s="422" t="s">
        <v>2132</v>
      </c>
      <c r="F416" s="422"/>
      <c r="G416" s="423"/>
      <c r="H416" s="8" t="s">
        <v>6</v>
      </c>
      <c r="I416" s="8" t="s">
        <v>6</v>
      </c>
      <c r="J416" s="1"/>
      <c r="K416" s="1"/>
    </row>
    <row r="417" spans="1:11" ht="32.1" hidden="1" customHeight="1" x14ac:dyDescent="0.25">
      <c r="A417" s="377" t="str">
        <f>'02 LISTE DE CONTRÔLE ET RAPPORT'!A416</f>
        <v/>
      </c>
      <c r="B417" s="326"/>
      <c r="C417" s="834" t="str">
        <f>'02 LISTE DE CONTRÔLE ET RAPPORT'!C416</f>
        <v>Les informations telles que le nom et le numéro de téléphone des personnes responsables doivent être mises à jour immédiatement.</v>
      </c>
      <c r="D417" s="835"/>
      <c r="E417" s="835"/>
      <c r="F417" s="835"/>
      <c r="G417" s="836"/>
      <c r="H417" s="8" t="s">
        <v>6</v>
      </c>
      <c r="I417" s="8" t="s">
        <v>6</v>
      </c>
      <c r="J417" s="1"/>
      <c r="K417" s="1"/>
    </row>
    <row r="418" spans="1:11" ht="29.1" hidden="1" customHeight="1" x14ac:dyDescent="0.25">
      <c r="A418" s="390" t="str">
        <f>'02 LISTE DE CONTRÔLE ET RAPPORT'!A417</f>
        <v/>
      </c>
      <c r="B418" s="199">
        <v>2502.0300000000002</v>
      </c>
      <c r="C418" s="491" t="str">
        <f>'02 LISTE DE CONTRÔLE ET RAPPORT'!C417</f>
        <v>Description du défaut: Les personnes et les organisations responsables averties en cas d’alarme ne connaissent pas les mesures à prendre.</v>
      </c>
      <c r="D418" s="347" t="s">
        <v>3</v>
      </c>
      <c r="E418" s="422" t="s">
        <v>2132</v>
      </c>
      <c r="F418" s="422"/>
      <c r="G418" s="423"/>
      <c r="H418" s="8" t="s">
        <v>6</v>
      </c>
      <c r="I418" s="8" t="s">
        <v>6</v>
      </c>
      <c r="J418" s="1"/>
      <c r="K418" s="1"/>
    </row>
    <row r="419" spans="1:11" ht="45" hidden="1" customHeight="1" x14ac:dyDescent="0.25">
      <c r="A419" s="377" t="str">
        <f>'02 LISTE DE CONTRÔLE ET RAPPORT'!A418</f>
        <v/>
      </c>
      <c r="B419" s="326"/>
      <c r="C419" s="834" t="str">
        <f>'02 LISTE DE CONTRÔLE ET RAPPORT'!C418</f>
        <v>La présence d’un appareil de détection de gaz doit être rappelée à intervalles réguliers aux personnes et organisations responsables (p. ex. aux sapeurs-pompiers). Des listes de contrôle doivent être disponibles et indiquer la marche à suivre en cas de déclenchement de l’alarme.</v>
      </c>
      <c r="D419" s="835"/>
      <c r="E419" s="835"/>
      <c r="F419" s="835"/>
      <c r="G419" s="836"/>
      <c r="H419" s="8" t="s">
        <v>6</v>
      </c>
      <c r="I419" s="8" t="s">
        <v>6</v>
      </c>
      <c r="J419" s="1"/>
      <c r="K419" s="1"/>
    </row>
    <row r="420" spans="1:11" ht="29.1" hidden="1" customHeight="1" x14ac:dyDescent="0.25">
      <c r="A420" s="390" t="str">
        <f>'02 LISTE DE CONTRÔLE ET RAPPORT'!A419</f>
        <v/>
      </c>
      <c r="B420" s="199">
        <v>2502.04</v>
      </c>
      <c r="C420" s="491" t="str">
        <f>'02 LISTE DE CONTRÔLE ET RAPPORT'!C419</f>
        <v>Description du défaut: Aucun contrat de maintenance n’a été conclu pour l’appareil de détection du gaz.</v>
      </c>
      <c r="D420" s="347" t="s">
        <v>3</v>
      </c>
      <c r="E420" s="422" t="s">
        <v>2132</v>
      </c>
      <c r="F420" s="422"/>
      <c r="G420" s="423"/>
      <c r="H420" s="8" t="s">
        <v>6</v>
      </c>
      <c r="I420" s="8" t="s">
        <v>6</v>
      </c>
      <c r="J420" s="1"/>
      <c r="K420" s="1"/>
    </row>
    <row r="421" spans="1:11" ht="17.100000000000001" hidden="1" customHeight="1" x14ac:dyDescent="0.25">
      <c r="A421" s="377" t="str">
        <f>'02 LISTE DE CONTRÔLE ET RAPPORT'!A420</f>
        <v/>
      </c>
      <c r="B421" s="326"/>
      <c r="C421" s="834" t="str">
        <f>'02 LISTE DE CONTRÔLE ET RAPPORT'!C420</f>
        <v>Un contrat de maintenance doit être conclu avec le fournisseur.</v>
      </c>
      <c r="D421" s="835"/>
      <c r="E421" s="835"/>
      <c r="F421" s="835"/>
      <c r="G421" s="836"/>
      <c r="H421" s="8" t="s">
        <v>6</v>
      </c>
      <c r="I421" s="8" t="s">
        <v>6</v>
      </c>
      <c r="J421" s="1"/>
      <c r="K421" s="1"/>
    </row>
    <row r="422" spans="1:11" ht="29.1" hidden="1" customHeight="1" x14ac:dyDescent="0.25">
      <c r="A422" s="390" t="str">
        <f>'02 LISTE DE CONTRÔLE ET RAPPORT'!A421</f>
        <v/>
      </c>
      <c r="B422" s="199">
        <v>2502.0500000000002</v>
      </c>
      <c r="C422" s="491" t="str">
        <f>'02 LISTE DE CONTRÔLE ET RAPPORT'!C421</f>
        <v>Description du défaut: Il manque un carnet de contrôle/une feuille de contrôle.</v>
      </c>
      <c r="D422" s="347" t="s">
        <v>3</v>
      </c>
      <c r="E422" s="422" t="s">
        <v>2132</v>
      </c>
      <c r="F422" s="422"/>
      <c r="G422" s="423"/>
      <c r="H422" s="8" t="s">
        <v>6</v>
      </c>
      <c r="I422" s="8" t="s">
        <v>6</v>
      </c>
      <c r="J422" s="1"/>
      <c r="K422" s="1"/>
    </row>
    <row r="423" spans="1:11" ht="30" hidden="1" customHeight="1" x14ac:dyDescent="0.25">
      <c r="A423" s="377" t="str">
        <f>'02 LISTE DE CONTRÔLE ET RAPPORT'!A422</f>
        <v/>
      </c>
      <c r="B423" s="326"/>
      <c r="C423" s="834" t="str">
        <f>'02 LISTE DE CONTRÔLE ET RAPPORT'!C422</f>
        <v>Il doit y avoir un carnet/une feuille de contrôle pour la consignation des contrôles, dérangements, réparations, irrégularités, adjonctions ou événements particuliers.</v>
      </c>
      <c r="D423" s="835"/>
      <c r="E423" s="835"/>
      <c r="F423" s="835"/>
      <c r="G423" s="836"/>
      <c r="H423" s="8" t="s">
        <v>6</v>
      </c>
      <c r="I423" s="8" t="s">
        <v>6</v>
      </c>
      <c r="J423" s="1"/>
      <c r="K423" s="1"/>
    </row>
    <row r="424" spans="1:11" ht="29.1" hidden="1" customHeight="1" x14ac:dyDescent="0.25">
      <c r="A424" s="390" t="str">
        <f>'02 LISTE DE CONTRÔLE ET RAPPORT'!A423</f>
        <v/>
      </c>
      <c r="B424" s="199">
        <v>2502.06</v>
      </c>
      <c r="C424" s="491" t="str">
        <f>'02 LISTE DE CONTRÔLE ET RAPPORT'!C423</f>
        <v>Description du défaut: Le carnet de contrôle/la feuille de contrôle n’est pas entièrement mis à jour.</v>
      </c>
      <c r="D424" s="347" t="s">
        <v>3</v>
      </c>
      <c r="E424" s="422" t="s">
        <v>2132</v>
      </c>
      <c r="F424" s="422"/>
      <c r="G424" s="423"/>
      <c r="H424" s="8" t="s">
        <v>6</v>
      </c>
      <c r="I424" s="8" t="s">
        <v>6</v>
      </c>
      <c r="J424" s="1"/>
      <c r="K424" s="1"/>
    </row>
    <row r="425" spans="1:11" ht="29.45" hidden="1" customHeight="1" x14ac:dyDescent="0.25">
      <c r="A425" s="377" t="str">
        <f>'02 LISTE DE CONTRÔLE ET RAPPORT'!A424</f>
        <v/>
      </c>
      <c r="B425" s="326"/>
      <c r="C425" s="834" t="str">
        <f>'02 LISTE DE CONTRÔLE ET RAPPORT'!C424</f>
        <v>Tous les contrôles, dérangements, réparations, irrégularités ou adjonctions, événements particuliers, etc., doivent être consignés dans le carnet ou sur la feuille de contrôle.</v>
      </c>
      <c r="D425" s="835"/>
      <c r="E425" s="835"/>
      <c r="F425" s="835"/>
      <c r="G425" s="836"/>
      <c r="H425" s="8" t="s">
        <v>6</v>
      </c>
      <c r="I425" s="8" t="s">
        <v>6</v>
      </c>
      <c r="J425" s="1"/>
      <c r="K425" s="1"/>
    </row>
    <row r="426" spans="1:11" ht="45.75" hidden="1" thickBot="1" x14ac:dyDescent="0.3">
      <c r="A426" s="390" t="str">
        <f>'02 LISTE DE CONTRÔLE ET RAPPORT'!A425</f>
        <v/>
      </c>
      <c r="B426" s="199">
        <v>2502.0700000000002</v>
      </c>
      <c r="C426" s="491" t="str">
        <f>'02 LISTE DE CONTRÔLE ET RAPPORT'!C425</f>
        <v>Description du défaut: Les entretiens périodiques de l’installation de détection de gaz n’ont pas été effectués conformément au contrat d’entretien.</v>
      </c>
      <c r="D426" s="347" t="s">
        <v>3</v>
      </c>
      <c r="E426" s="422" t="s">
        <v>2132</v>
      </c>
      <c r="F426" s="422"/>
      <c r="G426" s="423"/>
      <c r="H426" s="8" t="s">
        <v>6</v>
      </c>
      <c r="I426" s="8" t="s">
        <v>6</v>
      </c>
      <c r="J426" s="1"/>
      <c r="K426" s="1"/>
    </row>
    <row r="427" spans="1:11" ht="15" hidden="1" customHeight="1" thickBot="1" x14ac:dyDescent="0.3">
      <c r="A427" s="377" t="str">
        <f>'02 LISTE DE CONTRÔLE ET RAPPORT'!A426</f>
        <v/>
      </c>
      <c r="B427" s="326"/>
      <c r="C427" s="837" t="str">
        <f>'02 LISTE DE CONTRÔLE ET RAPPORT'!C426</f>
        <v>L’entretien doit être effectué sans délai.</v>
      </c>
      <c r="D427" s="838"/>
      <c r="E427" s="838"/>
      <c r="F427" s="838"/>
      <c r="G427" s="839"/>
      <c r="H427" s="8" t="s">
        <v>6</v>
      </c>
      <c r="I427" s="8" t="s">
        <v>6</v>
      </c>
      <c r="J427" s="1"/>
      <c r="K427" s="1"/>
    </row>
    <row r="428" spans="1:11" ht="15" hidden="1" customHeight="1" thickBot="1" x14ac:dyDescent="0.3">
      <c r="A428" s="332" t="str">
        <f>'02 LISTE DE CONTRÔLE ET RAPPORT'!A427</f>
        <v/>
      </c>
      <c r="B428" s="207">
        <v>2503</v>
      </c>
      <c r="C428" s="480" t="str">
        <f>'02 LISTE DE CONTRÔLE ET RAPPORT'!C427</f>
        <v>Installations électriques liées au système de détection de gaz</v>
      </c>
      <c r="D428" s="240"/>
      <c r="E428" s="465"/>
      <c r="F428" s="466"/>
      <c r="G428" s="467"/>
      <c r="H428" s="8" t="s">
        <v>6</v>
      </c>
      <c r="I428" s="8" t="s">
        <v>6</v>
      </c>
      <c r="J428" s="1"/>
      <c r="K428" s="1"/>
    </row>
    <row r="429" spans="1:11" ht="72" hidden="1" customHeight="1" x14ac:dyDescent="0.25">
      <c r="A429" s="391" t="str">
        <f>'02 LISTE DE CONTRÔLE ET RAPPORT'!A428</f>
        <v/>
      </c>
      <c r="B429" s="200">
        <v>2503.0100000000002</v>
      </c>
      <c r="C429" s="492" t="str">
        <f>'02 LISTE DE CONTRÔLE ET RAPPORT'!C428</f>
        <v>Description du défaut: Certains composants des installations à courant fort (interrupteurs, prises, etc.) ainsi que les appareils électriques (déshumidificateurs, radiateurs, chargeurs, etc.) ne sont manifestement pas placés à plus d’un mètre du sol (consignes concernant la protection contre les explosions de la Suva).</v>
      </c>
      <c r="D429" s="348" t="s">
        <v>3</v>
      </c>
      <c r="E429" s="422" t="s">
        <v>2132</v>
      </c>
      <c r="F429" s="422"/>
      <c r="G429" s="423"/>
      <c r="H429" s="8" t="s">
        <v>6</v>
      </c>
      <c r="I429" s="8" t="s">
        <v>6</v>
      </c>
      <c r="J429" s="1"/>
      <c r="K429" s="1"/>
    </row>
    <row r="430" spans="1:11" ht="46.35" hidden="1" customHeight="1" x14ac:dyDescent="0.25">
      <c r="A430" s="377" t="str">
        <f>'02 LISTE DE CONTRÔLE ET RAPPORT'!A429</f>
        <v/>
      </c>
      <c r="B430" s="326"/>
      <c r="C430" s="834" t="str">
        <f>'02 LISTE DE CONTRÔLE ET RAPPORT'!C429</f>
        <v>Les installations électriques doivent être modifiées de façon à ce que leur bord inférieur (interrupteurs, prises, déshumidificateurs, radiateurs, etc.) soit à plus d’un mètre du sol. Le cas échéant, la protection EMP ne doit pas être entravée.</v>
      </c>
      <c r="D430" s="835"/>
      <c r="E430" s="835"/>
      <c r="F430" s="835"/>
      <c r="G430" s="836"/>
      <c r="H430" s="8" t="s">
        <v>6</v>
      </c>
      <c r="I430" s="8" t="s">
        <v>6</v>
      </c>
      <c r="J430" s="1"/>
      <c r="K430" s="1"/>
    </row>
    <row r="431" spans="1:11" ht="29.1" hidden="1" customHeight="1" x14ac:dyDescent="0.25">
      <c r="A431" s="390" t="str">
        <f>'02 LISTE DE CONTRÔLE ET RAPPORT'!A430</f>
        <v/>
      </c>
      <c r="B431" s="199">
        <v>2503.02</v>
      </c>
      <c r="C431" s="491" t="str">
        <f>'02 LISTE DE CONTRÔLE ET RAPPORT'!C430</f>
        <v>Description du défaut: Il n’est pas garanti que l’appareil de ventilation 150 (VA 150) empêche une marche à l’air de roulement.</v>
      </c>
      <c r="D431" s="347" t="s">
        <v>3</v>
      </c>
      <c r="E431" s="422" t="s">
        <v>2132</v>
      </c>
      <c r="F431" s="422"/>
      <c r="G431" s="423"/>
      <c r="H431" s="8" t="s">
        <v>6</v>
      </c>
      <c r="I431" s="8" t="s">
        <v>6</v>
      </c>
      <c r="J431" s="1"/>
      <c r="K431" s="1"/>
    </row>
    <row r="432" spans="1:11" ht="44.45" hidden="1" customHeight="1" x14ac:dyDescent="0.25">
      <c r="A432" s="377" t="str">
        <f>'02 LISTE DE CONTRÔLE ET RAPPORT'!A431</f>
        <v/>
      </c>
      <c r="B432" s="229"/>
      <c r="C432" s="834" t="str">
        <f>'02 LISTE DE CONTRÔLE ET RAPPORT'!C431</f>
        <v>Afin d’éviter, le cas échéant, qu’un réchauffeur d’air électrique puisse mettre le feu à des vapeurs inflammables et afin que celles-ci puissent ainsi être évacuées au moyen de l’appareil de ventilation, le VA 150 ne doit pas pouvoir être utilisé en marche à air de roulement.</v>
      </c>
      <c r="D432" s="835"/>
      <c r="E432" s="835"/>
      <c r="F432" s="835"/>
      <c r="G432" s="836"/>
      <c r="H432" s="8" t="s">
        <v>6</v>
      </c>
      <c r="I432" s="8" t="s">
        <v>6</v>
      </c>
      <c r="J432" s="1"/>
      <c r="K432" s="1"/>
    </row>
    <row r="433" spans="1:11" ht="31.35" hidden="1" customHeight="1" x14ac:dyDescent="0.25">
      <c r="A433" s="381" t="str">
        <f>'02 LISTE DE CONTRÔLE ET RAPPORT'!A432</f>
        <v/>
      </c>
      <c r="B433" s="225"/>
      <c r="C433" s="834" t="str">
        <f>'02 LISTE DE CONTRÔLE ET RAPPORT'!C432</f>
        <v>Les conduites flexibles doivent être raccordées de manière fixe (raccord rapide ou tuyau) et plombées en sorte de garantir un apport d’air permanent. Il n’est pas nécessaire d’équiper le local des engins d’un filtre à gaz.</v>
      </c>
      <c r="D433" s="835"/>
      <c r="E433" s="835"/>
      <c r="F433" s="835"/>
      <c r="G433" s="836"/>
      <c r="H433" s="8" t="s">
        <v>6</v>
      </c>
      <c r="I433" s="8" t="s">
        <v>6</v>
      </c>
      <c r="J433" s="1"/>
      <c r="K433" s="1"/>
    </row>
    <row r="434" spans="1:11" ht="29.1" hidden="1" customHeight="1" x14ac:dyDescent="0.25">
      <c r="A434" s="390" t="str">
        <f>'02 LISTE DE CONTRÔLE ET RAPPORT'!A433</f>
        <v/>
      </c>
      <c r="B434" s="199">
        <v>2503.0300000000002</v>
      </c>
      <c r="C434" s="491" t="str">
        <f>'02 LISTE DE CONTRÔLE ET RAPPORT'!C433</f>
        <v>Description du défaut: Il n’est pas garanti que le VA 150 ne puisse être démarré qu’au niveau du tableau secondaire.</v>
      </c>
      <c r="D434" s="347" t="s">
        <v>3</v>
      </c>
      <c r="E434" s="422" t="s">
        <v>2132</v>
      </c>
      <c r="F434" s="422"/>
      <c r="G434" s="423"/>
      <c r="H434" s="8" t="s">
        <v>6</v>
      </c>
      <c r="I434" s="8" t="s">
        <v>6</v>
      </c>
      <c r="J434" s="1"/>
      <c r="K434" s="1"/>
    </row>
    <row r="435" spans="1:11" ht="60" hidden="1" customHeight="1" thickBot="1" x14ac:dyDescent="0.3">
      <c r="A435" s="377" t="str">
        <f>'02 LISTE DE CONTRÔLE ET RAPPORT'!A434</f>
        <v/>
      </c>
      <c r="B435" s="326"/>
      <c r="C435" s="837" t="str">
        <f>'02 LISTE DE CONTRÔLE ET RAPPORT'!C434</f>
        <v>Afin que personne ne doive pénétrer dans le local des engins en cas de déclenchement de l’appareil de détection de gaz, l’appareil de ventilation servant à évacuer les vapeurs inflammables doit pouvoir être mis en marche depuis l’extérieur. À cet effet, l’installation électrique doit être modifiée par un professionnel. L’interrupteur du VA doit être ponté.</v>
      </c>
      <c r="D435" s="838"/>
      <c r="E435" s="838"/>
      <c r="F435" s="838"/>
      <c r="G435" s="839"/>
      <c r="H435" s="8" t="s">
        <v>6</v>
      </c>
      <c r="I435" s="8" t="s">
        <v>6</v>
      </c>
      <c r="J435" s="1"/>
      <c r="K435" s="1"/>
    </row>
    <row r="436" spans="1:11" ht="15.75" thickBot="1" x14ac:dyDescent="0.3">
      <c r="A436" s="385" t="str">
        <f>'02 LISTE DE CONTRÔLE ET RAPPORT'!A435</f>
        <v/>
      </c>
      <c r="B436" s="194">
        <v>2600</v>
      </c>
      <c r="C436" s="486" t="s">
        <v>1167</v>
      </c>
      <c r="D436" s="411"/>
      <c r="E436" s="470"/>
      <c r="F436" s="470"/>
      <c r="G436" s="471"/>
      <c r="H436" s="8" t="s">
        <v>6</v>
      </c>
      <c r="I436" s="8" t="s">
        <v>6</v>
      </c>
      <c r="J436" s="8" t="s">
        <v>6</v>
      </c>
      <c r="K436" s="8" t="s">
        <v>6</v>
      </c>
    </row>
    <row r="437" spans="1:11" ht="14.45" customHeight="1" x14ac:dyDescent="0.25">
      <c r="A437" s="393" t="str">
        <f>'02 LISTE DE CONTRÔLE ET RAPPORT'!A436</f>
        <v/>
      </c>
      <c r="B437" s="402">
        <v>2601</v>
      </c>
      <c r="C437" s="494" t="str">
        <f>'02 LISTE DE CONTRÔLE ET RAPPORT'!C436</f>
        <v>Description des défauts:</v>
      </c>
      <c r="D437" s="338"/>
      <c r="E437" s="354"/>
      <c r="F437" s="354"/>
      <c r="G437" s="355"/>
      <c r="H437" s="8" t="s">
        <v>6</v>
      </c>
      <c r="I437" s="8" t="s">
        <v>6</v>
      </c>
      <c r="J437" s="8" t="s">
        <v>6</v>
      </c>
      <c r="K437" s="8" t="s">
        <v>6</v>
      </c>
    </row>
    <row r="438" spans="1:11" ht="14.45" customHeight="1" x14ac:dyDescent="0.25">
      <c r="A438" s="394" t="str">
        <f>'02 LISTE DE CONTRÔLE ET RAPPORT'!A437</f>
        <v/>
      </c>
      <c r="B438" s="403">
        <v>2602</v>
      </c>
      <c r="C438" s="495" t="str">
        <f>'02 LISTE DE CONTRÔLE ET RAPPORT'!C437</f>
        <v>Description des défauts:</v>
      </c>
      <c r="D438" s="339"/>
      <c r="E438" s="356"/>
      <c r="F438" s="356"/>
      <c r="G438" s="357"/>
      <c r="H438" s="8" t="s">
        <v>6</v>
      </c>
      <c r="I438" s="8" t="s">
        <v>6</v>
      </c>
      <c r="J438" s="8" t="s">
        <v>6</v>
      </c>
      <c r="K438" s="8" t="s">
        <v>6</v>
      </c>
    </row>
    <row r="439" spans="1:11" ht="15" customHeight="1" thickBot="1" x14ac:dyDescent="0.3">
      <c r="A439" s="395" t="str">
        <f>'02 LISTE DE CONTRÔLE ET RAPPORT'!A438</f>
        <v/>
      </c>
      <c r="B439" s="404">
        <v>2603</v>
      </c>
      <c r="C439" s="496" t="str">
        <f>'02 LISTE DE CONTRÔLE ET RAPPORT'!C438</f>
        <v>Description des défauts:</v>
      </c>
      <c r="D439" s="340"/>
      <c r="E439" s="358"/>
      <c r="F439" s="358"/>
      <c r="G439" s="359"/>
      <c r="H439" s="8" t="s">
        <v>6</v>
      </c>
      <c r="I439" s="8" t="s">
        <v>6</v>
      </c>
      <c r="J439" s="8" t="s">
        <v>6</v>
      </c>
      <c r="K439" s="8" t="s">
        <v>6</v>
      </c>
    </row>
    <row r="440" spans="1:11" ht="18.600000000000001" customHeight="1" thickBot="1" x14ac:dyDescent="0.3">
      <c r="A440" s="327" t="str">
        <f>'02 LISTE DE CONTRÔLE ET RAPPORT'!A439</f>
        <v/>
      </c>
      <c r="B440" s="400">
        <v>3000</v>
      </c>
      <c r="C440" s="373" t="str">
        <f>'02 LISTE DE CONTRÔLE ET RAPPORT'!C439</f>
        <v>Ventilation</v>
      </c>
      <c r="D440" s="328"/>
      <c r="E440" s="368"/>
      <c r="F440" s="368"/>
      <c r="G440" s="369"/>
      <c r="H440" s="8" t="s">
        <v>6</v>
      </c>
      <c r="I440" s="8" t="s">
        <v>6</v>
      </c>
      <c r="J440" s="8" t="s">
        <v>6</v>
      </c>
      <c r="K440" s="8" t="s">
        <v>6</v>
      </c>
    </row>
    <row r="441" spans="1:11" ht="15" customHeight="1" thickBot="1" x14ac:dyDescent="0.3">
      <c r="A441" s="329" t="str">
        <f>'02 LISTE DE CONTRÔLE ET RAPPORT'!A440</f>
        <v/>
      </c>
      <c r="B441" s="401">
        <v>3100</v>
      </c>
      <c r="C441" s="374" t="str">
        <f>'02 LISTE DE CONTRÔLE ET RAPPORT'!C440</f>
        <v>Documents d’exploitation</v>
      </c>
      <c r="D441" s="330"/>
      <c r="E441" s="371"/>
      <c r="F441" s="371"/>
      <c r="G441" s="372"/>
      <c r="H441" s="8" t="s">
        <v>6</v>
      </c>
      <c r="I441" s="8" t="s">
        <v>6</v>
      </c>
      <c r="J441" s="8" t="s">
        <v>6</v>
      </c>
      <c r="K441" s="8" t="s">
        <v>6</v>
      </c>
    </row>
    <row r="442" spans="1:11" ht="15" customHeight="1" thickBot="1" x14ac:dyDescent="0.3">
      <c r="A442" s="332" t="str">
        <f>'02 LISTE DE CONTRÔLE ET RAPPORT'!A441</f>
        <v/>
      </c>
      <c r="B442" s="207">
        <v>3101</v>
      </c>
      <c r="C442" s="480" t="str">
        <f>'02 LISTE DE CONTRÔLE ET RAPPORT'!C441</f>
        <v>Schéma d’exploitation</v>
      </c>
      <c r="D442" s="240"/>
      <c r="E442" s="465"/>
      <c r="F442" s="466"/>
      <c r="G442" s="467"/>
      <c r="H442" s="8" t="s">
        <v>6</v>
      </c>
      <c r="I442" s="8" t="s">
        <v>6</v>
      </c>
      <c r="J442" s="8" t="s">
        <v>6</v>
      </c>
      <c r="K442" s="8" t="s">
        <v>6</v>
      </c>
    </row>
    <row r="443" spans="1:11" ht="43.35" customHeight="1" x14ac:dyDescent="0.25">
      <c r="A443" s="376" t="str">
        <f>'02 LISTE DE CONTRÔLE ET RAPPORT'!A442</f>
        <v/>
      </c>
      <c r="B443" s="190">
        <v>3101.01</v>
      </c>
      <c r="C443" s="481" t="str">
        <f>'02 LISTE DE CONTRÔLE ET RAPPORT'!C442</f>
        <v xml:space="preserve">Description du défaut: Le schéma d’exploitation «Ventilation» (schéma de principe avec mode d’emploi) n’est pas affiché en permanence à un endroit approprié. </v>
      </c>
      <c r="D443" s="341" t="s">
        <v>2430</v>
      </c>
      <c r="E443" s="418" t="s">
        <v>2132</v>
      </c>
      <c r="F443" s="418"/>
      <c r="G443" s="419"/>
      <c r="H443" s="8" t="s">
        <v>6</v>
      </c>
      <c r="I443" s="8" t="s">
        <v>6</v>
      </c>
      <c r="J443" s="8" t="s">
        <v>6</v>
      </c>
      <c r="K443" s="8" t="s">
        <v>6</v>
      </c>
    </row>
    <row r="444" spans="1:11" ht="19.350000000000001" customHeight="1" x14ac:dyDescent="0.25">
      <c r="A444" s="377" t="str">
        <f>'02 LISTE DE CONTRÔLE ET RAPPORT'!A443</f>
        <v/>
      </c>
      <c r="B444" s="326"/>
      <c r="C444" s="834" t="str">
        <f>'02 LISTE DE CONTRÔLE ET RAPPORT'!C443</f>
        <v>Il convient d’établir un schéma de principe et de le fixer bien en évidence sur le VA.</v>
      </c>
      <c r="D444" s="835"/>
      <c r="E444" s="835"/>
      <c r="F444" s="835"/>
      <c r="G444" s="836"/>
      <c r="H444" s="8" t="s">
        <v>6</v>
      </c>
      <c r="I444" s="8" t="s">
        <v>6</v>
      </c>
      <c r="J444" s="8" t="s">
        <v>6</v>
      </c>
      <c r="K444" s="8" t="s">
        <v>6</v>
      </c>
    </row>
    <row r="445" spans="1:11" ht="57.6" customHeight="1" x14ac:dyDescent="0.25">
      <c r="A445" s="378" t="str">
        <f>'02 LISTE DE CONTRÔLE ET RAPPORT'!A444</f>
        <v/>
      </c>
      <c r="B445" s="191">
        <v>3101.02</v>
      </c>
      <c r="C445" s="62" t="str">
        <f>'02 LISTE DE CONTRÔLE ET RAPPORT'!C444</f>
        <v>Description du défaut: Dans les abris où un appareil de ventilation central est installé ou prescrit, ainsi que dans les constructions protégées, le schéma d’exploitation «Ventilation» existant ne correspond pas à l’installation actuelle.</v>
      </c>
      <c r="D445" s="342" t="s">
        <v>2430</v>
      </c>
      <c r="E445" s="418" t="s">
        <v>2132</v>
      </c>
      <c r="F445" s="418"/>
      <c r="G445" s="419"/>
      <c r="H445" s="8" t="s">
        <v>6</v>
      </c>
      <c r="I445" s="8" t="s">
        <v>6</v>
      </c>
      <c r="J445" s="8" t="s">
        <v>6</v>
      </c>
      <c r="K445" s="1"/>
    </row>
    <row r="446" spans="1:11" ht="17.100000000000001" customHeight="1" x14ac:dyDescent="0.25">
      <c r="A446" s="377" t="str">
        <f>'02 LISTE DE CONTRÔLE ET RAPPORT'!A445</f>
        <v/>
      </c>
      <c r="B446" s="326"/>
      <c r="C446" s="834" t="str">
        <f>'02 LISTE DE CONTRÔLE ET RAPPORT'!C445</f>
        <v>Le schéma d’exploitation existant doit être complété, corrigé ou redessiné.</v>
      </c>
      <c r="D446" s="835"/>
      <c r="E446" s="835"/>
      <c r="F446" s="835"/>
      <c r="G446" s="836"/>
      <c r="H446" s="8" t="s">
        <v>6</v>
      </c>
      <c r="I446" s="8" t="s">
        <v>6</v>
      </c>
      <c r="J446" s="8" t="s">
        <v>6</v>
      </c>
      <c r="K446" s="1"/>
    </row>
    <row r="447" spans="1:11" ht="29.1" customHeight="1" x14ac:dyDescent="0.25">
      <c r="A447" s="378" t="str">
        <f>'02 LISTE DE CONTRÔLE ET RAPPORT'!A446</f>
        <v/>
      </c>
      <c r="B447" s="191">
        <v>3101.03</v>
      </c>
      <c r="C447" s="62" t="str">
        <f>'02 LISTE DE CONTRÔLE ET RAPPORT'!C446</f>
        <v>Description du défaut: Les modes d’exploitation suivants ne peuvent pas être réglés correctement selon le schéma/les instructions:</v>
      </c>
      <c r="D447" s="342" t="s">
        <v>2430</v>
      </c>
      <c r="E447" s="418" t="s">
        <v>2132</v>
      </c>
      <c r="F447" s="418"/>
      <c r="G447" s="419"/>
      <c r="H447" s="8" t="s">
        <v>6</v>
      </c>
      <c r="I447" s="8" t="s">
        <v>6</v>
      </c>
      <c r="J447" s="8" t="s">
        <v>6</v>
      </c>
      <c r="K447" s="1"/>
    </row>
    <row r="448" spans="1:11" ht="14.45" customHeight="1" x14ac:dyDescent="0.25">
      <c r="A448" s="377" t="str">
        <f>'02 LISTE DE CONTRÔLE ET RAPPORT'!A447</f>
        <v/>
      </c>
      <c r="B448" s="229"/>
      <c r="C448" s="853" t="str">
        <f>'02 LISTE DE CONTRÔLE ET RAPPORT'!C447</f>
        <v>-        service d’entretien,</v>
      </c>
      <c r="D448" s="854"/>
      <c r="E448" s="854"/>
      <c r="F448" s="854"/>
      <c r="G448" s="855"/>
      <c r="H448" s="8" t="s">
        <v>6</v>
      </c>
      <c r="I448" s="8" t="s">
        <v>6</v>
      </c>
      <c r="J448" s="8" t="s">
        <v>6</v>
      </c>
      <c r="K448" s="1"/>
    </row>
    <row r="449" spans="1:11" ht="14.45" customHeight="1" x14ac:dyDescent="0.25">
      <c r="A449" s="381" t="str">
        <f>'02 LISTE DE CONTRÔLE ET RAPPORT'!A448</f>
        <v/>
      </c>
      <c r="B449" s="222"/>
      <c r="C449" s="853" t="str">
        <f>'02 LISTE DE CONTRÔLE ET RAPPORT'!C448</f>
        <v>-        fonctionnement à l’air de roulement,</v>
      </c>
      <c r="D449" s="854"/>
      <c r="E449" s="854"/>
      <c r="F449" s="854"/>
      <c r="G449" s="855"/>
      <c r="H449" s="8" t="s">
        <v>6</v>
      </c>
      <c r="I449" s="8" t="s">
        <v>6</v>
      </c>
      <c r="J449" s="8" t="s">
        <v>6</v>
      </c>
      <c r="K449" s="1"/>
    </row>
    <row r="450" spans="1:11" ht="14.45" customHeight="1" x14ac:dyDescent="0.25">
      <c r="A450" s="381" t="str">
        <f>'02 LISTE DE CONTRÔLE ET RAPPORT'!A449</f>
        <v/>
      </c>
      <c r="B450" s="222"/>
      <c r="C450" s="853" t="str">
        <f>'02 LISTE DE CONTRÔLE ET RAPPORT'!C449</f>
        <v>-        marche sans filtre,</v>
      </c>
      <c r="D450" s="854"/>
      <c r="E450" s="854"/>
      <c r="F450" s="854"/>
      <c r="G450" s="855"/>
      <c r="H450" s="8" t="s">
        <v>6</v>
      </c>
      <c r="I450" s="8" t="s">
        <v>6</v>
      </c>
      <c r="J450" s="8" t="s">
        <v>6</v>
      </c>
      <c r="K450" s="1"/>
    </row>
    <row r="451" spans="1:11" ht="14.45" customHeight="1" x14ac:dyDescent="0.25">
      <c r="A451" s="381" t="str">
        <f>'02 LISTE DE CONTRÔLE ET RAPPORT'!A450</f>
        <v/>
      </c>
      <c r="B451" s="222"/>
      <c r="C451" s="853" t="str">
        <f>'02 LISTE DE CONTRÔLE ET RAPPORT'!C450</f>
        <v>-        marche avec filtre et</v>
      </c>
      <c r="D451" s="854"/>
      <c r="E451" s="854"/>
      <c r="F451" s="854"/>
      <c r="G451" s="855"/>
      <c r="H451" s="8" t="s">
        <v>6</v>
      </c>
      <c r="I451" s="8" t="s">
        <v>6</v>
      </c>
      <c r="J451" s="8" t="s">
        <v>6</v>
      </c>
      <c r="K451" s="1"/>
    </row>
    <row r="452" spans="1:11" ht="14.45" customHeight="1" x14ac:dyDescent="0.25">
      <c r="A452" s="381" t="str">
        <f>'02 LISTE DE CONTRÔLE ET RAPPORT'!A451</f>
        <v/>
      </c>
      <c r="B452" s="222"/>
      <c r="C452" s="853" t="str">
        <f>'02 LISTE DE CONTRÔLE ET RAPPORT'!C451</f>
        <v>-        ventilation de secours.</v>
      </c>
      <c r="D452" s="854"/>
      <c r="E452" s="854"/>
      <c r="F452" s="854"/>
      <c r="G452" s="855"/>
      <c r="H452" s="8" t="s">
        <v>6</v>
      </c>
      <c r="I452" s="8" t="s">
        <v>6</v>
      </c>
      <c r="J452" s="8" t="s">
        <v>6</v>
      </c>
      <c r="K452" s="1"/>
    </row>
    <row r="453" spans="1:11" ht="29.1" customHeight="1" x14ac:dyDescent="0.25">
      <c r="A453" s="381" t="str">
        <f>'02 LISTE DE CONTRÔLE ET RAPPORT'!A452</f>
        <v/>
      </c>
      <c r="B453" s="222"/>
      <c r="C453" s="856" t="str">
        <f>'02 LISTE DE CONTRÔLE ET RAPPORT'!C452</f>
        <v>À contrôler dans les abris où un VA central est prescrit (abris à partir de 800 places protégées) ou a été installé.</v>
      </c>
      <c r="D453" s="857"/>
      <c r="E453" s="857"/>
      <c r="F453" s="857"/>
      <c r="G453" s="858"/>
      <c r="H453" s="8" t="s">
        <v>6</v>
      </c>
      <c r="I453" s="8" t="s">
        <v>6</v>
      </c>
      <c r="J453" s="8" t="s">
        <v>6</v>
      </c>
      <c r="K453" s="1"/>
    </row>
    <row r="454" spans="1:11" ht="46.35" customHeight="1" thickBot="1" x14ac:dyDescent="0.3">
      <c r="A454" s="381" t="str">
        <f>'02 LISTE DE CONTRÔLE ET RAPPORT'!A453</f>
        <v/>
      </c>
      <c r="B454" s="225"/>
      <c r="C454" s="868" t="str">
        <f>'02 LISTE DE CONTRÔLE ET RAPPORT'!C453</f>
        <v>Le schéma d’exploitation «Ventilation» doit indiquer comment régler les différents modes d’exploitation. La marche à suivre doit être discutée avec l’autorité cantonale responsable des ouvrages de protection.</v>
      </c>
      <c r="D454" s="869"/>
      <c r="E454" s="869"/>
      <c r="F454" s="869"/>
      <c r="G454" s="870"/>
      <c r="H454" s="8" t="s">
        <v>6</v>
      </c>
      <c r="I454" s="8" t="s">
        <v>6</v>
      </c>
      <c r="J454" s="8" t="s">
        <v>6</v>
      </c>
      <c r="K454" s="1"/>
    </row>
    <row r="455" spans="1:11" ht="15" customHeight="1" thickBot="1" x14ac:dyDescent="0.3">
      <c r="A455" s="332" t="str">
        <f>'02 LISTE DE CONTRÔLE ET RAPPORT'!A454</f>
        <v/>
      </c>
      <c r="B455" s="207">
        <v>3102</v>
      </c>
      <c r="C455" s="480" t="str">
        <f>'02 LISTE DE CONTRÔLE ET RAPPORT'!C454</f>
        <v xml:space="preserve">Étiquette des composants pour les VA centraux </v>
      </c>
      <c r="D455" s="240"/>
      <c r="E455" s="465"/>
      <c r="F455" s="466"/>
      <c r="G455" s="467"/>
      <c r="H455" s="8" t="s">
        <v>6</v>
      </c>
      <c r="I455" s="8" t="s">
        <v>6</v>
      </c>
      <c r="J455" s="8" t="s">
        <v>6</v>
      </c>
      <c r="K455" s="1"/>
    </row>
    <row r="456" spans="1:11" ht="43.35" customHeight="1" x14ac:dyDescent="0.25">
      <c r="A456" s="376" t="str">
        <f>'02 LISTE DE CONTRÔLE ET RAPPORT'!A455</f>
        <v/>
      </c>
      <c r="B456" s="190">
        <v>3102.01</v>
      </c>
      <c r="C456" s="481" t="str">
        <f>'02 LISTE DE CONTRÔLE ET RAPPORT'!C455</f>
        <v>Description du défaut: Les numérotations et les positions des ITE et du schéma d’exploitation ne correspondent pas aux désignations utilisées.</v>
      </c>
      <c r="D456" s="341" t="s">
        <v>2430</v>
      </c>
      <c r="E456" s="418" t="s">
        <v>2132</v>
      </c>
      <c r="F456" s="418"/>
      <c r="G456" s="419"/>
      <c r="H456" s="8" t="s">
        <v>6</v>
      </c>
      <c r="I456" s="8" t="s">
        <v>6</v>
      </c>
      <c r="J456" s="8" t="s">
        <v>6</v>
      </c>
      <c r="K456" s="1"/>
    </row>
    <row r="457" spans="1:11" ht="14.45" customHeight="1" x14ac:dyDescent="0.25">
      <c r="A457" s="377" t="str">
        <f>'02 LISTE DE CONTRÔLE ET RAPPORT'!A456</f>
        <v/>
      </c>
      <c r="B457" s="326"/>
      <c r="C457" s="474" t="str">
        <f>'02 LISTE DE CONTRÔLE ET RAPPORT'!C456</f>
        <v>Ces inscriptions doivent être corrigées ou complétées.</v>
      </c>
      <c r="D457" s="461"/>
      <c r="E457" s="461"/>
      <c r="F457" s="461"/>
      <c r="G457" s="462"/>
      <c r="H457" s="8" t="s">
        <v>6</v>
      </c>
      <c r="I457" s="8" t="s">
        <v>6</v>
      </c>
      <c r="J457" s="8" t="s">
        <v>6</v>
      </c>
      <c r="K457" s="1"/>
    </row>
    <row r="458" spans="1:11" ht="29.1" customHeight="1" x14ac:dyDescent="0.25">
      <c r="A458" s="378" t="str">
        <f>'02 LISTE DE CONTRÔLE ET RAPPORT'!A457</f>
        <v/>
      </c>
      <c r="B458" s="191">
        <v>3102.02</v>
      </c>
      <c r="C458" s="62" t="str">
        <f>'02 LISTE DE CONTRÔLE ET RAPPORT'!C457</f>
        <v>Description du défaut: Les inscriptions ne sont pas apposées en permanence et de manière à éviter toute confusion.</v>
      </c>
      <c r="D458" s="342" t="s">
        <v>2430</v>
      </c>
      <c r="E458" s="418" t="s">
        <v>2132</v>
      </c>
      <c r="F458" s="418"/>
      <c r="G458" s="419"/>
      <c r="H458" s="8" t="s">
        <v>6</v>
      </c>
      <c r="I458" s="8" t="s">
        <v>6</v>
      </c>
      <c r="J458" s="8" t="s">
        <v>6</v>
      </c>
      <c r="K458" s="1"/>
    </row>
    <row r="459" spans="1:11" ht="57.6" customHeight="1" thickBot="1" x14ac:dyDescent="0.3">
      <c r="A459" s="377" t="str">
        <f>'02 LISTE DE CONTRÔLE ET RAPPORT'!A458</f>
        <v/>
      </c>
      <c r="B459" s="326"/>
      <c r="C459" s="837" t="str">
        <f>'02 LISTE DE CONTRÔLE ET RAPPORT'!C458</f>
        <v>Les inscriptions doivent être apposées en permanence à l’endroit prévu (par exemple autocollant, plaquette en aluminium avec chaîne, etc.) et pouvoir être clairement attribuées au composant correspondant. Grâce à elles, les installations doivent pouvoir être utilisées à l'aide du schéma d'exploitation même par un personnel non spécialisé ayant reçu les instructions nécessaires.</v>
      </c>
      <c r="D459" s="838"/>
      <c r="E459" s="838"/>
      <c r="F459" s="838"/>
      <c r="G459" s="464"/>
      <c r="H459" s="8" t="s">
        <v>6</v>
      </c>
      <c r="I459" s="8" t="s">
        <v>6</v>
      </c>
      <c r="J459" s="8" t="s">
        <v>6</v>
      </c>
      <c r="K459" s="1"/>
    </row>
    <row r="460" spans="1:11" ht="15" customHeight="1" thickBot="1" x14ac:dyDescent="0.3">
      <c r="A460" s="329" t="str">
        <f>'02 LISTE DE CONTRÔLE ET RAPPORT'!A459</f>
        <v/>
      </c>
      <c r="B460" s="401">
        <v>3200</v>
      </c>
      <c r="C460" s="374" t="str">
        <f>'02 LISTE DE CONTRÔLE ET RAPPORT'!C459</f>
        <v>Sas</v>
      </c>
      <c r="D460" s="330"/>
      <c r="E460" s="371"/>
      <c r="F460" s="371"/>
      <c r="G460" s="372"/>
      <c r="H460" s="8" t="s">
        <v>6</v>
      </c>
      <c r="I460" s="8" t="s">
        <v>6</v>
      </c>
      <c r="J460" s="8" t="s">
        <v>6</v>
      </c>
      <c r="K460" s="8" t="s">
        <v>6</v>
      </c>
    </row>
    <row r="461" spans="1:11" ht="15" customHeight="1" thickBot="1" x14ac:dyDescent="0.3">
      <c r="A461" s="332" t="str">
        <f>'02 LISTE DE CONTRÔLE ET RAPPORT'!A460</f>
        <v/>
      </c>
      <c r="B461" s="207">
        <v>3201</v>
      </c>
      <c r="C461" s="480" t="str">
        <f>'02 LISTE DE CONTRÔLE ET RAPPORT'!C460</f>
        <v>Étiquettes et temps de rinçage</v>
      </c>
      <c r="D461" s="240"/>
      <c r="E461" s="465"/>
      <c r="F461" s="466"/>
      <c r="G461" s="467"/>
      <c r="H461" s="8" t="s">
        <v>6</v>
      </c>
      <c r="I461" s="8" t="s">
        <v>6</v>
      </c>
      <c r="J461" s="8" t="s">
        <v>6</v>
      </c>
      <c r="K461" s="8" t="s">
        <v>6</v>
      </c>
    </row>
    <row r="462" spans="1:11" ht="29.1" customHeight="1" x14ac:dyDescent="0.25">
      <c r="A462" s="383" t="str">
        <f>'02 LISTE DE CONTRÔLE ET RAPPORT'!A461</f>
        <v/>
      </c>
      <c r="B462" s="193">
        <v>3201.01</v>
      </c>
      <c r="C462" s="484" t="str">
        <f>'02 LISTE DE CONTRÔLE ET RAPPORT'!C461</f>
        <v>Description du défaut: Dans les sas, le temps de rinçage ne figure pas sur un écriteau apposé en permanence.</v>
      </c>
      <c r="D462" s="344" t="s">
        <v>2431</v>
      </c>
      <c r="E462" s="424" t="s">
        <v>2132</v>
      </c>
      <c r="F462" s="424"/>
      <c r="G462" s="425"/>
      <c r="H462" s="8" t="s">
        <v>6</v>
      </c>
      <c r="I462" s="8" t="s">
        <v>6</v>
      </c>
      <c r="J462" s="8" t="s">
        <v>6</v>
      </c>
      <c r="K462" s="8" t="s">
        <v>6</v>
      </c>
    </row>
    <row r="463" spans="1:11" ht="93" customHeight="1" x14ac:dyDescent="0.25">
      <c r="A463" s="377" t="str">
        <f>'02 LISTE DE CONTRÔLE ET RAPPORT'!A462</f>
        <v/>
      </c>
      <c r="B463" s="326"/>
      <c r="C463" s="834" t="str">
        <f>'02 LISTE DE CONTRÔLE ET RAPPORT'!C462</f>
        <v>Si le temps de rinçage du sas (temps nécessaire pour quatre renouvellements d’air) n’est pas clairement mentionné dans la documentation de l’ouvrage de protection, il convient de charger une entreprise spécialisée d’effectuer les calculs adéquats (à l’aide de la mesure du débit d’air évacué). Le temps de rinçage du sas pour quatre renouvellements d’air lors de la marche avec filtre (sans air de roulement) doit être affiché dans le sas sur un écriteau bien visible et résistant à l’usure. La marche à suivre doit être discutée avec l’autorité cantonale responsable des ouvrages de protection.</v>
      </c>
      <c r="D463" s="835"/>
      <c r="E463" s="835"/>
      <c r="F463" s="835"/>
      <c r="G463" s="836"/>
      <c r="H463" s="8" t="s">
        <v>6</v>
      </c>
      <c r="I463" s="8" t="s">
        <v>6</v>
      </c>
      <c r="J463" s="8" t="s">
        <v>6</v>
      </c>
      <c r="K463" s="8" t="s">
        <v>6</v>
      </c>
    </row>
    <row r="464" spans="1:11" ht="29.1" customHeight="1" x14ac:dyDescent="0.25">
      <c r="A464" s="378" t="str">
        <f>'02 LISTE DE CONTRÔLE ET RAPPORT'!A463</f>
        <v/>
      </c>
      <c r="B464" s="191">
        <v>3201.02</v>
      </c>
      <c r="C464" s="62" t="str">
        <f>'02 LISTE DE CONTRÔLE ET RAPPORT'!C463</f>
        <v>Description du défaut: Le temps de rinçage est supérieur à quinze minutes.</v>
      </c>
      <c r="D464" s="342" t="s">
        <v>2430</v>
      </c>
      <c r="E464" s="418" t="s">
        <v>2132</v>
      </c>
      <c r="F464" s="418"/>
      <c r="G464" s="419"/>
      <c r="H464" s="8" t="s">
        <v>6</v>
      </c>
      <c r="I464" s="8" t="s">
        <v>6</v>
      </c>
      <c r="J464" s="8" t="s">
        <v>6</v>
      </c>
      <c r="K464" s="8" t="s">
        <v>6</v>
      </c>
    </row>
    <row r="465" spans="1:11" ht="58.35" customHeight="1" thickBot="1" x14ac:dyDescent="0.3">
      <c r="A465" s="377" t="str">
        <f>'02 LISTE DE CONTRÔLE ET RAPPORT'!A464</f>
        <v/>
      </c>
      <c r="B465" s="326"/>
      <c r="C465" s="837" t="str">
        <f>'02 LISTE DE CONTRÔLE ET RAPPORT'!C464</f>
        <v>Il convient de prendre des mesures conformes aux instructions techniques pour la modernisation des constructions et des abris spéciaux (ITMO 1997 Constructions) afin de réduire le temps de rinçage des sas. Pour ce faire, il est nécessaire de faire appel à des entreprises spécialisées et de discuter de la marche à suivre avec l’autorité cantonale responsable des ouvrages de protection.</v>
      </c>
      <c r="D465" s="838"/>
      <c r="E465" s="838"/>
      <c r="F465" s="838"/>
      <c r="G465" s="839"/>
      <c r="H465" s="8" t="s">
        <v>6</v>
      </c>
      <c r="I465" s="8" t="s">
        <v>6</v>
      </c>
      <c r="J465" s="8" t="s">
        <v>6</v>
      </c>
      <c r="K465" s="8" t="s">
        <v>6</v>
      </c>
    </row>
    <row r="466" spans="1:11" ht="15" customHeight="1" thickBot="1" x14ac:dyDescent="0.3">
      <c r="A466" s="332" t="str">
        <f>'02 LISTE DE CONTRÔLE ET RAPPORT'!A465</f>
        <v/>
      </c>
      <c r="B466" s="207">
        <v>3202</v>
      </c>
      <c r="C466" s="480" t="str">
        <f>'02 LISTE DE CONTRÔLE ET RAPPORT'!C465</f>
        <v>Sas distinct donnant sur le local des machines</v>
      </c>
      <c r="D466" s="240"/>
      <c r="E466" s="465"/>
      <c r="F466" s="466"/>
      <c r="G466" s="467"/>
      <c r="H466" s="8" t="s">
        <v>6</v>
      </c>
      <c r="I466" s="8" t="s">
        <v>6</v>
      </c>
      <c r="J466" s="8" t="s">
        <v>6</v>
      </c>
      <c r="K466" s="1"/>
    </row>
    <row r="467" spans="1:11" ht="43.35" customHeight="1" x14ac:dyDescent="0.25">
      <c r="A467" s="383" t="str">
        <f>'02 LISTE DE CONTRÔLE ET RAPPORT'!A466</f>
        <v/>
      </c>
      <c r="B467" s="193">
        <v>3202.01</v>
      </c>
      <c r="C467" s="484" t="str">
        <f>'02 LISTE DE CONTRÔLE ET RAPPORT'!C466</f>
        <v>Description du défaut: Dans le sas donnant sur le local des machines, le temps de rinçage ne figure pas sur un écriteau apposé en permanence.</v>
      </c>
      <c r="D467" s="344" t="s">
        <v>2431</v>
      </c>
      <c r="E467" s="424" t="s">
        <v>2132</v>
      </c>
      <c r="F467" s="424"/>
      <c r="G467" s="425"/>
      <c r="H467" s="8" t="s">
        <v>6</v>
      </c>
      <c r="I467" s="8" t="s">
        <v>6</v>
      </c>
      <c r="J467" s="8" t="s">
        <v>6</v>
      </c>
      <c r="K467" s="1"/>
    </row>
    <row r="468" spans="1:11" ht="30.6" customHeight="1" x14ac:dyDescent="0.25">
      <c r="A468" s="377" t="str">
        <f>'02 LISTE DE CONTRÔLE ET RAPPORT'!A467</f>
        <v/>
      </c>
      <c r="B468" s="326"/>
      <c r="C468" s="834" t="str">
        <f>'02 LISTE DE CONTRÔLE ET RAPPORT'!C467</f>
        <v>Si le temps de rinçage du sas (temps nécessaire pour quatre renouvellements d’air) n’est pas clairement mentionné dans la documentation de l’ouvrage de protection, il convient de charger une entreprise spécialisée d’effectuer les calculs adéquats (à l’aide de la mesure du débit d’air évacué). Le temps de rinçage du sas pour quatre renouvellements d’air lors de la marche avec filtre (sans air de roulement) doit être affiché dans le sas sur un écriteau bien visible et résistant à l’usure. La marche à suivre doit être discutée avec l’autorité cantonale responsable des ouvrages de protection.</v>
      </c>
      <c r="D468" s="835"/>
      <c r="E468" s="835"/>
      <c r="F468" s="835"/>
      <c r="G468" s="836"/>
      <c r="H468" s="8" t="s">
        <v>6</v>
      </c>
      <c r="I468" s="8" t="s">
        <v>6</v>
      </c>
      <c r="J468" s="8" t="s">
        <v>6</v>
      </c>
      <c r="K468" s="1"/>
    </row>
    <row r="469" spans="1:11" ht="29.1" customHeight="1" x14ac:dyDescent="0.25">
      <c r="A469" s="378" t="str">
        <f>'02 LISTE DE CONTRÔLE ET RAPPORT'!A468</f>
        <v/>
      </c>
      <c r="B469" s="191">
        <v>3202.02</v>
      </c>
      <c r="C469" s="62" t="str">
        <f>'02 LISTE DE CONTRÔLE ET RAPPORT'!C468</f>
        <v>Description du défaut: Le temps de rinçage est supérieur à quinze minutes.</v>
      </c>
      <c r="D469" s="342" t="s">
        <v>2430</v>
      </c>
      <c r="E469" s="418" t="s">
        <v>2132</v>
      </c>
      <c r="F469" s="418"/>
      <c r="G469" s="419"/>
      <c r="H469" s="8" t="s">
        <v>6</v>
      </c>
      <c r="I469" s="8" t="s">
        <v>6</v>
      </c>
      <c r="J469" s="8" t="s">
        <v>6</v>
      </c>
      <c r="K469" s="1"/>
    </row>
    <row r="470" spans="1:11" ht="59.1" customHeight="1" x14ac:dyDescent="0.25">
      <c r="A470" s="377" t="str">
        <f>'02 LISTE DE CONTRÔLE ET RAPPORT'!A469</f>
        <v/>
      </c>
      <c r="B470" s="326"/>
      <c r="C470" s="834" t="str">
        <f>'02 LISTE DE CONTRÔLE ET RAPPORT'!C469</f>
        <v>Il convient de prendre des mesures conformes aux instructions techniques pour la modernisation des constructions et des abris spéciaux (ITMO 1997 Constructions) afin de réduire le temps de rinçage des sas. Pour ce faire, il est nécessaire de faire appel à des entreprises spécialisées et de discuter de la marche à suivre avec l’autorité cantonale responsable des ouvrages de protection.</v>
      </c>
      <c r="D470" s="835"/>
      <c r="E470" s="835"/>
      <c r="F470" s="835"/>
      <c r="G470" s="836"/>
      <c r="H470" s="8" t="s">
        <v>6</v>
      </c>
      <c r="I470" s="8" t="s">
        <v>6</v>
      </c>
      <c r="J470" s="8" t="s">
        <v>6</v>
      </c>
      <c r="K470" s="1"/>
    </row>
    <row r="471" spans="1:11" ht="29.1" customHeight="1" x14ac:dyDescent="0.25">
      <c r="A471" s="384" t="str">
        <f>'02 LISTE DE CONTRÔLE ET RAPPORT'!A470</f>
        <v/>
      </c>
      <c r="B471" s="63">
        <v>3202.03</v>
      </c>
      <c r="C471" s="485" t="str">
        <f>'02 LISTE DE CONTRÔLE ET RAPPORT'!C470</f>
        <v>Description du défaut: Il manque un tuyau démontable dans le conduit d’évacuation d’air.</v>
      </c>
      <c r="D471" s="345" t="s">
        <v>2431</v>
      </c>
      <c r="E471" s="424" t="s">
        <v>2132</v>
      </c>
      <c r="F471" s="424"/>
      <c r="G471" s="425"/>
      <c r="H471" s="8" t="s">
        <v>6</v>
      </c>
      <c r="I471" s="8" t="s">
        <v>6</v>
      </c>
      <c r="J471" s="8" t="s">
        <v>6</v>
      </c>
      <c r="K471" s="1"/>
    </row>
    <row r="472" spans="1:11" ht="31.35" customHeight="1" x14ac:dyDescent="0.25">
      <c r="A472" s="377" t="str">
        <f>'02 LISTE DE CONTRÔLE ET RAPPORT'!A471</f>
        <v/>
      </c>
      <c r="B472" s="326"/>
      <c r="C472" s="834" t="str">
        <f>'02 LISTE DE CONTRÔLE ET RAPPORT'!C471</f>
        <v>Il convient de remédier à cette lacune et de discuter de la marche à suivre avec l’autorité cantonale responsable des ouvrages de protection.</v>
      </c>
      <c r="D472" s="835"/>
      <c r="E472" s="835"/>
      <c r="F472" s="835"/>
      <c r="G472" s="836"/>
      <c r="H472" s="8" t="s">
        <v>6</v>
      </c>
      <c r="I472" s="8" t="s">
        <v>6</v>
      </c>
      <c r="J472" s="8" t="s">
        <v>6</v>
      </c>
      <c r="K472" s="1"/>
    </row>
    <row r="473" spans="1:11" ht="43.35" customHeight="1" x14ac:dyDescent="0.25">
      <c r="A473" s="378" t="str">
        <f>'02 LISTE DE CONTRÔLE ET RAPPORT'!A472</f>
        <v/>
      </c>
      <c r="B473" s="191">
        <v>3202.04</v>
      </c>
      <c r="C473" s="62" t="str">
        <f>'02 LISTE DE CONTRÔLE ET RAPPORT'!C472</f>
        <v xml:space="preserve">Description du défaut: Il manque un mode d’emploi, y compris les outils nécessaires, pour le tuyau démontable du conduit d’évacuation d’air. </v>
      </c>
      <c r="D473" s="342" t="s">
        <v>2430</v>
      </c>
      <c r="E473" s="418" t="s">
        <v>2132</v>
      </c>
      <c r="F473" s="418"/>
      <c r="G473" s="419"/>
      <c r="H473" s="8" t="s">
        <v>6</v>
      </c>
      <c r="I473" s="8" t="s">
        <v>6</v>
      </c>
      <c r="J473" s="8" t="s">
        <v>6</v>
      </c>
      <c r="K473" s="1"/>
    </row>
    <row r="474" spans="1:11" ht="30.6" customHeight="1" thickBot="1" x14ac:dyDescent="0.3">
      <c r="A474" s="377" t="str">
        <f>'02 LISTE DE CONTRÔLE ET RAPPORT'!A473</f>
        <v/>
      </c>
      <c r="B474" s="229"/>
      <c r="C474" s="834" t="str">
        <f>'02 LISTE DE CONTRÔLE ET RAPPORT'!C473</f>
        <v>Le mode d’emploi et les outils nécessaires doivent être placés de manière permanente dans le sas pour la transformation.</v>
      </c>
      <c r="D474" s="835"/>
      <c r="E474" s="835"/>
      <c r="F474" s="835"/>
      <c r="G474" s="836"/>
      <c r="H474" s="8" t="s">
        <v>6</v>
      </c>
      <c r="I474" s="8" t="s">
        <v>6</v>
      </c>
      <c r="J474" s="8" t="s">
        <v>6</v>
      </c>
      <c r="K474" s="1"/>
    </row>
    <row r="475" spans="1:11" ht="15" customHeight="1" thickBot="1" x14ac:dyDescent="0.3">
      <c r="A475" s="329" t="str">
        <f>'02 LISTE DE CONTRÔLE ET RAPPORT'!A474</f>
        <v/>
      </c>
      <c r="B475" s="401">
        <v>3300</v>
      </c>
      <c r="C475" s="374" t="str">
        <f>'02 LISTE DE CONTRÔLE ET RAPPORT'!C474</f>
        <v>Composants de ventilation</v>
      </c>
      <c r="D475" s="330"/>
      <c r="E475" s="371"/>
      <c r="F475" s="371"/>
      <c r="G475" s="372"/>
      <c r="H475" s="8" t="s">
        <v>6</v>
      </c>
      <c r="I475" s="8" t="s">
        <v>6</v>
      </c>
      <c r="J475" s="8" t="s">
        <v>6</v>
      </c>
      <c r="K475" s="8" t="s">
        <v>6</v>
      </c>
    </row>
    <row r="476" spans="1:11" ht="29.45" customHeight="1" thickBot="1" x14ac:dyDescent="0.3">
      <c r="A476" s="332" t="str">
        <f>'02 LISTE DE CONTRÔLE ET RAPPORT'!A475</f>
        <v/>
      </c>
      <c r="B476" s="207">
        <v>3301</v>
      </c>
      <c r="C476" s="480" t="str">
        <f>'02 LISTE DE CONTRÔLE ET RAPPORT'!C475</f>
        <v>Soupapes (soupapes de surpression SSP / valves anti-explosion VAE / SSP/VAE combinées)</v>
      </c>
      <c r="D476" s="240"/>
      <c r="E476" s="465"/>
      <c r="F476" s="466"/>
      <c r="G476" s="467"/>
      <c r="H476" s="8" t="s">
        <v>6</v>
      </c>
      <c r="I476" s="8" t="s">
        <v>6</v>
      </c>
      <c r="J476" s="8" t="s">
        <v>6</v>
      </c>
      <c r="K476" s="8" t="s">
        <v>6</v>
      </c>
    </row>
    <row r="477" spans="1:11" ht="29.1" customHeight="1" x14ac:dyDescent="0.25">
      <c r="A477" s="383" t="str">
        <f>'02 LISTE DE CONTRÔLE ET RAPPORT'!A476</f>
        <v/>
      </c>
      <c r="B477" s="193">
        <v>3301.01</v>
      </c>
      <c r="C477" s="484" t="str">
        <f>'02 LISTE DE CONTRÔLE ET RAPPORT'!C476</f>
        <v>Description du défaut: L’accès aux soupapes pour effectuer un contrôle n’est pas garanti.</v>
      </c>
      <c r="D477" s="344" t="s">
        <v>2431</v>
      </c>
      <c r="E477" s="424" t="s">
        <v>2132</v>
      </c>
      <c r="F477" s="424"/>
      <c r="G477" s="425"/>
      <c r="H477" s="8" t="s">
        <v>6</v>
      </c>
      <c r="I477" s="8" t="s">
        <v>6</v>
      </c>
      <c r="J477" s="8" t="s">
        <v>6</v>
      </c>
      <c r="K477" s="8" t="s">
        <v>6</v>
      </c>
    </row>
    <row r="478" spans="1:11" ht="14.45" customHeight="1" x14ac:dyDescent="0.25">
      <c r="A478" s="377" t="str">
        <f>'02 LISTE DE CONTRÔLE ET RAPPORT'!A477</f>
        <v/>
      </c>
      <c r="B478" s="326"/>
      <c r="C478" s="834" t="str">
        <f>'02 LISTE DE CONTRÔLE ET RAPPORT'!C477</f>
        <v>Le contrôle des soupapes n’a donc pas pu être effectué. L’accès doit être assuré par le personnel technique.</v>
      </c>
      <c r="D478" s="835"/>
      <c r="E478" s="835"/>
      <c r="F478" s="835"/>
      <c r="G478" s="836"/>
      <c r="H478" s="8" t="s">
        <v>6</v>
      </c>
      <c r="I478" s="8" t="s">
        <v>6</v>
      </c>
      <c r="J478" s="8" t="s">
        <v>6</v>
      </c>
      <c r="K478" s="8" t="s">
        <v>6</v>
      </c>
    </row>
    <row r="479" spans="1:11" ht="29.1" customHeight="1" x14ac:dyDescent="0.25">
      <c r="A479" s="389" t="str">
        <f>'02 LISTE DE CONTRÔLE ET RAPPORT'!A478</f>
        <v/>
      </c>
      <c r="B479" s="198">
        <v>3301.02</v>
      </c>
      <c r="C479" s="490" t="str">
        <f>'02 LISTE DE CONTRÔLE ET RAPPORT'!C478</f>
        <v>Description du défaut: Certaines soupapes sont manquantes ou ne sont pas montées.</v>
      </c>
      <c r="D479" s="346" t="s">
        <v>2432</v>
      </c>
      <c r="E479" s="420" t="s">
        <v>2132</v>
      </c>
      <c r="F479" s="420"/>
      <c r="G479" s="421"/>
      <c r="H479" s="8" t="s">
        <v>6</v>
      </c>
      <c r="I479" s="8" t="s">
        <v>6</v>
      </c>
      <c r="J479" s="8" t="s">
        <v>6</v>
      </c>
      <c r="K479" s="8" t="s">
        <v>6</v>
      </c>
    </row>
    <row r="480" spans="1:11" ht="18" customHeight="1" x14ac:dyDescent="0.25">
      <c r="A480" s="379" t="str">
        <f>'02 LISTE DE CONTRÔLE ET RAPPORT'!A479</f>
        <v/>
      </c>
      <c r="B480" s="229"/>
      <c r="C480" s="834" t="str">
        <f>'02 LISTE DE CONTRÔLE ET RAPPORT'!C479</f>
        <v>Les soupapes manquantes doivent être montées par une entreprise spécialisée.</v>
      </c>
      <c r="D480" s="835"/>
      <c r="E480" s="835"/>
      <c r="F480" s="835"/>
      <c r="G480" s="836"/>
      <c r="H480" s="8" t="s">
        <v>6</v>
      </c>
      <c r="I480" s="8" t="s">
        <v>6</v>
      </c>
      <c r="J480" s="8" t="s">
        <v>6</v>
      </c>
      <c r="K480" s="8" t="s">
        <v>6</v>
      </c>
    </row>
    <row r="481" spans="1:11" ht="35.1" customHeight="1" x14ac:dyDescent="0.25">
      <c r="A481" s="381" t="str">
        <f>'02 LISTE DE CONTRÔLE ET RAPPORT'!A480</f>
        <v/>
      </c>
      <c r="B481" s="225"/>
      <c r="C481" s="834" t="str">
        <f>'02 LISTE DE CONTRÔLE ET RAPPORT'!C480</f>
        <v>Si toutes les soupapes ne sont pas présentes et montées, l’ouvrage de protection n’est plus opérationnel! La marche à suivre doit être discutée avec l’autorité cantonale responsable des ouvrages de protection.</v>
      </c>
      <c r="D481" s="835"/>
      <c r="E481" s="835"/>
      <c r="F481" s="835"/>
      <c r="G481" s="836"/>
      <c r="H481" s="8" t="s">
        <v>6</v>
      </c>
      <c r="I481" s="8" t="s">
        <v>6</v>
      </c>
      <c r="J481" s="8" t="s">
        <v>6</v>
      </c>
      <c r="K481" s="8" t="s">
        <v>6</v>
      </c>
    </row>
    <row r="482" spans="1:11" ht="43.35" customHeight="1" x14ac:dyDescent="0.25">
      <c r="A482" s="384" t="str">
        <f>'02 LISTE DE CONTRÔLE ET RAPPORT'!A481</f>
        <v/>
      </c>
      <c r="B482" s="63">
        <v>3301.03</v>
      </c>
      <c r="C482" s="485" t="str">
        <f>'02 LISTE DE CONTRÔLE ET RAPPORT'!C481</f>
        <v>Description du défaut: Les soupapes ne sont pas pourvues d’une inscription BZS (autocollant/plaquette) ou ne disposent pas d’une homologation OFPP (BZS)valable.</v>
      </c>
      <c r="D482" s="345" t="s">
        <v>2431</v>
      </c>
      <c r="E482" s="424" t="s">
        <v>2132</v>
      </c>
      <c r="F482" s="424"/>
      <c r="G482" s="425"/>
      <c r="H482" s="8" t="s">
        <v>6</v>
      </c>
      <c r="I482" s="8" t="s">
        <v>6</v>
      </c>
      <c r="J482" s="8" t="s">
        <v>6</v>
      </c>
      <c r="K482" s="8" t="s">
        <v>6</v>
      </c>
    </row>
    <row r="483" spans="1:11" ht="33.6" customHeight="1" x14ac:dyDescent="0.25">
      <c r="A483" s="379" t="str">
        <f>'02 LISTE DE CONTRÔLE ET RAPPORT'!A482</f>
        <v/>
      </c>
      <c r="B483" s="229"/>
      <c r="C483" s="834" t="str">
        <f>'02 LISTE DE CONTRÔLE ET RAPPORT'!C482</f>
        <v>Les soupapes qui ne sont plus homologuées sont signalées dans un tableau de l’annexe 3 des «ITMO 1997 Constructions».</v>
      </c>
      <c r="D483" s="835"/>
      <c r="E483" s="835"/>
      <c r="F483" s="835"/>
      <c r="G483" s="836"/>
      <c r="H483" s="8" t="s">
        <v>6</v>
      </c>
      <c r="I483" s="8" t="s">
        <v>6</v>
      </c>
      <c r="J483" s="8" t="s">
        <v>6</v>
      </c>
      <c r="K483" s="8" t="s">
        <v>6</v>
      </c>
    </row>
    <row r="484" spans="1:11" ht="33.6" customHeight="1" x14ac:dyDescent="0.25">
      <c r="A484" s="381" t="str">
        <f>'02 LISTE DE CONTRÔLE ET RAPPORT'!A483</f>
        <v/>
      </c>
      <c r="B484" s="225"/>
      <c r="C484" s="834" t="str">
        <f>'02 LISTE DE CONTRÔLE ET RAPPORT'!C483</f>
        <v>Les soupapes doivent être remplacées. La marche à suivre doit être discutée avec l’autorité cantonale responsable des ouvrages de protection.</v>
      </c>
      <c r="D484" s="835"/>
      <c r="E484" s="835"/>
      <c r="F484" s="835"/>
      <c r="G484" s="836"/>
      <c r="H484" s="8" t="s">
        <v>6</v>
      </c>
      <c r="I484" s="8" t="s">
        <v>6</v>
      </c>
      <c r="J484" s="8" t="s">
        <v>6</v>
      </c>
      <c r="K484" s="8" t="s">
        <v>6</v>
      </c>
    </row>
    <row r="485" spans="1:11" ht="29.1" customHeight="1" x14ac:dyDescent="0.25">
      <c r="A485" s="378" t="str">
        <f>'02 LISTE DE CONTRÔLE ET RAPPORT'!A484</f>
        <v/>
      </c>
      <c r="B485" s="191">
        <v>3301.04</v>
      </c>
      <c r="C485" s="62" t="str">
        <f>'02 LISTE DE CONTRÔLE ET RAPPORT'!C484</f>
        <v>Description du défaut: Certaines soupapes sont encrassées ou ne sont pas entretenues correctement.</v>
      </c>
      <c r="D485" s="342" t="s">
        <v>2430</v>
      </c>
      <c r="E485" s="418" t="s">
        <v>2132</v>
      </c>
      <c r="F485" s="418"/>
      <c r="G485" s="419"/>
      <c r="H485" s="8" t="s">
        <v>6</v>
      </c>
      <c r="I485" s="8" t="s">
        <v>6</v>
      </c>
      <c r="J485" s="8" t="s">
        <v>6</v>
      </c>
      <c r="K485" s="8" t="s">
        <v>6</v>
      </c>
    </row>
    <row r="486" spans="1:11" ht="28.35" customHeight="1" x14ac:dyDescent="0.25">
      <c r="A486" s="377" t="str">
        <f>'02 LISTE DE CONTRÔLE ET RAPPORT'!A485</f>
        <v/>
      </c>
      <c r="B486" s="326"/>
      <c r="C486" s="834" t="str">
        <f>'02 LISTE DE CONTRÔLE ET RAPPORT'!C485</f>
        <v>Il convient de contrôler les ouvertures des soupapes et d’effectuer un entretien (ITE: vérifier le fonctionnement, procéder à un nettoyage, ôter les résidus de peinture, etc.).</v>
      </c>
      <c r="D486" s="835"/>
      <c r="E486" s="835"/>
      <c r="F486" s="835"/>
      <c r="G486" s="836"/>
      <c r="H486" s="8" t="s">
        <v>6</v>
      </c>
      <c r="I486" s="8" t="s">
        <v>6</v>
      </c>
      <c r="J486" s="8" t="s">
        <v>6</v>
      </c>
      <c r="K486" s="8" t="s">
        <v>6</v>
      </c>
    </row>
    <row r="487" spans="1:11" ht="29.1" customHeight="1" x14ac:dyDescent="0.25">
      <c r="A487" s="378" t="str">
        <f>'02 LISTE DE CONTRÔLE ET RAPPORT'!A486</f>
        <v/>
      </c>
      <c r="B487" s="191">
        <v>3301.05</v>
      </c>
      <c r="C487" s="62" t="str">
        <f>'02 LISTE DE CONTRÔLE ET RAPPORT'!C486</f>
        <v>Description du défaut: Les grilles de protection près des soupapes sont rouillées ou manquantes.</v>
      </c>
      <c r="D487" s="342" t="s">
        <v>2430</v>
      </c>
      <c r="E487" s="418" t="s">
        <v>2132</v>
      </c>
      <c r="F487" s="418"/>
      <c r="G487" s="419"/>
      <c r="H487" s="8" t="s">
        <v>6</v>
      </c>
      <c r="I487" s="8" t="s">
        <v>6</v>
      </c>
      <c r="J487" s="8" t="s">
        <v>6</v>
      </c>
      <c r="K487" s="8" t="s">
        <v>6</v>
      </c>
    </row>
    <row r="488" spans="1:11" ht="14.45" customHeight="1" x14ac:dyDescent="0.25">
      <c r="A488" s="377" t="str">
        <f>'02 LISTE DE CONTRÔLE ET RAPPORT'!A487</f>
        <v/>
      </c>
      <c r="B488" s="326"/>
      <c r="C488" s="834" t="str">
        <f>'02 LISTE DE CONTRÔLE ET RAPPORT'!C487</f>
        <v>Il convient de remplacer ces grilles de protection ou d’en acheter afin de les monter.</v>
      </c>
      <c r="D488" s="835"/>
      <c r="E488" s="835"/>
      <c r="F488" s="835"/>
      <c r="G488" s="836"/>
      <c r="H488" s="8" t="s">
        <v>6</v>
      </c>
      <c r="I488" s="8" t="s">
        <v>6</v>
      </c>
      <c r="J488" s="8" t="s">
        <v>6</v>
      </c>
      <c r="K488" s="8" t="s">
        <v>6</v>
      </c>
    </row>
    <row r="489" spans="1:11" ht="29.1" customHeight="1" x14ac:dyDescent="0.25">
      <c r="A489" s="384" t="str">
        <f>'02 LISTE DE CONTRÔLE ET RAPPORT'!A488</f>
        <v/>
      </c>
      <c r="B489" s="63">
        <v>3301.06</v>
      </c>
      <c r="C489" s="485" t="str">
        <f>'02 LISTE DE CONTRÔLE ET RAPPORT'!C488</f>
        <v>Description du défaut: Les plaques pare-éclats des soupapes débouchant directement à l’extérieur sont manquantes.</v>
      </c>
      <c r="D489" s="345" t="s">
        <v>2431</v>
      </c>
      <c r="E489" s="424" t="s">
        <v>2132</v>
      </c>
      <c r="F489" s="424"/>
      <c r="G489" s="425"/>
      <c r="H489" s="8" t="s">
        <v>6</v>
      </c>
      <c r="I489" s="8" t="s">
        <v>6</v>
      </c>
      <c r="J489" s="8" t="s">
        <v>6</v>
      </c>
      <c r="K489" s="8" t="s">
        <v>6</v>
      </c>
    </row>
    <row r="490" spans="1:11" ht="14.45" customHeight="1" x14ac:dyDescent="0.25">
      <c r="A490" s="377" t="str">
        <f>'02 LISTE DE CONTRÔLE ET RAPPORT'!A489</f>
        <v/>
      </c>
      <c r="B490" s="326"/>
      <c r="C490" s="834" t="str">
        <f>'02 LISTE DE CONTRÔLE ET RAPPORT'!C489</f>
        <v>Il convient de se procurer des plaques pare-éclats (homologuées par l’OFPP [BZS]) et de les monter.</v>
      </c>
      <c r="D490" s="835"/>
      <c r="E490" s="835"/>
      <c r="F490" s="835"/>
      <c r="G490" s="836"/>
      <c r="H490" s="8" t="s">
        <v>6</v>
      </c>
      <c r="I490" s="8" t="s">
        <v>6</v>
      </c>
      <c r="J490" s="8" t="s">
        <v>6</v>
      </c>
      <c r="K490" s="8" t="s">
        <v>6</v>
      </c>
    </row>
    <row r="491" spans="1:11" ht="43.35" customHeight="1" x14ac:dyDescent="0.25">
      <c r="A491" s="384" t="str">
        <f>'02 LISTE DE CONTRÔLE ET RAPPORT'!A490</f>
        <v/>
      </c>
      <c r="B491" s="63">
        <v>3301.07</v>
      </c>
      <c r="C491" s="485" t="str">
        <f>'02 LISTE DE CONTRÔLE ET RAPPORT'!C490</f>
        <v>Description du défaut: Certaines VAE, VAE/PF, SSP, SSP/VAE ne fonctionnent pas correctement (ne s’ouvrent pas en cas de surpression).</v>
      </c>
      <c r="D491" s="345" t="s">
        <v>2431</v>
      </c>
      <c r="E491" s="424" t="s">
        <v>2132</v>
      </c>
      <c r="F491" s="424"/>
      <c r="G491" s="425"/>
      <c r="H491" s="8" t="s">
        <v>6</v>
      </c>
      <c r="I491" s="8" t="s">
        <v>6</v>
      </c>
      <c r="J491" s="8" t="s">
        <v>6</v>
      </c>
      <c r="K491" s="8" t="s">
        <v>6</v>
      </c>
    </row>
    <row r="492" spans="1:11" ht="32.450000000000003" customHeight="1" thickBot="1" x14ac:dyDescent="0.3">
      <c r="A492" s="377" t="str">
        <f>'02 LISTE DE CONTRÔLE ET RAPPORT'!A491</f>
        <v/>
      </c>
      <c r="B492" s="326"/>
      <c r="C492" s="837" t="str">
        <f>'02 LISTE DE CONTRÔLE ET RAPPORT'!C491</f>
        <v>En cas de défaut, la marche à suivre doit être discutée avec l’autorité cantonale responsable des ouvrages de protection.</v>
      </c>
      <c r="D492" s="838"/>
      <c r="E492" s="838"/>
      <c r="F492" s="838"/>
      <c r="G492" s="839"/>
      <c r="H492" s="8" t="s">
        <v>6</v>
      </c>
      <c r="I492" s="8" t="s">
        <v>6</v>
      </c>
      <c r="J492" s="8" t="s">
        <v>6</v>
      </c>
      <c r="K492" s="8" t="s">
        <v>6</v>
      </c>
    </row>
    <row r="493" spans="1:11" ht="15" customHeight="1" thickBot="1" x14ac:dyDescent="0.3">
      <c r="A493" s="332" t="str">
        <f>'02 LISTE DE CONTRÔLE ET RAPPORT'!A492</f>
        <v/>
      </c>
      <c r="B493" s="207">
        <v>3302</v>
      </c>
      <c r="C493" s="480" t="str">
        <f>'02 LISTE DE CONTRÔLE ET RAPPORT'!C492</f>
        <v>Filtres à gaz (GF)</v>
      </c>
      <c r="D493" s="240"/>
      <c r="E493" s="465"/>
      <c r="F493" s="466"/>
      <c r="G493" s="467"/>
      <c r="H493" s="8" t="s">
        <v>6</v>
      </c>
      <c r="I493" s="8" t="s">
        <v>6</v>
      </c>
      <c r="J493" s="8" t="s">
        <v>6</v>
      </c>
      <c r="K493" s="8" t="s">
        <v>6</v>
      </c>
    </row>
    <row r="494" spans="1:11" ht="29.1" customHeight="1" x14ac:dyDescent="0.25">
      <c r="A494" s="392" t="str">
        <f>'02 LISTE DE CONTRÔLE ET RAPPORT'!A493</f>
        <v/>
      </c>
      <c r="B494" s="201">
        <v>3302.01</v>
      </c>
      <c r="C494" s="493" t="str">
        <f>'02 LISTE DE CONTRÔLE ET RAPPORT'!C493</f>
        <v>Description du défaut: Certains filtres à gaz (GF) sont manquants dans l’ouvrage de protection.</v>
      </c>
      <c r="D494" s="349" t="s">
        <v>2432</v>
      </c>
      <c r="E494" s="420" t="s">
        <v>2132</v>
      </c>
      <c r="F494" s="420"/>
      <c r="G494" s="421"/>
      <c r="H494" s="8" t="s">
        <v>6</v>
      </c>
      <c r="I494" s="8" t="s">
        <v>6</v>
      </c>
      <c r="J494" s="8" t="s">
        <v>6</v>
      </c>
      <c r="K494" s="8" t="s">
        <v>6</v>
      </c>
    </row>
    <row r="495" spans="1:11" ht="33" customHeight="1" x14ac:dyDescent="0.25">
      <c r="A495" s="377" t="str">
        <f>'02 LISTE DE CONTRÔLE ET RAPPORT'!A494</f>
        <v/>
      </c>
      <c r="B495" s="229"/>
      <c r="C495" s="834" t="str">
        <f>'02 LISTE DE CONTRÔLE ET RAPPORT'!C494</f>
        <v>Il convient de se procurer les GF (homologués par l’OFPP) et de les installer. Le ou les GF (jusqu’à GF300) doivent être recouverts d’une housse de protection.</v>
      </c>
      <c r="D495" s="835"/>
      <c r="E495" s="835"/>
      <c r="F495" s="835"/>
      <c r="G495" s="836"/>
      <c r="H495" s="8" t="s">
        <v>6</v>
      </c>
      <c r="I495" s="8" t="s">
        <v>6</v>
      </c>
      <c r="J495" s="8" t="s">
        <v>6</v>
      </c>
      <c r="K495" s="8" t="s">
        <v>6</v>
      </c>
    </row>
    <row r="496" spans="1:11" ht="33" customHeight="1" x14ac:dyDescent="0.25">
      <c r="A496" s="381" t="str">
        <f>'02 LISTE DE CONTRÔLE ET RAPPORT'!A495</f>
        <v/>
      </c>
      <c r="B496" s="225"/>
      <c r="C496" s="834" t="str">
        <f>'02 LISTE DE CONTRÔLE ET RAPPORT'!C495</f>
        <v>Si tous les GF ne sont pas présents dans l’ouvrage de protection, celui-ci n’est plus opérationnel! La marche à suivre doit être discutée avec l’autorité cantonale responsable des ouvrages de protection.</v>
      </c>
      <c r="D496" s="835"/>
      <c r="E496" s="835"/>
      <c r="F496" s="835"/>
      <c r="G496" s="836"/>
      <c r="H496" s="8" t="s">
        <v>6</v>
      </c>
      <c r="I496" s="8" t="s">
        <v>6</v>
      </c>
      <c r="J496" s="8" t="s">
        <v>6</v>
      </c>
      <c r="K496" s="8" t="s">
        <v>6</v>
      </c>
    </row>
    <row r="497" spans="1:11" ht="29.1" customHeight="1" x14ac:dyDescent="0.25">
      <c r="A497" s="384" t="str">
        <f>'02 LISTE DE CONTRÔLE ET RAPPORT'!A496</f>
        <v/>
      </c>
      <c r="B497" s="63">
        <v>3302.02</v>
      </c>
      <c r="C497" s="485" t="str">
        <f>'02 LISTE DE CONTRÔLE ET RAPPORT'!C496</f>
        <v>Description du défaut: Les GF ne disposent pas d’une homologation OFPP (BZS) valable.</v>
      </c>
      <c r="D497" s="345" t="s">
        <v>2431</v>
      </c>
      <c r="E497" s="424" t="s">
        <v>2132</v>
      </c>
      <c r="F497" s="424"/>
      <c r="G497" s="425"/>
      <c r="H497" s="8" t="s">
        <v>6</v>
      </c>
      <c r="I497" s="8" t="s">
        <v>6</v>
      </c>
      <c r="J497" s="8" t="s">
        <v>6</v>
      </c>
      <c r="K497" s="8" t="s">
        <v>6</v>
      </c>
    </row>
    <row r="498" spans="1:11" ht="34.35" customHeight="1" x14ac:dyDescent="0.25">
      <c r="A498" s="379" t="str">
        <f>'02 LISTE DE CONTRÔLE ET RAPPORT'!A497</f>
        <v/>
      </c>
      <c r="B498" s="229"/>
      <c r="C498" s="834" t="str">
        <f>'02 LISTE DE CONTRÔLE ET RAPPORT'!C497</f>
        <v>Les GF doivent être remplacés. Les GF qui ne sont plus homologués sont signalés dans un tableau de l’annexe 3 des «ITMO 1997 Constructions».</v>
      </c>
      <c r="D498" s="835"/>
      <c r="E498" s="835"/>
      <c r="F498" s="835"/>
      <c r="G498" s="836"/>
      <c r="H498" s="8" t="s">
        <v>6</v>
      </c>
      <c r="I498" s="8" t="s">
        <v>6</v>
      </c>
      <c r="J498" s="8" t="s">
        <v>6</v>
      </c>
      <c r="K498" s="8" t="s">
        <v>6</v>
      </c>
    </row>
    <row r="499" spans="1:11" ht="34.35" customHeight="1" x14ac:dyDescent="0.25">
      <c r="A499" s="381" t="str">
        <f>'02 LISTE DE CONTRÔLE ET RAPPORT'!A498</f>
        <v/>
      </c>
      <c r="B499" s="225"/>
      <c r="C499" s="834" t="str">
        <f>'02 LISTE DE CONTRÔLE ET RAPPORT'!C498</f>
        <v>En cas de défaut, la marche à suivre doit être discutée avec l’autorité cantonale responsable des ouvrages de protection.</v>
      </c>
      <c r="D499" s="835"/>
      <c r="E499" s="835"/>
      <c r="F499" s="835"/>
      <c r="G499" s="836"/>
      <c r="H499" s="8" t="s">
        <v>6</v>
      </c>
      <c r="I499" s="8" t="s">
        <v>6</v>
      </c>
      <c r="J499" s="8" t="s">
        <v>6</v>
      </c>
      <c r="K499" s="8" t="s">
        <v>6</v>
      </c>
    </row>
    <row r="500" spans="1:11" ht="29.1" customHeight="1" x14ac:dyDescent="0.25">
      <c r="A500" s="389" t="str">
        <f>'02 LISTE DE CONTRÔLE ET RAPPORT'!A499</f>
        <v/>
      </c>
      <c r="B500" s="198">
        <v>3302.03</v>
      </c>
      <c r="C500" s="490" t="str">
        <f>'02 LISTE DE CONTRÔLE ET RAPPORT'!C499</f>
        <v>Description du défaut: Les plombs du GF sont endommagés ou manquants.</v>
      </c>
      <c r="D500" s="346" t="s">
        <v>2432</v>
      </c>
      <c r="E500" s="420" t="s">
        <v>2132</v>
      </c>
      <c r="F500" s="420"/>
      <c r="G500" s="421"/>
      <c r="H500" s="8" t="s">
        <v>6</v>
      </c>
      <c r="I500" s="8" t="s">
        <v>6</v>
      </c>
      <c r="J500" s="8" t="s">
        <v>6</v>
      </c>
      <c r="K500" s="8" t="s">
        <v>6</v>
      </c>
    </row>
    <row r="501" spans="1:11" ht="58.35" customHeight="1" x14ac:dyDescent="0.25">
      <c r="A501" s="379" t="str">
        <f>'02 LISTE DE CONTRÔLE ET RAPPORT'!A500</f>
        <v/>
      </c>
      <c r="B501" s="229"/>
      <c r="C501" s="834" t="str">
        <f>'02 LISTE DE CONTRÔLE ET RAPPORT'!C500</f>
        <v>Si les plombs sont endommagés ou ont été enlevés, il y a lieu de supposer que les GF ont été ouverts. D’entente avec l’autorité cantonale responsable des ouvrages de protection, il faut charger le fournisseur du filtre à gaz/l’entreprise spécialisée (titulaire de l’homologation) d’effectuer un contrôle et de remplacer ces filtres si leur poids a augmenté au point de dépasser les valeurs prescrites.</v>
      </c>
      <c r="D501" s="835"/>
      <c r="E501" s="835"/>
      <c r="F501" s="835"/>
      <c r="G501" s="836"/>
      <c r="H501" s="8" t="s">
        <v>6</v>
      </c>
      <c r="I501" s="8" t="s">
        <v>6</v>
      </c>
      <c r="J501" s="8" t="s">
        <v>6</v>
      </c>
      <c r="K501" s="8" t="s">
        <v>6</v>
      </c>
    </row>
    <row r="502" spans="1:11" ht="15" customHeight="1" x14ac:dyDescent="0.25">
      <c r="A502" s="381" t="str">
        <f>'02 LISTE DE CONTRÔLE ET RAPPORT'!A501</f>
        <v/>
      </c>
      <c r="B502" s="225"/>
      <c r="C502" s="834" t="str">
        <f>'02 LISTE DE CONTRÔLE ET RAPPORT'!C501</f>
        <v xml:space="preserve">Si les plombs du GF sont endommagés ou manquants, l’ouvrage de protection n’est plus opérationnel! </v>
      </c>
      <c r="D502" s="835"/>
      <c r="E502" s="835"/>
      <c r="F502" s="835"/>
      <c r="G502" s="836"/>
      <c r="H502" s="8" t="s">
        <v>6</v>
      </c>
      <c r="I502" s="8" t="s">
        <v>6</v>
      </c>
      <c r="J502" s="8" t="s">
        <v>6</v>
      </c>
      <c r="K502" s="8" t="s">
        <v>6</v>
      </c>
    </row>
    <row r="503" spans="1:11" ht="29.1" customHeight="1" x14ac:dyDescent="0.25">
      <c r="A503" s="389" t="str">
        <f>'02 LISTE DE CONTRÔLE ET RAPPORT'!A502</f>
        <v/>
      </c>
      <c r="B503" s="198">
        <v>3302.04</v>
      </c>
      <c r="C503" s="490" t="str">
        <f>'02 LISTE DE CONTRÔLE ET RAPPORT'!C502</f>
        <v>Description du défaut: Les GF sont fortement rouillés ou entièrement corrodés.</v>
      </c>
      <c r="D503" s="346" t="s">
        <v>2432</v>
      </c>
      <c r="E503" s="420" t="s">
        <v>2132</v>
      </c>
      <c r="F503" s="420"/>
      <c r="G503" s="421"/>
      <c r="H503" s="8" t="s">
        <v>6</v>
      </c>
      <c r="I503" s="8" t="s">
        <v>6</v>
      </c>
      <c r="J503" s="8" t="s">
        <v>6</v>
      </c>
      <c r="K503" s="8" t="s">
        <v>6</v>
      </c>
    </row>
    <row r="504" spans="1:11" ht="14.45" customHeight="1" x14ac:dyDescent="0.25">
      <c r="A504" s="379" t="str">
        <f>'02 LISTE DE CONTRÔLE ET RAPPORT'!A503</f>
        <v/>
      </c>
      <c r="B504" s="229"/>
      <c r="C504" s="834" t="str">
        <f>'02 LISTE DE CONTRÔLE ET RAPPORT'!C503</f>
        <v xml:space="preserve">Les zones rouillées doivent être traitées. La marche à suivre en cas de dégâts dus à la corrosion ou d’autres dégâts graves doit être discutée avec l’autorité cantonale responsable des ouvrages de protection. </v>
      </c>
      <c r="D504" s="835"/>
      <c r="E504" s="835"/>
      <c r="F504" s="835"/>
      <c r="G504" s="836"/>
      <c r="H504" s="8" t="s">
        <v>6</v>
      </c>
      <c r="I504" s="8" t="s">
        <v>6</v>
      </c>
      <c r="J504" s="8" t="s">
        <v>6</v>
      </c>
      <c r="K504" s="8" t="s">
        <v>6</v>
      </c>
    </row>
    <row r="505" spans="1:11" ht="29.1" customHeight="1" x14ac:dyDescent="0.25">
      <c r="A505" s="381" t="str">
        <f>'02 LISTE DE CONTRÔLE ET RAPPORT'!A504</f>
        <v/>
      </c>
      <c r="B505" s="225"/>
      <c r="C505" s="474" t="str">
        <f>'02 LISTE DE CONTRÔLE ET RAPPORT'!C504</f>
        <v>Si les GF sont fortement rouillés ou entièrement corrodés, l’ouvrage de protection n’est plus opérationnel!</v>
      </c>
      <c r="D505" s="461"/>
      <c r="E505" s="461"/>
      <c r="F505" s="461"/>
      <c r="G505" s="462"/>
      <c r="H505" s="8" t="s">
        <v>6</v>
      </c>
      <c r="I505" s="8" t="s">
        <v>6</v>
      </c>
      <c r="J505" s="8" t="s">
        <v>6</v>
      </c>
      <c r="K505" s="8" t="s">
        <v>6</v>
      </c>
    </row>
    <row r="506" spans="1:11" ht="14.45" customHeight="1" x14ac:dyDescent="0.25">
      <c r="A506" s="384" t="str">
        <f>'02 LISTE DE CONTRÔLE ET RAPPORT'!A505</f>
        <v/>
      </c>
      <c r="B506" s="63">
        <v>3302.05</v>
      </c>
      <c r="C506" s="485" t="str">
        <f>'02 LISTE DE CONTRÔLE ET RAPPORT'!C505</f>
        <v>Description du défaut: Les GF ne sont pas vissés au sol.</v>
      </c>
      <c r="D506" s="345" t="s">
        <v>2431</v>
      </c>
      <c r="E506" s="424" t="s">
        <v>2132</v>
      </c>
      <c r="F506" s="424"/>
      <c r="G506" s="425"/>
      <c r="H506" s="8" t="s">
        <v>6</v>
      </c>
      <c r="I506" s="8" t="s">
        <v>6</v>
      </c>
      <c r="J506" s="8" t="s">
        <v>6</v>
      </c>
      <c r="K506" s="8" t="s">
        <v>6</v>
      </c>
    </row>
    <row r="507" spans="1:11" ht="14.45" customHeight="1" x14ac:dyDescent="0.25">
      <c r="A507" s="377" t="str">
        <f>'02 LISTE DE CONTRÔLE ET RAPPORT'!A506</f>
        <v/>
      </c>
      <c r="B507" s="326"/>
      <c r="C507" s="834" t="str">
        <f>'02 LISTE DE CONTRÔLE ET RAPPORT'!C506</f>
        <v>Ce défaut doit être corrigé par une entreprise spécialisée.</v>
      </c>
      <c r="D507" s="835"/>
      <c r="E507" s="835"/>
      <c r="F507" s="835"/>
      <c r="G507" s="836"/>
      <c r="H507" s="8" t="s">
        <v>6</v>
      </c>
      <c r="I507" s="8" t="s">
        <v>6</v>
      </c>
      <c r="J507" s="8" t="s">
        <v>6</v>
      </c>
      <c r="K507" s="8" t="s">
        <v>6</v>
      </c>
    </row>
    <row r="508" spans="1:11" ht="29.1" customHeight="1" x14ac:dyDescent="0.25">
      <c r="A508" s="384" t="str">
        <f>'02 LISTE DE CONTRÔLE ET RAPPORT'!A507</f>
        <v/>
      </c>
      <c r="B508" s="63">
        <v>3302.06</v>
      </c>
      <c r="C508" s="485" t="str">
        <f>'02 LISTE DE CONTRÔLE ET RAPPORT'!C507</f>
        <v>Description du défaut: La direction de l’air du GF ne correspond pas à la direction de l’air du système.</v>
      </c>
      <c r="D508" s="345" t="s">
        <v>2431</v>
      </c>
      <c r="E508" s="424" t="s">
        <v>2132</v>
      </c>
      <c r="F508" s="424"/>
      <c r="G508" s="425"/>
      <c r="H508" s="8" t="s">
        <v>6</v>
      </c>
      <c r="I508" s="8" t="s">
        <v>6</v>
      </c>
      <c r="J508" s="8" t="s">
        <v>6</v>
      </c>
      <c r="K508" s="8" t="s">
        <v>6</v>
      </c>
    </row>
    <row r="509" spans="1:11" ht="14.45" customHeight="1" x14ac:dyDescent="0.25">
      <c r="A509" s="377" t="str">
        <f>'02 LISTE DE CONTRÔLE ET RAPPORT'!A508</f>
        <v/>
      </c>
      <c r="B509" s="326"/>
      <c r="C509" s="834" t="str">
        <f>'02 LISTE DE CONTRÔLE ET RAPPORT'!C508</f>
        <v>Le GF doit être tourné. Ce défaut doit être corrigé par une entreprise spécialisée.</v>
      </c>
      <c r="D509" s="835"/>
      <c r="E509" s="835"/>
      <c r="F509" s="835"/>
      <c r="G509" s="836"/>
      <c r="H509" s="8" t="s">
        <v>6</v>
      </c>
      <c r="I509" s="8" t="s">
        <v>6</v>
      </c>
      <c r="J509" s="8" t="s">
        <v>6</v>
      </c>
      <c r="K509" s="8" t="s">
        <v>6</v>
      </c>
    </row>
    <row r="510" spans="1:11" ht="57.6" customHeight="1" x14ac:dyDescent="0.25">
      <c r="A510" s="384" t="str">
        <f>'02 LISTE DE CONTRÔLE ET RAPPORT'!A509</f>
        <v/>
      </c>
      <c r="B510" s="63">
        <v>3302.07</v>
      </c>
      <c r="C510" s="485" t="str">
        <f>'02 LISTE DE CONTRÔLE ET RAPPORT'!C509</f>
        <v>Description du défaut: Les pièces de tuyau en accordéon placées au niveau des raccords entre le GF (uniquement pour le «GF 600») et le système de distribution manquent d’entretien (présentent des fissures, sont fragiles).</v>
      </c>
      <c r="D510" s="345" t="s">
        <v>2431</v>
      </c>
      <c r="E510" s="424" t="s">
        <v>2132</v>
      </c>
      <c r="F510" s="424"/>
      <c r="G510" s="425"/>
      <c r="H510" s="8" t="s">
        <v>6</v>
      </c>
      <c r="I510" s="8" t="s">
        <v>6</v>
      </c>
      <c r="J510" s="8" t="s">
        <v>6</v>
      </c>
      <c r="K510" s="1"/>
    </row>
    <row r="511" spans="1:11" ht="14.45" customHeight="1" thickBot="1" x14ac:dyDescent="0.3">
      <c r="A511" s="377" t="str">
        <f>'02 LISTE DE CONTRÔLE ET RAPPORT'!A510</f>
        <v/>
      </c>
      <c r="B511" s="326"/>
      <c r="C511" s="834" t="str">
        <f>'02 LISTE DE CONTRÔLE ET RAPPORT'!C510</f>
        <v>Les pièces de tuyau en accordéon doivent être entretenues (silicone ou suif) ou remplacées.</v>
      </c>
      <c r="D511" s="835"/>
      <c r="E511" s="835"/>
      <c r="F511" s="835"/>
      <c r="G511" s="836"/>
      <c r="H511" s="8" t="s">
        <v>6</v>
      </c>
      <c r="I511" s="8" t="s">
        <v>6</v>
      </c>
      <c r="J511" s="8" t="s">
        <v>6</v>
      </c>
      <c r="K511" s="1"/>
    </row>
    <row r="512" spans="1:11" ht="29.1" hidden="1" customHeight="1" x14ac:dyDescent="0.25">
      <c r="A512" s="378" t="str">
        <f>'02 LISTE DE CONTRÔLE ET RAPPORT'!A511</f>
        <v/>
      </c>
      <c r="B512" s="191">
        <v>3302.08</v>
      </c>
      <c r="C512" s="62" t="str">
        <f>'02 LISTE DE CONTRÔLE ET RAPPORT'!C511</f>
        <v>Description du défaut: Des GF de réserve sont disponibles dans l’ouvrage de protection.</v>
      </c>
      <c r="D512" s="342" t="s">
        <v>2430</v>
      </c>
      <c r="E512" s="418" t="s">
        <v>2132</v>
      </c>
      <c r="F512" s="418"/>
      <c r="G512" s="419"/>
      <c r="H512" s="1" t="s">
        <v>6</v>
      </c>
      <c r="I512" s="8" t="s">
        <v>6</v>
      </c>
      <c r="J512" s="1"/>
      <c r="K512" s="1"/>
    </row>
    <row r="513" spans="1:11" ht="46.35" hidden="1" customHeight="1" thickBot="1" x14ac:dyDescent="0.3">
      <c r="A513" s="377" t="str">
        <f>'02 LISTE DE CONTRÔLE ET RAPPORT'!A512</f>
        <v/>
      </c>
      <c r="B513" s="326"/>
      <c r="C513" s="837" t="str">
        <f>'02 LISTE DE CONTRÔLE ET RAPPORT'!C512</f>
        <v>Les GF de réserve existants doivent être éliminés dans les règles de l’art ou utilisés pour un autre ouvrage de protection s’ils disposent d’une homologation OFPP (BZS) valable. La marche à suivre doit être discutée avec l’autorité cantonale responsable des ouvrages de protection.</v>
      </c>
      <c r="D513" s="838"/>
      <c r="E513" s="838"/>
      <c r="F513" s="838"/>
      <c r="G513" s="839"/>
      <c r="H513" s="1" t="s">
        <v>6</v>
      </c>
      <c r="I513" s="8" t="s">
        <v>6</v>
      </c>
      <c r="J513" s="1"/>
      <c r="K513" s="1"/>
    </row>
    <row r="514" spans="1:11" ht="15" customHeight="1" thickBot="1" x14ac:dyDescent="0.3">
      <c r="A514" s="332" t="str">
        <f>'02 LISTE DE CONTRÔLE ET RAPPORT'!A513</f>
        <v/>
      </c>
      <c r="B514" s="207">
        <v>3303</v>
      </c>
      <c r="C514" s="480" t="str">
        <f>'02 LISTE DE CONTRÔLE ET RAPPORT'!C513</f>
        <v>Petits appareils de ventilation (VA 40/75/150/300)</v>
      </c>
      <c r="D514" s="240"/>
      <c r="E514" s="465"/>
      <c r="F514" s="466"/>
      <c r="G514" s="467"/>
      <c r="H514" s="8" t="s">
        <v>6</v>
      </c>
      <c r="I514" s="8" t="s">
        <v>6</v>
      </c>
      <c r="J514" s="8" t="s">
        <v>6</v>
      </c>
      <c r="K514" s="8" t="s">
        <v>6</v>
      </c>
    </row>
    <row r="515" spans="1:11" ht="29.1" customHeight="1" x14ac:dyDescent="0.25">
      <c r="A515" s="383" t="str">
        <f>'02 LISTE DE CONTRÔLE ET RAPPORT'!A514</f>
        <v/>
      </c>
      <c r="B515" s="193">
        <v>3303.01</v>
      </c>
      <c r="C515" s="484" t="str">
        <f>'02 LISTE DE CONTRÔLE ET RAPPORT'!C514</f>
        <v>Description du défaut: L’accès au VA n’est pas garanti, de sorte que le contrôle ne peut pas être effectué.</v>
      </c>
      <c r="D515" s="344" t="s">
        <v>2431</v>
      </c>
      <c r="E515" s="424" t="s">
        <v>2132</v>
      </c>
      <c r="F515" s="424"/>
      <c r="G515" s="425"/>
      <c r="H515" s="8" t="s">
        <v>6</v>
      </c>
      <c r="I515" s="8" t="s">
        <v>6</v>
      </c>
      <c r="J515" s="8" t="s">
        <v>6</v>
      </c>
      <c r="K515" s="8" t="s">
        <v>6</v>
      </c>
    </row>
    <row r="516" spans="1:11" ht="17.45" customHeight="1" x14ac:dyDescent="0.25">
      <c r="A516" s="377" t="str">
        <f>'02 LISTE DE CONTRÔLE ET RAPPORT'!A515</f>
        <v/>
      </c>
      <c r="B516" s="326"/>
      <c r="C516" s="834" t="str">
        <f>'02 LISTE DE CONTRÔLE ET RAPPORT'!C515</f>
        <v>L’accès au VA doit être garanti en tout temps pour le contrôle. L’utilisation de la manivelle doit être garantie.</v>
      </c>
      <c r="D516" s="835"/>
      <c r="E516" s="835"/>
      <c r="F516" s="835"/>
      <c r="G516" s="836"/>
      <c r="H516" s="8" t="s">
        <v>6</v>
      </c>
      <c r="I516" s="8" t="s">
        <v>6</v>
      </c>
      <c r="J516" s="8" t="s">
        <v>6</v>
      </c>
      <c r="K516" s="8" t="s">
        <v>6</v>
      </c>
    </row>
    <row r="517" spans="1:11" ht="29.1" customHeight="1" x14ac:dyDescent="0.25">
      <c r="A517" s="389" t="str">
        <f>'02 LISTE DE CONTRÔLE ET RAPPORT'!A516</f>
        <v/>
      </c>
      <c r="B517" s="198">
        <v>3303.02</v>
      </c>
      <c r="C517" s="490" t="str">
        <f>'02 LISTE DE CONTRÔLE ET RAPPORT'!C516</f>
        <v>Description du défaut: Certains VA sont manquants dans l’ouvrage de protection.</v>
      </c>
      <c r="D517" s="346" t="s">
        <v>2432</v>
      </c>
      <c r="E517" s="420" t="s">
        <v>2132</v>
      </c>
      <c r="F517" s="420"/>
      <c r="G517" s="421"/>
      <c r="H517" s="8" t="s">
        <v>6</v>
      </c>
      <c r="I517" s="8" t="s">
        <v>6</v>
      </c>
      <c r="J517" s="8" t="s">
        <v>6</v>
      </c>
      <c r="K517" s="8" t="s">
        <v>6</v>
      </c>
    </row>
    <row r="518" spans="1:11" ht="33" customHeight="1" x14ac:dyDescent="0.25">
      <c r="A518" s="377" t="str">
        <f>'02 LISTE DE CONTRÔLE ET RAPPORT'!A517</f>
        <v/>
      </c>
      <c r="B518" s="326"/>
      <c r="C518" s="834" t="str">
        <f>'02 LISTE DE CONTRÔLE ET RAPPORT'!C517</f>
        <v>Il faut se procurer les VA manquants et les installer. Si certains VA ne sont pas présents dans l’ouvrage de protection, celui-ci n’est plus opérationnel! La marche à suivre doit être discutée avec l’autorité cantonale responsable des ouvrages de protection.</v>
      </c>
      <c r="D518" s="835"/>
      <c r="E518" s="835"/>
      <c r="F518" s="835"/>
      <c r="G518" s="836"/>
      <c r="H518" s="8" t="s">
        <v>6</v>
      </c>
      <c r="I518" s="8" t="s">
        <v>6</v>
      </c>
      <c r="J518" s="8" t="s">
        <v>6</v>
      </c>
      <c r="K518" s="8" t="s">
        <v>6</v>
      </c>
    </row>
    <row r="519" spans="1:11" ht="29.1" customHeight="1" x14ac:dyDescent="0.25">
      <c r="A519" s="384" t="str">
        <f>'02 LISTE DE CONTRÔLE ET RAPPORT'!A518</f>
        <v/>
      </c>
      <c r="B519" s="63">
        <v>3303.03</v>
      </c>
      <c r="C519" s="485" t="str">
        <f>'02 LISTE DE CONTRÔLE ET RAPPORT'!C518</f>
        <v>Description du défaut: Le VA ne dispose pas d’une homologation OFPP (BZS) valable.</v>
      </c>
      <c r="D519" s="345" t="s">
        <v>2431</v>
      </c>
      <c r="E519" s="424" t="s">
        <v>2132</v>
      </c>
      <c r="F519" s="424"/>
      <c r="G519" s="425"/>
      <c r="H519" s="8" t="s">
        <v>6</v>
      </c>
      <c r="I519" s="8" t="s">
        <v>6</v>
      </c>
      <c r="J519" s="8" t="s">
        <v>6</v>
      </c>
      <c r="K519" s="8" t="s">
        <v>6</v>
      </c>
    </row>
    <row r="520" spans="1:11" ht="28.35" customHeight="1" x14ac:dyDescent="0.25">
      <c r="A520" s="379" t="str">
        <f>'02 LISTE DE CONTRÔLE ET RAPPORT'!A519</f>
        <v/>
      </c>
      <c r="B520" s="229"/>
      <c r="C520" s="834" t="str">
        <f>'02 LISTE DE CONTRÔLE ET RAPPORT'!C519</f>
        <v>Les VA qui ne sont plus homologués sont signalés dans un tableau de l’annexe 3 des «ITMO 1997 Constructions».</v>
      </c>
      <c r="D520" s="835"/>
      <c r="E520" s="835"/>
      <c r="F520" s="835"/>
      <c r="G520" s="836"/>
      <c r="H520" s="8" t="s">
        <v>6</v>
      </c>
      <c r="I520" s="8" t="s">
        <v>6</v>
      </c>
      <c r="J520" s="8" t="s">
        <v>6</v>
      </c>
      <c r="K520" s="8" t="s">
        <v>6</v>
      </c>
    </row>
    <row r="521" spans="1:11" ht="31.35" customHeight="1" x14ac:dyDescent="0.25">
      <c r="A521" s="381" t="str">
        <f>'02 LISTE DE CONTRÔLE ET RAPPORT'!A520</f>
        <v/>
      </c>
      <c r="B521" s="225"/>
      <c r="C521" s="834" t="str">
        <f>'02 LISTE DE CONTRÔLE ET RAPPORT'!C520</f>
        <v>Les VA doivent être remplacés. La marche à suivre doit être discutée avec l’autorité cantonale responsable des ouvrages de protection.</v>
      </c>
      <c r="D521" s="835"/>
      <c r="E521" s="835"/>
      <c r="F521" s="835"/>
      <c r="G521" s="836"/>
      <c r="H521" s="8" t="s">
        <v>6</v>
      </c>
      <c r="I521" s="8" t="s">
        <v>6</v>
      </c>
      <c r="J521" s="8" t="s">
        <v>6</v>
      </c>
      <c r="K521" s="8" t="s">
        <v>6</v>
      </c>
    </row>
    <row r="522" spans="1:11" ht="29.1" customHeight="1" x14ac:dyDescent="0.25">
      <c r="A522" s="378" t="str">
        <f>'02 LISTE DE CONTRÔLE ET RAPPORT'!A521</f>
        <v/>
      </c>
      <c r="B522" s="191">
        <v>3303.04</v>
      </c>
      <c r="C522" s="62" t="str">
        <f>'02 LISTE DE CONTRÔLE ET RAPPORT'!C521</f>
        <v>Description du défaut: Il manque une marque bleue (air frais) et une marque rouge (air filtré) sur le débitmètre d’air.</v>
      </c>
      <c r="D522" s="342" t="s">
        <v>2430</v>
      </c>
      <c r="E522" s="418" t="s">
        <v>2132</v>
      </c>
      <c r="F522" s="418"/>
      <c r="G522" s="419"/>
      <c r="H522" s="8" t="s">
        <v>6</v>
      </c>
      <c r="I522" s="8" t="s">
        <v>6</v>
      </c>
      <c r="J522" s="8" t="s">
        <v>6</v>
      </c>
      <c r="K522" s="8" t="s">
        <v>6</v>
      </c>
    </row>
    <row r="523" spans="1:11" ht="29.1" customHeight="1" x14ac:dyDescent="0.25">
      <c r="A523" s="377" t="str">
        <f>'02 LISTE DE CONTRÔLE ET RAPPORT'!A522</f>
        <v/>
      </c>
      <c r="B523" s="326"/>
      <c r="C523" s="834" t="str">
        <f>'02 LISTE DE CONTRÔLE ET RAPPORT'!C522</f>
        <v>Une entreprise spécialisée doit être chargée des mesures de débit d’air nécessaires et du marquage du débitmètre d’air.</v>
      </c>
      <c r="D523" s="835"/>
      <c r="E523" s="835"/>
      <c r="F523" s="835"/>
      <c r="G523" s="836"/>
      <c r="H523" s="8" t="s">
        <v>6</v>
      </c>
      <c r="I523" s="8" t="s">
        <v>6</v>
      </c>
      <c r="J523" s="8" t="s">
        <v>6</v>
      </c>
      <c r="K523" s="8" t="s">
        <v>6</v>
      </c>
    </row>
    <row r="524" spans="1:11" ht="29.1" customHeight="1" x14ac:dyDescent="0.25">
      <c r="A524" s="384" t="str">
        <f>'02 LISTE DE CONTRÔLE ET RAPPORT'!A523</f>
        <v/>
      </c>
      <c r="B524" s="63">
        <v>3303.05</v>
      </c>
      <c r="C524" s="485" t="str">
        <f>'02 LISTE DE CONTRÔLE ET RAPPORT'!C523</f>
        <v>Description du défaut: Le clapet d’étranglement ne s’actionne pas facilement ou présente du jeu.</v>
      </c>
      <c r="D524" s="345" t="s">
        <v>2431</v>
      </c>
      <c r="E524" s="424" t="s">
        <v>2132</v>
      </c>
      <c r="F524" s="424"/>
      <c r="G524" s="425"/>
      <c r="H524" s="8" t="s">
        <v>6</v>
      </c>
      <c r="I524" s="8" t="s">
        <v>6</v>
      </c>
      <c r="J524" s="8" t="s">
        <v>6</v>
      </c>
      <c r="K524" s="8" t="s">
        <v>6</v>
      </c>
    </row>
    <row r="525" spans="1:11" ht="14.45" customHeight="1" x14ac:dyDescent="0.25">
      <c r="A525" s="377" t="str">
        <f>'02 LISTE DE CONTRÔLE ET RAPPORT'!A524</f>
        <v/>
      </c>
      <c r="B525" s="326"/>
      <c r="C525" s="834" t="str">
        <f>'02 LISTE DE CONTRÔLE ET RAPPORT'!C524</f>
        <v>Ce défaut doit être corrigé par une entreprise spécialisée.</v>
      </c>
      <c r="D525" s="835"/>
      <c r="E525" s="835"/>
      <c r="F525" s="835"/>
      <c r="G525" s="836"/>
      <c r="H525" s="8" t="s">
        <v>6</v>
      </c>
      <c r="I525" s="8" t="s">
        <v>6</v>
      </c>
      <c r="J525" s="8" t="s">
        <v>6</v>
      </c>
      <c r="K525" s="8" t="s">
        <v>6</v>
      </c>
    </row>
    <row r="526" spans="1:11" ht="29.1" customHeight="1" x14ac:dyDescent="0.25">
      <c r="A526" s="384" t="str">
        <f>'02 LISTE DE CONTRÔLE ET RAPPORT'!A525</f>
        <v/>
      </c>
      <c r="B526" s="63">
        <v>3303.06</v>
      </c>
      <c r="C526" s="485" t="str">
        <f>'02 LISTE DE CONTRÔLE ET RAPPORT'!C525</f>
        <v>Description du défaut: La manivelle pour le fonctionnement de secours est manquante.</v>
      </c>
      <c r="D526" s="345" t="s">
        <v>2431</v>
      </c>
      <c r="E526" s="424" t="s">
        <v>2132</v>
      </c>
      <c r="F526" s="424"/>
      <c r="G526" s="425"/>
      <c r="H526" s="8" t="s">
        <v>6</v>
      </c>
      <c r="I526" s="8" t="s">
        <v>6</v>
      </c>
      <c r="J526" s="8" t="s">
        <v>6</v>
      </c>
      <c r="K526" s="8" t="s">
        <v>6</v>
      </c>
    </row>
    <row r="527" spans="1:11" ht="14.45" customHeight="1" x14ac:dyDescent="0.25">
      <c r="A527" s="377" t="str">
        <f>'02 LISTE DE CONTRÔLE ET RAPPORT'!A526</f>
        <v/>
      </c>
      <c r="B527" s="326"/>
      <c r="C527" s="834" t="str">
        <f>'02 LISTE DE CONTRÔLE ET RAPPORT'!C526</f>
        <v>Il convient de s’en procurer une auprès du fournisseur du VA.</v>
      </c>
      <c r="D527" s="835"/>
      <c r="E527" s="835"/>
      <c r="F527" s="835"/>
      <c r="G527" s="836"/>
      <c r="H527" s="8" t="s">
        <v>6</v>
      </c>
      <c r="I527" s="8" t="s">
        <v>6</v>
      </c>
      <c r="J527" s="8" t="s">
        <v>6</v>
      </c>
      <c r="K527" s="8" t="s">
        <v>6</v>
      </c>
    </row>
    <row r="528" spans="1:11" ht="57.6" customHeight="1" x14ac:dyDescent="0.25">
      <c r="A528" s="390" t="str">
        <f>'02 LISTE DE CONTRÔLE ET RAPPORT'!A527</f>
        <v/>
      </c>
      <c r="B528" s="199">
        <v>3303.07</v>
      </c>
      <c r="C528" s="491" t="str">
        <f>'02 LISTE DE CONTRÔLE ET RAPPORT'!C527</f>
        <v>Description du défaut: Pour les VA avec commande à distance et démarrage automatique et sans collerette de protection fixe («arbre de l’entraînement manuel encastré»), il manque le capuchon de protection de l’arbre d’entraînement.</v>
      </c>
      <c r="D528" s="347" t="s">
        <v>3</v>
      </c>
      <c r="E528" s="422" t="s">
        <v>2132</v>
      </c>
      <c r="F528" s="422"/>
      <c r="G528" s="423"/>
      <c r="H528" s="8" t="s">
        <v>6</v>
      </c>
      <c r="I528" s="8" t="s">
        <v>6</v>
      </c>
      <c r="J528" s="8" t="s">
        <v>6</v>
      </c>
      <c r="K528" s="8" t="s">
        <v>6</v>
      </c>
    </row>
    <row r="529" spans="1:11" ht="14.45" customHeight="1" x14ac:dyDescent="0.25">
      <c r="A529" s="377" t="str">
        <f>'02 LISTE DE CONTRÔLE ET RAPPORT'!A528</f>
        <v/>
      </c>
      <c r="B529" s="326"/>
      <c r="C529" s="834" t="str">
        <f>'02 LISTE DE CONTRÔLE ET RAPPORT'!C528</f>
        <v>Il convient de s’en procurer un et de l’installer.</v>
      </c>
      <c r="D529" s="835"/>
      <c r="E529" s="835"/>
      <c r="F529" s="835"/>
      <c r="G529" s="836"/>
      <c r="H529" s="8" t="s">
        <v>6</v>
      </c>
      <c r="I529" s="8" t="s">
        <v>6</v>
      </c>
      <c r="J529" s="8" t="s">
        <v>6</v>
      </c>
      <c r="K529" s="8" t="s">
        <v>6</v>
      </c>
    </row>
    <row r="530" spans="1:11" ht="43.35" customHeight="1" x14ac:dyDescent="0.25">
      <c r="A530" s="384" t="str">
        <f>'02 LISTE DE CONTRÔLE ET RAPPORT'!A529</f>
        <v/>
      </c>
      <c r="B530" s="63">
        <v>3303.08</v>
      </c>
      <c r="C530" s="485" t="str">
        <f>'02 LISTE DE CONTRÔLE ET RAPPORT'!C529</f>
        <v>Description du défaut: Les tuyaux flexibles en accordéon sont endommagés et/ou manquent d’entretien (présentent des fissures, sont fragiles).</v>
      </c>
      <c r="D530" s="345" t="s">
        <v>2431</v>
      </c>
      <c r="E530" s="424" t="s">
        <v>2132</v>
      </c>
      <c r="F530" s="424"/>
      <c r="G530" s="425"/>
      <c r="H530" s="8" t="s">
        <v>6</v>
      </c>
      <c r="I530" s="8" t="s">
        <v>6</v>
      </c>
      <c r="J530" s="8" t="s">
        <v>6</v>
      </c>
      <c r="K530" s="8" t="s">
        <v>6</v>
      </c>
    </row>
    <row r="531" spans="1:11" ht="14.45" customHeight="1" x14ac:dyDescent="0.25">
      <c r="A531" s="377" t="str">
        <f>'02 LISTE DE CONTRÔLE ET RAPPORT'!A530</f>
        <v/>
      </c>
      <c r="B531" s="326"/>
      <c r="C531" s="834" t="str">
        <f>'02 LISTE DE CONTRÔLE ET RAPPORT'!C530</f>
        <v>Les tuyaux flexibles en accordéon doivent être entretenus (silicone ou suif) ou remplacés.</v>
      </c>
      <c r="D531" s="835"/>
      <c r="E531" s="835"/>
      <c r="F531" s="835"/>
      <c r="G531" s="836"/>
      <c r="H531" s="8" t="s">
        <v>6</v>
      </c>
      <c r="I531" s="8" t="s">
        <v>6</v>
      </c>
      <c r="J531" s="8" t="s">
        <v>6</v>
      </c>
      <c r="K531" s="8" t="s">
        <v>6</v>
      </c>
    </row>
    <row r="532" spans="1:11" ht="29.1" customHeight="1" x14ac:dyDescent="0.25">
      <c r="A532" s="384" t="str">
        <f>'02 LISTE DE CONTRÔLE ET RAPPORT'!A531</f>
        <v/>
      </c>
      <c r="B532" s="63">
        <v>3303.09</v>
      </c>
      <c r="C532" s="485" t="str">
        <f>'02 LISTE DE CONTRÔLE ET RAPPORT'!C531</f>
        <v>Description du défaut: Les tuyaux en accordéon ne sont pas montés correctement.</v>
      </c>
      <c r="D532" s="345" t="s">
        <v>2431</v>
      </c>
      <c r="E532" s="424" t="s">
        <v>2132</v>
      </c>
      <c r="F532" s="424"/>
      <c r="G532" s="425"/>
      <c r="H532" s="8" t="s">
        <v>6</v>
      </c>
      <c r="I532" s="8" t="s">
        <v>6</v>
      </c>
      <c r="J532" s="8" t="s">
        <v>6</v>
      </c>
      <c r="K532" s="8" t="s">
        <v>6</v>
      </c>
    </row>
    <row r="533" spans="1:11" ht="31.35" customHeight="1" x14ac:dyDescent="0.25">
      <c r="A533" s="377" t="str">
        <f>'02 LISTE DE CONTRÔLE ET RAPPORT'!A532</f>
        <v/>
      </c>
      <c r="B533" s="326"/>
      <c r="C533" s="834" t="str">
        <f>'02 LISTE DE CONTRÔLE ET RAPPORT'!C532</f>
        <v>La marche avec filtre n’est donc pas garantie. Il convient de charger une entreprise spécialisée de modifier les raccordements.</v>
      </c>
      <c r="D533" s="835"/>
      <c r="E533" s="835"/>
      <c r="F533" s="835"/>
      <c r="G533" s="836"/>
      <c r="H533" s="8" t="s">
        <v>6</v>
      </c>
      <c r="I533" s="8" t="s">
        <v>6</v>
      </c>
      <c r="J533" s="8" t="s">
        <v>6</v>
      </c>
      <c r="K533" s="8" t="s">
        <v>6</v>
      </c>
    </row>
    <row r="534" spans="1:11" ht="29.1" customHeight="1" x14ac:dyDescent="0.25">
      <c r="A534" s="384" t="str">
        <f>'02 LISTE DE CONTRÔLE ET RAPPORT'!A533</f>
        <v/>
      </c>
      <c r="B534" s="63">
        <v>3303.1</v>
      </c>
      <c r="C534" s="485" t="str">
        <f>'02 LISTE DE CONTRÔLE ET RAPPORT'!C533</f>
        <v>Description du défaut: Le raccord des tuyaux flexibles sur les tuyaux en accordéon est endommagé ou manquant.</v>
      </c>
      <c r="D534" s="345" t="s">
        <v>2431</v>
      </c>
      <c r="E534" s="424" t="s">
        <v>2132</v>
      </c>
      <c r="F534" s="424"/>
      <c r="G534" s="425"/>
      <c r="H534" s="8" t="s">
        <v>6</v>
      </c>
      <c r="I534" s="8" t="s">
        <v>6</v>
      </c>
      <c r="J534" s="8" t="s">
        <v>6</v>
      </c>
      <c r="K534" s="8" t="s">
        <v>6</v>
      </c>
    </row>
    <row r="535" spans="1:11" ht="14.45" customHeight="1" x14ac:dyDescent="0.25">
      <c r="A535" s="377" t="str">
        <f>'02 LISTE DE CONTRÔLE ET RAPPORT'!A534</f>
        <v/>
      </c>
      <c r="B535" s="326"/>
      <c r="C535" s="834" t="str">
        <f>'02 LISTE DE CONTRÔLE ET RAPPORT'!C534</f>
        <v>Le raccord doit être remis en état ou remplacé (auprès du fournisseur du VA).</v>
      </c>
      <c r="D535" s="835"/>
      <c r="E535" s="835"/>
      <c r="F535" s="835"/>
      <c r="G535" s="836"/>
      <c r="H535" s="8" t="s">
        <v>6</v>
      </c>
      <c r="I535" s="8" t="s">
        <v>6</v>
      </c>
      <c r="J535" s="8" t="s">
        <v>6</v>
      </c>
      <c r="K535" s="8" t="s">
        <v>6</v>
      </c>
    </row>
    <row r="536" spans="1:11" ht="29.1" customHeight="1" x14ac:dyDescent="0.25">
      <c r="A536" s="378" t="str">
        <f>'02 LISTE DE CONTRÔLE ET RAPPORT'!A535</f>
        <v/>
      </c>
      <c r="B536" s="191">
        <v>3303.11</v>
      </c>
      <c r="C536" s="62" t="str">
        <f>'02 LISTE DE CONTRÔLE ET RAPPORT'!C535</f>
        <v>Description du défaut: Le réservoir d’eau de condensation est endommagé ou manquant.</v>
      </c>
      <c r="D536" s="342" t="s">
        <v>2430</v>
      </c>
      <c r="E536" s="418" t="s">
        <v>2132</v>
      </c>
      <c r="F536" s="418"/>
      <c r="G536" s="419"/>
      <c r="H536" s="8" t="s">
        <v>6</v>
      </c>
      <c r="I536" s="8" t="s">
        <v>6</v>
      </c>
      <c r="J536" s="8" t="s">
        <v>6</v>
      </c>
      <c r="K536" s="8" t="s">
        <v>6</v>
      </c>
    </row>
    <row r="537" spans="1:11" ht="33" customHeight="1" x14ac:dyDescent="0.25">
      <c r="A537" s="377" t="str">
        <f>'02 LISTE DE CONTRÔLE ET RAPPORT'!A536</f>
        <v/>
      </c>
      <c r="B537" s="326"/>
      <c r="C537" s="834" t="str">
        <f>'02 LISTE DE CONTRÔLE ET RAPPORT'!C536</f>
        <v xml:space="preserve">Il doit être remplacé/acheté et installé et positionné correctement selon les instructions de montage (suspendu verticalement). </v>
      </c>
      <c r="D537" s="835"/>
      <c r="E537" s="835"/>
      <c r="F537" s="835"/>
      <c r="G537" s="836"/>
      <c r="H537" s="8" t="s">
        <v>6</v>
      </c>
      <c r="I537" s="8" t="s">
        <v>6</v>
      </c>
      <c r="J537" s="8" t="s">
        <v>6</v>
      </c>
      <c r="K537" s="8" t="s">
        <v>6</v>
      </c>
    </row>
    <row r="538" spans="1:11" ht="29.1" customHeight="1" x14ac:dyDescent="0.25">
      <c r="A538" s="378" t="str">
        <f>'02 LISTE DE CONTRÔLE ET RAPPORT'!A537</f>
        <v/>
      </c>
      <c r="B538" s="191">
        <v>3303.12</v>
      </c>
      <c r="C538" s="62" t="str">
        <f>'02 LISTE DE CONTRÔLE ET RAPPORT'!C537</f>
        <v>Description du défaut: Le réservoir d’eau de condensation n’est pas sec ou pas nettoyé.</v>
      </c>
      <c r="D538" s="342" t="s">
        <v>2430</v>
      </c>
      <c r="E538" s="418" t="s">
        <v>2132</v>
      </c>
      <c r="F538" s="418"/>
      <c r="G538" s="419"/>
      <c r="H538" s="8" t="s">
        <v>6</v>
      </c>
      <c r="I538" s="8" t="s">
        <v>6</v>
      </c>
      <c r="J538" s="8" t="s">
        <v>6</v>
      </c>
      <c r="K538" s="8" t="s">
        <v>6</v>
      </c>
    </row>
    <row r="539" spans="1:11" ht="14.45" customHeight="1" x14ac:dyDescent="0.25">
      <c r="A539" s="377" t="str">
        <f>'02 LISTE DE CONTRÔLE ET RAPPORT'!A538</f>
        <v/>
      </c>
      <c r="B539" s="326"/>
      <c r="C539" s="834" t="str">
        <f>'02 LISTE DE CONTRÔLE ET RAPPORT'!C538</f>
        <v>Il convient de le vider, de le nettoyer soigneusement ou de le remplacer.</v>
      </c>
      <c r="D539" s="835"/>
      <c r="E539" s="835"/>
      <c r="F539" s="835"/>
      <c r="G539" s="836"/>
      <c r="H539" s="8" t="s">
        <v>6</v>
      </c>
      <c r="I539" s="8" t="s">
        <v>6</v>
      </c>
      <c r="J539" s="8" t="s">
        <v>6</v>
      </c>
      <c r="K539" s="8" t="s">
        <v>6</v>
      </c>
    </row>
    <row r="540" spans="1:11" ht="29.1" customHeight="1" x14ac:dyDescent="0.25">
      <c r="A540" s="378" t="str">
        <f>'02 LISTE DE CONTRÔLE ET RAPPORT'!A539</f>
        <v/>
      </c>
      <c r="B540" s="191">
        <v>3303.13</v>
      </c>
      <c r="C540" s="62" t="str">
        <f>'02 LISTE DE CONTRÔLE ET RAPPORT'!C539</f>
        <v>Description du défaut: Il manque la grille de protection (grillage à souris) près de la conduite d’aspiration pour la prise d’air.</v>
      </c>
      <c r="D540" s="342" t="s">
        <v>2430</v>
      </c>
      <c r="E540" s="418" t="s">
        <v>2132</v>
      </c>
      <c r="F540" s="418"/>
      <c r="G540" s="419"/>
      <c r="H540" s="8" t="s">
        <v>6</v>
      </c>
      <c r="I540" s="8" t="s">
        <v>6</v>
      </c>
      <c r="J540" s="8" t="s">
        <v>6</v>
      </c>
      <c r="K540" s="8" t="s">
        <v>6</v>
      </c>
    </row>
    <row r="541" spans="1:11" ht="14.45" customHeight="1" x14ac:dyDescent="0.25">
      <c r="A541" s="377" t="str">
        <f>'02 LISTE DE CONTRÔLE ET RAPPORT'!A540</f>
        <v/>
      </c>
      <c r="B541" s="326"/>
      <c r="C541" s="834" t="str">
        <f>'02 LISTE DE CONTRÔLE ET RAPPORT'!C540</f>
        <v>Il convient de s’en procurer une et de la monter.</v>
      </c>
      <c r="D541" s="835"/>
      <c r="E541" s="835"/>
      <c r="F541" s="835"/>
      <c r="G541" s="836"/>
      <c r="H541" s="8" t="s">
        <v>6</v>
      </c>
      <c r="I541" s="8" t="s">
        <v>6</v>
      </c>
      <c r="J541" s="8" t="s">
        <v>6</v>
      </c>
      <c r="K541" s="8" t="s">
        <v>6</v>
      </c>
    </row>
    <row r="542" spans="1:11" ht="43.35" customHeight="1" x14ac:dyDescent="0.25">
      <c r="A542" s="378" t="str">
        <f>'02 LISTE DE CONTRÔLE ET RAPPORT'!A541</f>
        <v/>
      </c>
      <c r="B542" s="191">
        <v>3303.14</v>
      </c>
      <c r="C542" s="62" t="str">
        <f>'02 LISTE DE CONTRÔLE ET RAPPORT'!C541</f>
        <v>Description du défaut: La grille de protection (grillage à souris) près de la conduite d’aspiration pour la prise d’air est encrassée, rouillée ou ne peut pas être retirée.</v>
      </c>
      <c r="D542" s="342" t="s">
        <v>2430</v>
      </c>
      <c r="E542" s="418" t="s">
        <v>2132</v>
      </c>
      <c r="F542" s="418"/>
      <c r="G542" s="419"/>
      <c r="H542" s="8" t="s">
        <v>6</v>
      </c>
      <c r="I542" s="8" t="s">
        <v>6</v>
      </c>
      <c r="J542" s="8" t="s">
        <v>6</v>
      </c>
      <c r="K542" s="8" t="s">
        <v>6</v>
      </c>
    </row>
    <row r="543" spans="1:11" ht="14.45" customHeight="1" x14ac:dyDescent="0.25">
      <c r="A543" s="377" t="str">
        <f>'02 LISTE DE CONTRÔLE ET RAPPORT'!A542</f>
        <v/>
      </c>
      <c r="B543" s="326"/>
      <c r="C543" s="834" t="str">
        <f>'02 LISTE DE CONTRÔLE ET RAPPORT'!C542</f>
        <v>La grille de protection doit être retirée, nettoyée et remise en place.</v>
      </c>
      <c r="D543" s="835"/>
      <c r="E543" s="835"/>
      <c r="F543" s="835"/>
      <c r="G543" s="836"/>
      <c r="H543" s="8" t="s">
        <v>6</v>
      </c>
      <c r="I543" s="8" t="s">
        <v>6</v>
      </c>
      <c r="J543" s="8" t="s">
        <v>6</v>
      </c>
      <c r="K543" s="8" t="s">
        <v>6</v>
      </c>
    </row>
    <row r="544" spans="1:11" ht="29.1" customHeight="1" x14ac:dyDescent="0.25">
      <c r="A544" s="389" t="str">
        <f>'02 LISTE DE CONTRÔLE ET RAPPORT'!A543</f>
        <v/>
      </c>
      <c r="B544" s="198">
        <v>3303.15</v>
      </c>
      <c r="C544" s="490" t="str">
        <f>'02 LISTE DE CONTRÔLE ET RAPPORT'!C543</f>
        <v>Description du défaut: La prise d’air de l’appareil de ventilation ne contient pas de VAE.</v>
      </c>
      <c r="D544" s="346" t="s">
        <v>2432</v>
      </c>
      <c r="E544" s="420" t="s">
        <v>2132</v>
      </c>
      <c r="F544" s="420"/>
      <c r="G544" s="421"/>
      <c r="H544" s="8" t="s">
        <v>6</v>
      </c>
      <c r="I544" s="8" t="s">
        <v>6</v>
      </c>
      <c r="J544" s="8" t="s">
        <v>6</v>
      </c>
      <c r="K544" s="8" t="s">
        <v>6</v>
      </c>
    </row>
    <row r="545" spans="1:11" ht="27.6" customHeight="1" x14ac:dyDescent="0.25">
      <c r="A545" s="379" t="str">
        <f>'02 LISTE DE CONTRÔLE ET RAPPORT'!A544</f>
        <v/>
      </c>
      <c r="B545" s="229"/>
      <c r="C545" s="834" t="str">
        <f>'02 LISTE DE CONTRÔLE ET RAPPORT'!C544</f>
        <v xml:space="preserve">Il convient de s’en procurer une (avec homologation OFPP [BZS] et pression de test correspondant à l’ouvrage de protection). </v>
      </c>
      <c r="D545" s="835"/>
      <c r="E545" s="835"/>
      <c r="F545" s="835"/>
      <c r="G545" s="836"/>
      <c r="H545" s="8" t="s">
        <v>6</v>
      </c>
      <c r="I545" s="8" t="s">
        <v>6</v>
      </c>
      <c r="J545" s="8" t="s">
        <v>6</v>
      </c>
      <c r="K545" s="8" t="s">
        <v>6</v>
      </c>
    </row>
    <row r="546" spans="1:11" ht="33" customHeight="1" x14ac:dyDescent="0.25">
      <c r="A546" s="381" t="str">
        <f>'02 LISTE DE CONTRÔLE ET RAPPORT'!A545</f>
        <v/>
      </c>
      <c r="B546" s="225"/>
      <c r="C546" s="834" t="str">
        <f>'02 LISTE DE CONTRÔLE ET RAPPORT'!C545</f>
        <v>Si la prise d’air du VA ne comporte pas de VAE, l’ouvrage de protection n’est plus opérationnel! La marche à suivre doit être discutée avec l’autorité cantonale responsable des ouvrages de protection.</v>
      </c>
      <c r="D546" s="835"/>
      <c r="E546" s="835"/>
      <c r="F546" s="835"/>
      <c r="G546" s="836"/>
      <c r="H546" s="8" t="s">
        <v>6</v>
      </c>
      <c r="I546" s="8" t="s">
        <v>6</v>
      </c>
      <c r="J546" s="8" t="s">
        <v>6</v>
      </c>
      <c r="K546" s="8" t="s">
        <v>6</v>
      </c>
    </row>
    <row r="547" spans="1:11" ht="14.45" customHeight="1" x14ac:dyDescent="0.25">
      <c r="A547" s="384" t="str">
        <f>'02 LISTE DE CONTRÔLE ET RAPPORT'!A546</f>
        <v/>
      </c>
      <c r="B547" s="63">
        <v>3303.16</v>
      </c>
      <c r="C547" s="485" t="str">
        <f>'02 LISTE DE CONTRÔLE ET RAPPORT'!C546</f>
        <v>Description du défaut: Le préfiltre est encrassé ou manquant.</v>
      </c>
      <c r="D547" s="345" t="s">
        <v>2431</v>
      </c>
      <c r="E547" s="424" t="s">
        <v>2132</v>
      </c>
      <c r="F547" s="424"/>
      <c r="G547" s="425"/>
      <c r="H547" s="8" t="s">
        <v>6</v>
      </c>
      <c r="I547" s="8" t="s">
        <v>6</v>
      </c>
      <c r="J547" s="8" t="s">
        <v>6</v>
      </c>
      <c r="K547" s="8" t="s">
        <v>6</v>
      </c>
    </row>
    <row r="548" spans="1:11" ht="14.45" customHeight="1" x14ac:dyDescent="0.25">
      <c r="A548" s="377" t="str">
        <f>'02 LISTE DE CONTRÔLE ET RAPPORT'!A547</f>
        <v/>
      </c>
      <c r="B548" s="326"/>
      <c r="C548" s="834" t="str">
        <f>'02 LISTE DE CONTRÔLE ET RAPPORT'!C547</f>
        <v>Il faut le nettoyer/le remplacer ou en installer un.</v>
      </c>
      <c r="D548" s="835"/>
      <c r="E548" s="835"/>
      <c r="F548" s="835"/>
      <c r="G548" s="836"/>
      <c r="H548" s="8" t="s">
        <v>6</v>
      </c>
      <c r="I548" s="8" t="s">
        <v>6</v>
      </c>
      <c r="J548" s="8" t="s">
        <v>6</v>
      </c>
      <c r="K548" s="8" t="s">
        <v>6</v>
      </c>
    </row>
    <row r="549" spans="1:11" ht="29.1" customHeight="1" x14ac:dyDescent="0.25">
      <c r="A549" s="384" t="str">
        <f>'02 LISTE DE CONTRÔLE ET RAPPORT'!A548</f>
        <v/>
      </c>
      <c r="B549" s="63">
        <v>3303.17</v>
      </c>
      <c r="C549" s="485" t="str">
        <f>'02 LISTE DE CONTRÔLE ET RAPPORT'!C548</f>
        <v>Description du défaut: Certaines conduites (d’aspiration et de répartition) sont endommagées ou manquantes.</v>
      </c>
      <c r="D549" s="345" t="s">
        <v>2431</v>
      </c>
      <c r="E549" s="424" t="s">
        <v>2132</v>
      </c>
      <c r="F549" s="424"/>
      <c r="G549" s="425"/>
      <c r="H549" s="8" t="s">
        <v>6</v>
      </c>
      <c r="I549" s="8" t="s">
        <v>6</v>
      </c>
      <c r="J549" s="8" t="s">
        <v>6</v>
      </c>
      <c r="K549" s="8" t="s">
        <v>6</v>
      </c>
    </row>
    <row r="550" spans="1:11" ht="29.1" customHeight="1" x14ac:dyDescent="0.25">
      <c r="A550" s="377" t="str">
        <f>'02 LISTE DE CONTRÔLE ET RAPPORT'!A549</f>
        <v/>
      </c>
      <c r="B550" s="326"/>
      <c r="C550" s="834" t="str">
        <f>'02 LISTE DE CONTRÔLE ET RAPPORT'!C549</f>
        <v>Les conduites endommagées doivent être réparées ou remplacées. Si des conduites sont manquantes, il faut s’en procurer et les installer.</v>
      </c>
      <c r="D550" s="835"/>
      <c r="E550" s="835"/>
      <c r="F550" s="835"/>
      <c r="G550" s="836"/>
      <c r="H550" s="8" t="s">
        <v>6</v>
      </c>
      <c r="I550" s="8" t="s">
        <v>6</v>
      </c>
      <c r="J550" s="8" t="s">
        <v>6</v>
      </c>
      <c r="K550" s="8" t="s">
        <v>6</v>
      </c>
    </row>
    <row r="551" spans="1:11" ht="14.45" customHeight="1" x14ac:dyDescent="0.25">
      <c r="A551" s="389" t="str">
        <f>'02 LISTE DE CONTRÔLE ET RAPPORT'!A550</f>
        <v/>
      </c>
      <c r="B551" s="198">
        <v>3303.18</v>
      </c>
      <c r="C551" s="490" t="str">
        <f>'02 LISTE DE CONTRÔLE ET RAPPORT'!C550</f>
        <v>Description du défaut: Un VA ne fonctionne pas.</v>
      </c>
      <c r="D551" s="346" t="s">
        <v>2432</v>
      </c>
      <c r="E551" s="420" t="s">
        <v>2132</v>
      </c>
      <c r="F551" s="420"/>
      <c r="G551" s="421"/>
      <c r="H551" s="8" t="s">
        <v>6</v>
      </c>
      <c r="I551" s="8" t="s">
        <v>6</v>
      </c>
      <c r="J551" s="8" t="s">
        <v>6</v>
      </c>
      <c r="K551" s="8" t="s">
        <v>6</v>
      </c>
    </row>
    <row r="552" spans="1:11" ht="29.1" customHeight="1" x14ac:dyDescent="0.25">
      <c r="A552" s="379" t="str">
        <f>'02 LISTE DE CONTRÔLE ET RAPPORT'!A551</f>
        <v/>
      </c>
      <c r="B552" s="229"/>
      <c r="C552" s="834" t="str">
        <f>'02 LISTE DE CONTRÔLE ET RAPPORT'!C551</f>
        <v>Il doit être réparé par une entreprise spécialisée (détenteur du certificat d’homologation) ou remplacé si la réparation n’est plus possible.</v>
      </c>
      <c r="D552" s="835"/>
      <c r="E552" s="835"/>
      <c r="F552" s="835"/>
      <c r="G552" s="836"/>
      <c r="H552" s="8" t="s">
        <v>6</v>
      </c>
      <c r="I552" s="8" t="s">
        <v>6</v>
      </c>
      <c r="J552" s="8" t="s">
        <v>6</v>
      </c>
      <c r="K552" s="8" t="s">
        <v>6</v>
      </c>
    </row>
    <row r="553" spans="1:11" ht="29.1" customHeight="1" x14ac:dyDescent="0.25">
      <c r="A553" s="381" t="str">
        <f>'02 LISTE DE CONTRÔLE ET RAPPORT'!A552</f>
        <v/>
      </c>
      <c r="B553" s="225"/>
      <c r="C553" s="834" t="str">
        <f>'02 LISTE DE CONTRÔLE ET RAPPORT'!C552</f>
        <v>Si un VA ne fonctionne pas, l’ouvrage de protection n’est plus opérationnel! La marche à suivre doit être discutée avec l’autorité cantonale responsable des ouvrages de protection.</v>
      </c>
      <c r="D553" s="835"/>
      <c r="E553" s="835"/>
      <c r="F553" s="835"/>
      <c r="G553" s="836"/>
      <c r="H553" s="8" t="s">
        <v>6</v>
      </c>
      <c r="I553" s="8" t="s">
        <v>6</v>
      </c>
      <c r="J553" s="8" t="s">
        <v>6</v>
      </c>
      <c r="K553" s="8" t="s">
        <v>6</v>
      </c>
    </row>
    <row r="554" spans="1:11" ht="29.1" customHeight="1" x14ac:dyDescent="0.25">
      <c r="A554" s="384" t="str">
        <f>'02 LISTE DE CONTRÔLE ET RAPPORT'!A553</f>
        <v/>
      </c>
      <c r="B554" s="63">
        <v>3303.19</v>
      </c>
      <c r="C554" s="485" t="str">
        <f>'02 LISTE DE CONTRÔLE ET RAPPORT'!C553</f>
        <v>Description du défaut: Le sens de rotation de l’appareil ne correspond pas au marquage.</v>
      </c>
      <c r="D554" s="345" t="s">
        <v>2431</v>
      </c>
      <c r="E554" s="424" t="s">
        <v>2132</v>
      </c>
      <c r="F554" s="424"/>
      <c r="G554" s="425"/>
      <c r="H554" s="8" t="s">
        <v>6</v>
      </c>
      <c r="I554" s="8" t="s">
        <v>6</v>
      </c>
      <c r="J554" s="8" t="s">
        <v>6</v>
      </c>
      <c r="K554" s="8" t="s">
        <v>6</v>
      </c>
    </row>
    <row r="555" spans="1:11" ht="14.45" customHeight="1" x14ac:dyDescent="0.25">
      <c r="A555" s="377" t="str">
        <f>'02 LISTE DE CONTRÔLE ET RAPPORT'!A554</f>
        <v/>
      </c>
      <c r="B555" s="326"/>
      <c r="C555" s="834" t="str">
        <f>'02 LISTE DE CONTRÔLE ET RAPPORT'!C554</f>
        <v>Le défaut doit être corrigé par un électricien.</v>
      </c>
      <c r="D555" s="835"/>
      <c r="E555" s="835"/>
      <c r="F555" s="835"/>
      <c r="G555" s="836"/>
      <c r="H555" s="8" t="s">
        <v>6</v>
      </c>
      <c r="I555" s="8" t="s">
        <v>6</v>
      </c>
      <c r="J555" s="8" t="s">
        <v>6</v>
      </c>
      <c r="K555" s="8" t="s">
        <v>6</v>
      </c>
    </row>
    <row r="556" spans="1:11" ht="14.45" customHeight="1" x14ac:dyDescent="0.25">
      <c r="A556" s="384" t="str">
        <f>'02 LISTE DE CONTRÔLE ET RAPPORT'!A555</f>
        <v/>
      </c>
      <c r="B556" s="63">
        <v>3303.2</v>
      </c>
      <c r="C556" s="485" t="str">
        <f>'02 LISTE DE CONTRÔLE ET RAPPORT'!C555</f>
        <v>Description du défaut: Le moteur est bruyant.</v>
      </c>
      <c r="D556" s="345" t="s">
        <v>2431</v>
      </c>
      <c r="E556" s="424" t="s">
        <v>2132</v>
      </c>
      <c r="F556" s="424"/>
      <c r="G556" s="425"/>
      <c r="H556" s="8" t="s">
        <v>6</v>
      </c>
      <c r="I556" s="8" t="s">
        <v>6</v>
      </c>
      <c r="J556" s="8" t="s">
        <v>6</v>
      </c>
      <c r="K556" s="8" t="s">
        <v>6</v>
      </c>
    </row>
    <row r="557" spans="1:11" ht="15.6" customHeight="1" x14ac:dyDescent="0.25">
      <c r="A557" s="377" t="str">
        <f>'02 LISTE DE CONTRÔLE ET RAPPORT'!A556</f>
        <v/>
      </c>
      <c r="B557" s="326"/>
      <c r="C557" s="834" t="str">
        <f>'02 LISTE DE CONTRÔLE ET RAPPORT'!C556</f>
        <v>L’appareil doit être contrôlé par le fabricant/l’entreprise spécialisée (détenteur du certificat d’homologation).</v>
      </c>
      <c r="D557" s="835"/>
      <c r="E557" s="835"/>
      <c r="F557" s="835"/>
      <c r="G557" s="836"/>
      <c r="H557" s="8" t="s">
        <v>6</v>
      </c>
      <c r="I557" s="8" t="s">
        <v>6</v>
      </c>
      <c r="J557" s="8" t="s">
        <v>6</v>
      </c>
      <c r="K557" s="8" t="s">
        <v>6</v>
      </c>
    </row>
    <row r="558" spans="1:11" ht="29.1" customHeight="1" x14ac:dyDescent="0.25">
      <c r="A558" s="389" t="str">
        <f>'02 LISTE DE CONTRÔLE ET RAPPORT'!A557</f>
        <v/>
      </c>
      <c r="B558" s="198">
        <v>3303.21</v>
      </c>
      <c r="C558" s="490" t="str">
        <f>'02 LISTE DE CONTRÔLE ET RAPPORT'!C557</f>
        <v xml:space="preserve">Description du défaut: Le contrôle du fonctionnement de secours ne peut pas être effectué. </v>
      </c>
      <c r="D558" s="346" t="s">
        <v>2432</v>
      </c>
      <c r="E558" s="420" t="s">
        <v>2132</v>
      </c>
      <c r="F558" s="420"/>
      <c r="G558" s="421"/>
      <c r="H558" s="8" t="s">
        <v>6</v>
      </c>
      <c r="I558" s="8" t="s">
        <v>6</v>
      </c>
      <c r="J558" s="8" t="s">
        <v>6</v>
      </c>
      <c r="K558" s="8" t="s">
        <v>6</v>
      </c>
    </row>
    <row r="559" spans="1:11" ht="44.45" customHeight="1" x14ac:dyDescent="0.25">
      <c r="A559" s="377" t="str">
        <f>'02 LISTE DE CONTRÔLE ET RAPPORT'!A558</f>
        <v/>
      </c>
      <c r="B559" s="326"/>
      <c r="C559" s="834" t="str">
        <f>'02 LISTE DE CONTRÔLE ET RAPPORT'!C558</f>
        <v>Si le contrôle du fonctionnement de secours ne peut pas être effectué, l’ouvrage de protection n’est plus opérationnel! La marche à suivre doit être discutée avec l’autorité cantonale responsable des ouvrages de protection.</v>
      </c>
      <c r="D559" s="835"/>
      <c r="E559" s="835"/>
      <c r="F559" s="835"/>
      <c r="G559" s="836"/>
      <c r="H559" s="8" t="s">
        <v>6</v>
      </c>
      <c r="I559" s="8" t="s">
        <v>6</v>
      </c>
      <c r="J559" s="8" t="s">
        <v>6</v>
      </c>
      <c r="K559" s="8" t="s">
        <v>6</v>
      </c>
    </row>
    <row r="560" spans="1:11" ht="29.1" customHeight="1" x14ac:dyDescent="0.25">
      <c r="A560" s="389" t="str">
        <f>'02 LISTE DE CONTRÔLE ET RAPPORT'!A559</f>
        <v/>
      </c>
      <c r="B560" s="198">
        <v>3303.22</v>
      </c>
      <c r="C560" s="490" t="str">
        <f>'02 LISTE DE CONTRÔLE ET RAPPORT'!C559</f>
        <v>Description du défaut: Une surpression minimale de 50 Pa n’est pas atteinte lors du fonctionnement de secours et en marche avec filtre.</v>
      </c>
      <c r="D560" s="346" t="s">
        <v>2432</v>
      </c>
      <c r="E560" s="420" t="s">
        <v>2132</v>
      </c>
      <c r="F560" s="420"/>
      <c r="G560" s="421"/>
      <c r="H560" s="8" t="s">
        <v>6</v>
      </c>
      <c r="I560" s="8" t="s">
        <v>6</v>
      </c>
      <c r="J560" s="8" t="s">
        <v>6</v>
      </c>
      <c r="K560" s="8" t="s">
        <v>6</v>
      </c>
    </row>
    <row r="561" spans="1:11" ht="30" customHeight="1" x14ac:dyDescent="0.25">
      <c r="A561" s="379" t="str">
        <f>'02 LISTE DE CONTRÔLE ET RAPPORT'!A560</f>
        <v/>
      </c>
      <c r="B561" s="229"/>
      <c r="C561" s="834" t="str">
        <f>'02 LISTE DE CONTRÔLE ET RAPPORT'!C560</f>
        <v>En cas de défaut, la ventilation de l’ouvrage de protection doit être contrôlée par une entreprise spécialisée et, si nécessaire, remise en état.</v>
      </c>
      <c r="D561" s="835"/>
      <c r="E561" s="835"/>
      <c r="F561" s="835"/>
      <c r="G561" s="836"/>
      <c r="H561" s="8" t="s">
        <v>6</v>
      </c>
      <c r="I561" s="8" t="s">
        <v>6</v>
      </c>
      <c r="J561" s="8" t="s">
        <v>6</v>
      </c>
      <c r="K561" s="8" t="s">
        <v>6</v>
      </c>
    </row>
    <row r="562" spans="1:11" ht="47.45" customHeight="1" x14ac:dyDescent="0.25">
      <c r="A562" s="381" t="str">
        <f>'02 LISTE DE CONTRÔLE ET RAPPORT'!A561</f>
        <v/>
      </c>
      <c r="B562" s="225"/>
      <c r="C562" s="834" t="str">
        <f>'02 LISTE DE CONTRÔLE ET RAPPORT'!C561</f>
        <v>Si la surpression minimale de 50 Pa n’est pas atteinte en marche avec filtre et en mode ventilation de secours, l’ouvrage de protection n’est plus opérationnel! La marche à suivre doit être discutée avec l’autorité cantonale responsable des ouvrages de protection.</v>
      </c>
      <c r="D562" s="835"/>
      <c r="E562" s="835"/>
      <c r="F562" s="835"/>
      <c r="G562" s="836"/>
      <c r="H562" s="8" t="s">
        <v>6</v>
      </c>
      <c r="I562" s="8" t="s">
        <v>6</v>
      </c>
      <c r="J562" s="8" t="s">
        <v>6</v>
      </c>
      <c r="K562" s="8" t="s">
        <v>6</v>
      </c>
    </row>
    <row r="563" spans="1:11" ht="29.1" customHeight="1" x14ac:dyDescent="0.25">
      <c r="A563" s="378" t="str">
        <f>'02 LISTE DE CONTRÔLE ET RAPPORT'!A562</f>
        <v/>
      </c>
      <c r="B563" s="191">
        <v>3303.23</v>
      </c>
      <c r="C563" s="62" t="str">
        <f>'02 LISTE DE CONTRÔLE ET RAPPORT'!C562</f>
        <v>Description du défaut: La surpression maximale autorisée en marche sans filtre, soit 250 Pa, est dépassée.</v>
      </c>
      <c r="D563" s="342" t="s">
        <v>2430</v>
      </c>
      <c r="E563" s="418" t="s">
        <v>2132</v>
      </c>
      <c r="F563" s="418"/>
      <c r="G563" s="419"/>
      <c r="H563" s="8" t="s">
        <v>6</v>
      </c>
      <c r="I563" s="8" t="s">
        <v>6</v>
      </c>
      <c r="J563" s="8" t="s">
        <v>6</v>
      </c>
      <c r="K563" s="8" t="s">
        <v>6</v>
      </c>
    </row>
    <row r="564" spans="1:11" ht="35.450000000000003" customHeight="1" x14ac:dyDescent="0.25">
      <c r="A564" s="377" t="str">
        <f>'02 LISTE DE CONTRÔLE ET RAPPORT'!A563</f>
        <v/>
      </c>
      <c r="B564" s="326"/>
      <c r="C564" s="834" t="str">
        <f>'02 LISTE DE CONTRÔLE ET RAPPORT'!C563</f>
        <v>D’entente avec l’autorité cantonale responsable des ouvrages de protection, la ventilation de l’ouvrage de protection doit être contrôlée par une entreprise spécialisée et, si nécessaire, remise en état.</v>
      </c>
      <c r="D564" s="835"/>
      <c r="E564" s="835"/>
      <c r="F564" s="835"/>
      <c r="G564" s="836"/>
      <c r="H564" s="8" t="s">
        <v>6</v>
      </c>
      <c r="I564" s="8" t="s">
        <v>6</v>
      </c>
      <c r="J564" s="8" t="s">
        <v>6</v>
      </c>
      <c r="K564" s="8" t="s">
        <v>6</v>
      </c>
    </row>
    <row r="565" spans="1:11" ht="29.1" customHeight="1" x14ac:dyDescent="0.25">
      <c r="A565" s="378" t="str">
        <f>'02 LISTE DE CONTRÔLE ET RAPPORT'!A564</f>
        <v/>
      </c>
      <c r="B565" s="191">
        <v>3303.24</v>
      </c>
      <c r="C565" s="62" t="str">
        <f>'02 LISTE DE CONTRÔLE ET RAPPORT'!C564</f>
        <v>Description du défaut: L’éclairage de secours sur le VA ne fonctionne pas ou est manquant.</v>
      </c>
      <c r="D565" s="342" t="s">
        <v>2430</v>
      </c>
      <c r="E565" s="418" t="s">
        <v>2132</v>
      </c>
      <c r="F565" s="418"/>
      <c r="G565" s="419"/>
      <c r="H565" s="8" t="s">
        <v>6</v>
      </c>
      <c r="I565" s="8" t="s">
        <v>6</v>
      </c>
      <c r="J565" s="8" t="s">
        <v>6</v>
      </c>
      <c r="K565" s="8" t="s">
        <v>6</v>
      </c>
    </row>
    <row r="566" spans="1:11" ht="14.45" customHeight="1" x14ac:dyDescent="0.25">
      <c r="A566" s="377" t="str">
        <f>'02 LISTE DE CONTRÔLE ET RAPPORT'!A565</f>
        <v/>
      </c>
      <c r="B566" s="326"/>
      <c r="C566" s="834" t="str">
        <f>'02 LISTE DE CONTRÔLE ET RAPPORT'!C565</f>
        <v>Le défaut doit être corrigé par le fournisseur ou une entreprise spécialisée.</v>
      </c>
      <c r="D566" s="835"/>
      <c r="E566" s="835"/>
      <c r="F566" s="835"/>
      <c r="G566" s="836"/>
      <c r="H566" s="8" t="s">
        <v>6</v>
      </c>
      <c r="I566" s="8" t="s">
        <v>6</v>
      </c>
      <c r="J566" s="8" t="s">
        <v>6</v>
      </c>
      <c r="K566" s="8" t="s">
        <v>6</v>
      </c>
    </row>
    <row r="567" spans="1:11" ht="57.6" customHeight="1" x14ac:dyDescent="0.25">
      <c r="A567" s="390" t="str">
        <f>'02 LISTE DE CONTRÔLE ET RAPPORT'!A566</f>
        <v/>
      </c>
      <c r="B567" s="199">
        <v>3303.25</v>
      </c>
      <c r="C567" s="491" t="str">
        <f>'02 LISTE DE CONTRÔLE ET RAPPORT'!C566</f>
        <v>Description du défaut: Le VA n’est pas raccordé électriquement au moyen d’un câble, d’une fiche et d’une prise ou au moyen d’un raccordement direct par câble (en cas de protection contre les impulsions électromagnétiques [protection EMP]).</v>
      </c>
      <c r="D567" s="347" t="s">
        <v>3</v>
      </c>
      <c r="E567" s="422" t="s">
        <v>2132</v>
      </c>
      <c r="F567" s="422"/>
      <c r="G567" s="423"/>
      <c r="H567" s="8" t="s">
        <v>6</v>
      </c>
      <c r="I567" s="8" t="s">
        <v>6</v>
      </c>
      <c r="J567" s="8" t="s">
        <v>6</v>
      </c>
      <c r="K567" s="8" t="s">
        <v>6</v>
      </c>
    </row>
    <row r="568" spans="1:11" ht="32.450000000000003" customHeight="1" x14ac:dyDescent="0.25">
      <c r="A568" s="377" t="str">
        <f>'02 LISTE DE CONTRÔLE ET RAPPORT'!A567</f>
        <v/>
      </c>
      <c r="B568" s="326"/>
      <c r="C568" s="834" t="str">
        <f>'02 LISTE DE CONTRÔLE ET RAPPORT'!C567</f>
        <v>La fiche existante doit être démontée par un électricien et le VA doit être raccordé directement au tableau EMP.</v>
      </c>
      <c r="D568" s="835"/>
      <c r="E568" s="835"/>
      <c r="F568" s="835"/>
      <c r="G568" s="836"/>
      <c r="H568" s="8" t="s">
        <v>6</v>
      </c>
      <c r="I568" s="8" t="s">
        <v>6</v>
      </c>
      <c r="J568" s="8" t="s">
        <v>6</v>
      </c>
      <c r="K568" s="8" t="s">
        <v>6</v>
      </c>
    </row>
    <row r="569" spans="1:11" ht="29.1" customHeight="1" x14ac:dyDescent="0.25">
      <c r="A569" s="378" t="str">
        <f>'02 LISTE DE CONTRÔLE ET RAPPORT'!A568</f>
        <v/>
      </c>
      <c r="B569" s="191">
        <v>3303.26</v>
      </c>
      <c r="C569" s="62" t="str">
        <f>'02 LISTE DE CONTRÔLE ET RAPPORT'!C568</f>
        <v>Description du défaut: Le réchauffeur d’air électrique ne fonctionne pas.</v>
      </c>
      <c r="D569" s="342" t="s">
        <v>2430</v>
      </c>
      <c r="E569" s="418" t="s">
        <v>2132</v>
      </c>
      <c r="F569" s="418"/>
      <c r="G569" s="419"/>
      <c r="H569" s="8" t="s">
        <v>6</v>
      </c>
      <c r="I569" s="8" t="s">
        <v>6</v>
      </c>
      <c r="J569" s="8" t="s">
        <v>6</v>
      </c>
      <c r="K569" s="8" t="s">
        <v>6</v>
      </c>
    </row>
    <row r="570" spans="1:11" ht="34.35" customHeight="1" x14ac:dyDescent="0.25">
      <c r="A570" s="377" t="str">
        <f>'02 LISTE DE CONTRÔLE ET RAPPORT'!A569</f>
        <v/>
      </c>
      <c r="B570" s="326"/>
      <c r="C570" s="834" t="str">
        <f>'02 LISTE DE CONTRÔLE ET RAPPORT'!C569</f>
        <v xml:space="preserve">Le défaut doit être réparé par un spécialiste ou le réchauffeur doit être remplacé par le fabricant (détenteur de l’homologation). </v>
      </c>
      <c r="D570" s="835"/>
      <c r="E570" s="835"/>
      <c r="F570" s="835"/>
      <c r="G570" s="836"/>
      <c r="H570" s="8" t="s">
        <v>6</v>
      </c>
      <c r="I570" s="8" t="s">
        <v>6</v>
      </c>
      <c r="J570" s="8" t="s">
        <v>6</v>
      </c>
      <c r="K570" s="8" t="s">
        <v>6</v>
      </c>
    </row>
    <row r="571" spans="1:11" ht="43.35" customHeight="1" x14ac:dyDescent="0.25">
      <c r="A571" s="390" t="str">
        <f>'02 LISTE DE CONTRÔLE ET RAPPORT'!A570</f>
        <v/>
      </c>
      <c r="B571" s="199">
        <v>3303.27</v>
      </c>
      <c r="C571" s="491" t="str">
        <f>'02 LISTE DE CONTRÔLE ET RAPPORT'!C570</f>
        <v>Description du défaut: Le réchauffeur d’air électrique n’est pas verrouillé à l’appareil de ventilation (abris d’hôpitaux et d’EMS construits après 2012).</v>
      </c>
      <c r="D571" s="347" t="s">
        <v>3</v>
      </c>
      <c r="E571" s="422" t="s">
        <v>2132</v>
      </c>
      <c r="F571" s="422"/>
      <c r="G571" s="423"/>
      <c r="H571" s="8" t="s">
        <v>6</v>
      </c>
      <c r="I571" s="8" t="s">
        <v>6</v>
      </c>
      <c r="J571" s="8" t="s">
        <v>6</v>
      </c>
      <c r="K571" s="8" t="s">
        <v>6</v>
      </c>
    </row>
    <row r="572" spans="1:11" ht="33" customHeight="1" thickBot="1" x14ac:dyDescent="0.3">
      <c r="A572" s="377" t="str">
        <f>'02 LISTE DE CONTRÔLE ET RAPPORT'!A571</f>
        <v/>
      </c>
      <c r="B572" s="326"/>
      <c r="C572" s="837" t="str">
        <f>'02 LISTE DE CONTRÔLE ET RAPPORT'!C571</f>
        <v>Le réchauffeur d’air électrique ne doit être mis en service qu’en même temps que le VA. C’est pourquoi le VA et le réchauffeur d’air électrique doivent être directement raccordés au courant. Le réchauffeur d’air électrique doit être verrouillé avec l’appareil de ventilation VA.</v>
      </c>
      <c r="D572" s="838"/>
      <c r="E572" s="838"/>
      <c r="F572" s="838"/>
      <c r="G572" s="839"/>
      <c r="H572" s="8" t="s">
        <v>6</v>
      </c>
      <c r="I572" s="8" t="s">
        <v>6</v>
      </c>
      <c r="J572" s="8" t="s">
        <v>6</v>
      </c>
      <c r="K572" s="8" t="s">
        <v>6</v>
      </c>
    </row>
    <row r="573" spans="1:11" ht="15" customHeight="1" thickBot="1" x14ac:dyDescent="0.3">
      <c r="A573" s="332" t="str">
        <f>'02 LISTE DE CONTRÔLE ET RAPPORT'!A572</f>
        <v/>
      </c>
      <c r="B573" s="207">
        <v>3304</v>
      </c>
      <c r="C573" s="480" t="str">
        <f>'02 LISTE DE CONTRÔLE ET RAPPORT'!C572</f>
        <v>VA central (VA 1200-9000)</v>
      </c>
      <c r="D573" s="240"/>
      <c r="E573" s="465"/>
      <c r="F573" s="466"/>
      <c r="G573" s="467"/>
      <c r="H573" s="8" t="s">
        <v>6</v>
      </c>
      <c r="I573" s="8" t="s">
        <v>6</v>
      </c>
      <c r="J573" s="8" t="s">
        <v>6</v>
      </c>
      <c r="K573" s="1"/>
    </row>
    <row r="574" spans="1:11" ht="29.1" customHeight="1" x14ac:dyDescent="0.25">
      <c r="A574" s="383" t="str">
        <f>'02 LISTE DE CONTRÔLE ET RAPPORT'!A573</f>
        <v/>
      </c>
      <c r="B574" s="193">
        <v>3304.01</v>
      </c>
      <c r="C574" s="484" t="str">
        <f>'02 LISTE DE CONTRÔLE ET RAPPORT'!C573</f>
        <v>Description du défaut: Le VA ne dispose pas d’une homologation OFPP (BZS) valable.</v>
      </c>
      <c r="D574" s="344" t="s">
        <v>2431</v>
      </c>
      <c r="E574" s="424" t="s">
        <v>2132</v>
      </c>
      <c r="F574" s="424"/>
      <c r="G574" s="425"/>
      <c r="H574" s="8" t="s">
        <v>6</v>
      </c>
      <c r="I574" s="8" t="s">
        <v>6</v>
      </c>
      <c r="J574" s="8" t="s">
        <v>6</v>
      </c>
      <c r="K574" s="1"/>
    </row>
    <row r="575" spans="1:11" ht="29.45" customHeight="1" x14ac:dyDescent="0.25">
      <c r="A575" s="377" t="str">
        <f>'02 LISTE DE CONTRÔLE ET RAPPORT'!A574</f>
        <v/>
      </c>
      <c r="B575" s="326"/>
      <c r="C575" s="834" t="str">
        <f>'02 LISTE DE CONTRÔLE ET RAPPORT'!C574</f>
        <v>Les VA qui ne sont plus homologués doivent être remplacés. La marche à suivre doit être discutée avec l’autorité cantonale responsable des ouvrages de protection.</v>
      </c>
      <c r="D575" s="835"/>
      <c r="E575" s="835"/>
      <c r="F575" s="835"/>
      <c r="G575" s="836"/>
      <c r="H575" s="8" t="s">
        <v>6</v>
      </c>
      <c r="I575" s="8" t="s">
        <v>6</v>
      </c>
      <c r="J575" s="8" t="s">
        <v>6</v>
      </c>
      <c r="K575" s="1"/>
    </row>
    <row r="576" spans="1:11" ht="14.45" customHeight="1" x14ac:dyDescent="0.25">
      <c r="A576" s="389" t="str">
        <f>'02 LISTE DE CONTRÔLE ET RAPPORT'!A575</f>
        <v/>
      </c>
      <c r="B576" s="198">
        <v>3304.02</v>
      </c>
      <c r="C576" s="490" t="str">
        <f>'02 LISTE DE CONTRÔLE ET RAPPORT'!C575</f>
        <v>Description du défaut: Le VA ne fonctionne pas.</v>
      </c>
      <c r="D576" s="346" t="s">
        <v>2432</v>
      </c>
      <c r="E576" s="420" t="s">
        <v>2132</v>
      </c>
      <c r="F576" s="420"/>
      <c r="G576" s="421"/>
      <c r="H576" s="8" t="s">
        <v>6</v>
      </c>
      <c r="I576" s="8" t="s">
        <v>6</v>
      </c>
      <c r="J576" s="8" t="s">
        <v>6</v>
      </c>
      <c r="K576" s="1"/>
    </row>
    <row r="577" spans="1:11" ht="31.35" customHeight="1" x14ac:dyDescent="0.25">
      <c r="A577" s="379" t="str">
        <f>'02 LISTE DE CONTRÔLE ET RAPPORT'!A576</f>
        <v/>
      </c>
      <c r="B577" s="229"/>
      <c r="C577" s="834" t="str">
        <f>'02 LISTE DE CONTRÔLE ET RAPPORT'!C576</f>
        <v>Il doit être réparé par une entreprise spécialisée (détenteur de l’homologation) ou remplacé si la réparation n’est plus possible.</v>
      </c>
      <c r="D577" s="835"/>
      <c r="E577" s="835"/>
      <c r="F577" s="835"/>
      <c r="G577" s="836"/>
      <c r="H577" s="8" t="s">
        <v>6</v>
      </c>
      <c r="I577" s="8" t="s">
        <v>6</v>
      </c>
      <c r="J577" s="8" t="s">
        <v>6</v>
      </c>
      <c r="K577" s="1"/>
    </row>
    <row r="578" spans="1:11" ht="36.6" customHeight="1" x14ac:dyDescent="0.25">
      <c r="A578" s="381" t="str">
        <f>'02 LISTE DE CONTRÔLE ET RAPPORT'!A577</f>
        <v/>
      </c>
      <c r="B578" s="225"/>
      <c r="C578" s="834" t="str">
        <f>'02 LISTE DE CONTRÔLE ET RAPPORT'!C577</f>
        <v>Si le VA ne fonctionne pas, l’ouvrage de protection n’est plus opérationnel! La marche à suivre doit être discutée avec l’autorité cantonale responsable des ouvrages de protection.</v>
      </c>
      <c r="D578" s="835"/>
      <c r="E578" s="835"/>
      <c r="F578" s="835"/>
      <c r="G578" s="836"/>
      <c r="H578" s="8" t="s">
        <v>6</v>
      </c>
      <c r="I578" s="8" t="s">
        <v>6</v>
      </c>
      <c r="J578" s="8" t="s">
        <v>6</v>
      </c>
      <c r="K578" s="1"/>
    </row>
    <row r="579" spans="1:11" ht="29.1" customHeight="1" x14ac:dyDescent="0.25">
      <c r="A579" s="384" t="str">
        <f>'02 LISTE DE CONTRÔLE ET RAPPORT'!A578</f>
        <v/>
      </c>
      <c r="B579" s="63">
        <v>3304.03</v>
      </c>
      <c r="C579" s="485" t="str">
        <f>'02 LISTE DE CONTRÔLE ET RAPPORT'!C578</f>
        <v>Description du défaut: Le VA ne dispose pas d’un entraînement manuel.</v>
      </c>
      <c r="D579" s="345" t="s">
        <v>2431</v>
      </c>
      <c r="E579" s="424" t="s">
        <v>2132</v>
      </c>
      <c r="F579" s="424"/>
      <c r="G579" s="425"/>
      <c r="H579" s="8" t="s">
        <v>6</v>
      </c>
      <c r="I579" s="8" t="s">
        <v>6</v>
      </c>
      <c r="J579" s="8" t="s">
        <v>6</v>
      </c>
      <c r="K579" s="1"/>
    </row>
    <row r="580" spans="1:11" ht="29.45" customHeight="1" x14ac:dyDescent="0.25">
      <c r="A580" s="377" t="str">
        <f>'02 LISTE DE CONTRÔLE ET RAPPORT'!A579</f>
        <v/>
      </c>
      <c r="B580" s="326"/>
      <c r="C580" s="834" t="str">
        <f>'02 LISTE DE CONTRÔLE ET RAPPORT'!C579</f>
        <v>Le défaut (p. ex. une fixation ou une manivelle manquante) doit être corrigé en collaboration avec une entreprise spécialisée.</v>
      </c>
      <c r="D580" s="835"/>
      <c r="E580" s="835"/>
      <c r="F580" s="835"/>
      <c r="G580" s="836"/>
      <c r="H580" s="8" t="s">
        <v>6</v>
      </c>
      <c r="I580" s="8" t="s">
        <v>6</v>
      </c>
      <c r="J580" s="8" t="s">
        <v>6</v>
      </c>
      <c r="K580" s="1"/>
    </row>
    <row r="581" spans="1:11" ht="14.45" customHeight="1" x14ac:dyDescent="0.25">
      <c r="A581" s="384" t="str">
        <f>'02 LISTE DE CONTRÔLE ET RAPPORT'!A580</f>
        <v/>
      </c>
      <c r="B581" s="63">
        <v>3304.04</v>
      </c>
      <c r="C581" s="485" t="str">
        <f>'02 LISTE DE CONTRÔLE ET RAPPORT'!C580</f>
        <v>Description du défaut: Le moteur ne tourne pas dans le bon sens.</v>
      </c>
      <c r="D581" s="345" t="s">
        <v>2431</v>
      </c>
      <c r="E581" s="424" t="s">
        <v>2132</v>
      </c>
      <c r="F581" s="424"/>
      <c r="G581" s="425"/>
      <c r="H581" s="8" t="s">
        <v>6</v>
      </c>
      <c r="I581" s="8" t="s">
        <v>6</v>
      </c>
      <c r="J581" s="8" t="s">
        <v>6</v>
      </c>
      <c r="K581" s="1"/>
    </row>
    <row r="582" spans="1:11" ht="14.45" customHeight="1" x14ac:dyDescent="0.25">
      <c r="A582" s="377" t="str">
        <f>'02 LISTE DE CONTRÔLE ET RAPPORT'!A581</f>
        <v/>
      </c>
      <c r="B582" s="326"/>
      <c r="C582" s="834" t="str">
        <f>'02 LISTE DE CONTRÔLE ET RAPPORT'!C581</f>
        <v>Le défaut doit être corrigé par un électricien.</v>
      </c>
      <c r="D582" s="835"/>
      <c r="E582" s="835"/>
      <c r="F582" s="835"/>
      <c r="G582" s="836"/>
      <c r="H582" s="8" t="s">
        <v>6</v>
      </c>
      <c r="I582" s="8" t="s">
        <v>6</v>
      </c>
      <c r="J582" s="8" t="s">
        <v>6</v>
      </c>
      <c r="K582" s="1"/>
    </row>
    <row r="583" spans="1:11" ht="29.1" customHeight="1" x14ac:dyDescent="0.25">
      <c r="A583" s="389" t="str">
        <f>'02 LISTE DE CONTRÔLE ET RAPPORT'!A582</f>
        <v/>
      </c>
      <c r="B583" s="198">
        <v>3304.05</v>
      </c>
      <c r="C583" s="490" t="str">
        <f>'02 LISTE DE CONTRÔLE ET RAPPORT'!C582</f>
        <v>Description du défaut: Les courroies de transmission pour tous les modes d’exploitation sont manquantes.</v>
      </c>
      <c r="D583" s="346" t="s">
        <v>2432</v>
      </c>
      <c r="E583" s="420" t="s">
        <v>2132</v>
      </c>
      <c r="F583" s="420"/>
      <c r="G583" s="421"/>
      <c r="H583" s="8" t="s">
        <v>6</v>
      </c>
      <c r="I583" s="8" t="s">
        <v>6</v>
      </c>
      <c r="J583" s="8" t="s">
        <v>6</v>
      </c>
      <c r="K583" s="1"/>
    </row>
    <row r="584" spans="1:11" ht="14.45" customHeight="1" x14ac:dyDescent="0.25">
      <c r="A584" s="379" t="str">
        <f>'02 LISTE DE CONTRÔLE ET RAPPORT'!A583</f>
        <v/>
      </c>
      <c r="B584" s="229"/>
      <c r="C584" s="834" t="str">
        <f>'02 LISTE DE CONTRÔLE ET RAPPORT'!C583</f>
        <v>Il convient de s’en procurer.</v>
      </c>
      <c r="D584" s="835"/>
      <c r="E584" s="835"/>
      <c r="F584" s="835"/>
      <c r="G584" s="836"/>
      <c r="H584" s="8" t="s">
        <v>6</v>
      </c>
      <c r="I584" s="8" t="s">
        <v>6</v>
      </c>
      <c r="J584" s="8" t="s">
        <v>6</v>
      </c>
      <c r="K584" s="1"/>
    </row>
    <row r="585" spans="1:11" ht="45" customHeight="1" x14ac:dyDescent="0.25">
      <c r="A585" s="381" t="str">
        <f>'02 LISTE DE CONTRÔLE ET RAPPORT'!A584</f>
        <v/>
      </c>
      <c r="B585" s="225"/>
      <c r="C585" s="834" t="str">
        <f>'02 LISTE DE CONTRÔLE ET RAPPORT'!C584</f>
        <v>Si les courroies de transmission pour tous les modes d’exploitation sont manquantes, l’ouvrage de protection n’est plus opérationnel! La marche à suivre doit être discutée avec l’autorité cantonale responsable des ouvrages de protection.</v>
      </c>
      <c r="D585" s="835"/>
      <c r="E585" s="835"/>
      <c r="F585" s="835"/>
      <c r="G585" s="836"/>
      <c r="H585" s="8" t="s">
        <v>6</v>
      </c>
      <c r="I585" s="8" t="s">
        <v>6</v>
      </c>
      <c r="J585" s="8" t="s">
        <v>6</v>
      </c>
      <c r="K585" s="1"/>
    </row>
    <row r="586" spans="1:11" ht="29.1" customHeight="1" x14ac:dyDescent="0.25">
      <c r="A586" s="384" t="str">
        <f>'02 LISTE DE CONTRÔLE ET RAPPORT'!A585</f>
        <v/>
      </c>
      <c r="B586" s="63">
        <v>3304.06</v>
      </c>
      <c r="C586" s="485" t="str">
        <f>'02 LISTE DE CONTRÔLE ET RAPPORT'!C585</f>
        <v xml:space="preserve">Description du défaut: Les courroies de transmission de rechange pour tous les modes d’exploitation sont manquantes. </v>
      </c>
      <c r="D586" s="345" t="s">
        <v>2431</v>
      </c>
      <c r="E586" s="424" t="s">
        <v>2132</v>
      </c>
      <c r="F586" s="424"/>
      <c r="G586" s="425"/>
      <c r="H586" s="8" t="s">
        <v>6</v>
      </c>
      <c r="I586" s="8" t="s">
        <v>6</v>
      </c>
      <c r="J586" s="8" t="s">
        <v>6</v>
      </c>
      <c r="K586" s="1"/>
    </row>
    <row r="587" spans="1:11" ht="29.1" customHeight="1" x14ac:dyDescent="0.25">
      <c r="A587" s="377" t="str">
        <f>'02 LISTE DE CONTRÔLE ET RAPPORT'!A586</f>
        <v/>
      </c>
      <c r="B587" s="326"/>
      <c r="C587" s="834" t="str">
        <f>'02 LISTE DE CONTRÔLE ET RAPPORT'!C586</f>
        <v>Il convient de s’en procurer et de les étiqueter comme il se doit. Pour chaque courroie de transmission, il convient de disposer d’une courroie de rechange étiquetée.</v>
      </c>
      <c r="D587" s="835"/>
      <c r="E587" s="835"/>
      <c r="F587" s="835"/>
      <c r="G587" s="836"/>
      <c r="H587" s="8" t="s">
        <v>6</v>
      </c>
      <c r="I587" s="8" t="s">
        <v>6</v>
      </c>
      <c r="J587" s="8" t="s">
        <v>6</v>
      </c>
      <c r="K587" s="1"/>
    </row>
    <row r="588" spans="1:11" ht="29.1" customHeight="1" x14ac:dyDescent="0.25">
      <c r="A588" s="378" t="str">
        <f>'02 LISTE DE CONTRÔLE ET RAPPORT'!A587</f>
        <v/>
      </c>
      <c r="B588" s="191">
        <v>3304.07</v>
      </c>
      <c r="C588" s="62" t="str">
        <f>'02 LISTE DE CONTRÔLE ET RAPPORT'!C587</f>
        <v>Description du défaut: La natte du filtre d’air de roulement est manquante ou encrassée.</v>
      </c>
      <c r="D588" s="342" t="s">
        <v>2430</v>
      </c>
      <c r="E588" s="418" t="s">
        <v>2132</v>
      </c>
      <c r="F588" s="418"/>
      <c r="G588" s="419"/>
      <c r="H588" s="8" t="s">
        <v>6</v>
      </c>
      <c r="I588" s="8" t="s">
        <v>6</v>
      </c>
      <c r="J588" s="8" t="s">
        <v>6</v>
      </c>
      <c r="K588" s="1"/>
    </row>
    <row r="589" spans="1:11" ht="14.45" customHeight="1" x14ac:dyDescent="0.25">
      <c r="A589" s="377" t="str">
        <f>'02 LISTE DE CONTRÔLE ET RAPPORT'!A588</f>
        <v/>
      </c>
      <c r="B589" s="326"/>
      <c r="C589" s="834" t="str">
        <f>'02 LISTE DE CONTRÔLE ET RAPPORT'!C588</f>
        <v>La natte du filtre d’air de roulement doit être nettoyée ou remplacée.</v>
      </c>
      <c r="D589" s="835"/>
      <c r="E589" s="835"/>
      <c r="F589" s="835"/>
      <c r="G589" s="836"/>
      <c r="H589" s="8" t="s">
        <v>6</v>
      </c>
      <c r="I589" s="8" t="s">
        <v>6</v>
      </c>
      <c r="J589" s="8" t="s">
        <v>6</v>
      </c>
      <c r="K589" s="1"/>
    </row>
    <row r="590" spans="1:11" ht="29.1" customHeight="1" x14ac:dyDescent="0.25">
      <c r="A590" s="378" t="str">
        <f>'02 LISTE DE CONTRÔLE ET RAPPORT'!A589</f>
        <v/>
      </c>
      <c r="B590" s="191">
        <v>3304.08</v>
      </c>
      <c r="C590" s="62" t="str">
        <f>'02 LISTE DE CONTRÔLE ET RAPPORT'!C589</f>
        <v>Description du défaut: La natte de rechange du filtre d’air de roulement est manquante.</v>
      </c>
      <c r="D590" s="342" t="s">
        <v>2430</v>
      </c>
      <c r="E590" s="418" t="s">
        <v>2132</v>
      </c>
      <c r="F590" s="418"/>
      <c r="G590" s="419"/>
      <c r="H590" s="8" t="s">
        <v>6</v>
      </c>
      <c r="I590" s="8" t="s">
        <v>6</v>
      </c>
      <c r="J590" s="8" t="s">
        <v>6</v>
      </c>
      <c r="K590" s="1"/>
    </row>
    <row r="591" spans="1:11" ht="14.45" customHeight="1" x14ac:dyDescent="0.25">
      <c r="A591" s="377" t="str">
        <f>'02 LISTE DE CONTRÔLE ET RAPPORT'!A590</f>
        <v/>
      </c>
      <c r="B591" s="326"/>
      <c r="C591" s="834" t="str">
        <f>'02 LISTE DE CONTRÔLE ET RAPPORT'!C590</f>
        <v>Il convient de s’en procurer une.</v>
      </c>
      <c r="D591" s="835"/>
      <c r="E591" s="835"/>
      <c r="F591" s="835"/>
      <c r="G591" s="836"/>
      <c r="H591" s="8" t="s">
        <v>6</v>
      </c>
      <c r="I591" s="8" t="s">
        <v>6</v>
      </c>
      <c r="J591" s="8" t="s">
        <v>6</v>
      </c>
      <c r="K591" s="1"/>
    </row>
    <row r="592" spans="1:11" ht="14.45" customHeight="1" x14ac:dyDescent="0.25">
      <c r="A592" s="384" t="str">
        <f>'02 LISTE DE CONTRÔLE ET RAPPORT'!A591</f>
        <v/>
      </c>
      <c r="B592" s="63">
        <v>3304.09</v>
      </c>
      <c r="C592" s="485" t="str">
        <f>'02 LISTE DE CONTRÔLE ET RAPPORT'!C591</f>
        <v>Description du défaut: Les SSP ne s’ouvrent pas (en mode surpression).</v>
      </c>
      <c r="D592" s="345" t="s">
        <v>2431</v>
      </c>
      <c r="E592" s="424" t="s">
        <v>2132</v>
      </c>
      <c r="F592" s="424"/>
      <c r="G592" s="425"/>
      <c r="H592" s="8" t="s">
        <v>6</v>
      </c>
      <c r="I592" s="8" t="s">
        <v>6</v>
      </c>
      <c r="J592" s="8" t="s">
        <v>6</v>
      </c>
      <c r="K592" s="1"/>
    </row>
    <row r="593" spans="1:11" ht="29.45" customHeight="1" x14ac:dyDescent="0.25">
      <c r="A593" s="377" t="str">
        <f>'02 LISTE DE CONTRÔLE ET RAPPORT'!A592</f>
        <v/>
      </c>
      <c r="B593" s="326"/>
      <c r="C593" s="834" t="str">
        <f>'02 LISTE DE CONTRÔLE ET RAPPORT'!C592</f>
        <v>D’entente avec l’autorité cantonale responsable des ouvrages de protection, la ventilation de l’ouvrage de protection doit être contrôlée par une entreprise spécialisée et, si nécessaire, remise en état.</v>
      </c>
      <c r="D593" s="835"/>
      <c r="E593" s="835"/>
      <c r="F593" s="835"/>
      <c r="G593" s="836"/>
      <c r="H593" s="8" t="s">
        <v>6</v>
      </c>
      <c r="I593" s="8" t="s">
        <v>6</v>
      </c>
      <c r="J593" s="8" t="s">
        <v>6</v>
      </c>
      <c r="K593" s="1"/>
    </row>
    <row r="594" spans="1:11" ht="29.1" customHeight="1" x14ac:dyDescent="0.25">
      <c r="A594" s="389" t="str">
        <f>'02 LISTE DE CONTRÔLE ET RAPPORT'!A593</f>
        <v/>
      </c>
      <c r="B594" s="198">
        <v>3304.1</v>
      </c>
      <c r="C594" s="490" t="str">
        <f>'02 LISTE DE CONTRÔLE ET RAPPORT'!C593</f>
        <v>Description du défaut: Une surpression minimale de 50 Pa n’est pas atteinte en marche avec filtre et en mode ventilation de secours.</v>
      </c>
      <c r="D594" s="346" t="s">
        <v>2432</v>
      </c>
      <c r="E594" s="420" t="s">
        <v>2132</v>
      </c>
      <c r="F594" s="420"/>
      <c r="G594" s="421"/>
      <c r="H594" s="8" t="s">
        <v>6</v>
      </c>
      <c r="I594" s="8" t="s">
        <v>6</v>
      </c>
      <c r="J594" s="8" t="s">
        <v>6</v>
      </c>
      <c r="K594" s="1"/>
    </row>
    <row r="595" spans="1:11" ht="29.45" customHeight="1" x14ac:dyDescent="0.25">
      <c r="A595" s="379" t="str">
        <f>'02 LISTE DE CONTRÔLE ET RAPPORT'!A594</f>
        <v/>
      </c>
      <c r="B595" s="229"/>
      <c r="C595" s="834" t="str">
        <f>'02 LISTE DE CONTRÔLE ET RAPPORT'!C594</f>
        <v>La ventilation de l’ouvrage de protection doit être contrôlée par une entreprise spécialisée et, si nécessaire, remise en état.</v>
      </c>
      <c r="D595" s="835"/>
      <c r="E595" s="835"/>
      <c r="F595" s="835"/>
      <c r="G595" s="836"/>
      <c r="H595" s="8" t="s">
        <v>6</v>
      </c>
      <c r="I595" s="8" t="s">
        <v>6</v>
      </c>
      <c r="J595" s="8" t="s">
        <v>6</v>
      </c>
      <c r="K595" s="1"/>
    </row>
    <row r="596" spans="1:11" ht="46.35" customHeight="1" x14ac:dyDescent="0.25">
      <c r="A596" s="381" t="str">
        <f>'02 LISTE DE CONTRÔLE ET RAPPORT'!A595</f>
        <v/>
      </c>
      <c r="B596" s="225"/>
      <c r="C596" s="834" t="str">
        <f>'02 LISTE DE CONTRÔLE ET RAPPORT'!C595</f>
        <v>Si une surpression minimale de 50 Pa n’est pas atteinte en marche avec filtre et en mode ventilation de secours, l’ouvrage de protection n’est plus opérationnel! La marche à suivre doit être discutée avec l’autorité cantonale responsable des ouvrages de protection.</v>
      </c>
      <c r="D596" s="835"/>
      <c r="E596" s="835"/>
      <c r="F596" s="835"/>
      <c r="G596" s="836"/>
      <c r="H596" s="8" t="s">
        <v>6</v>
      </c>
      <c r="I596" s="8" t="s">
        <v>6</v>
      </c>
      <c r="J596" s="8" t="s">
        <v>6</v>
      </c>
      <c r="K596" s="1"/>
    </row>
    <row r="597" spans="1:11" ht="29.1" customHeight="1" x14ac:dyDescent="0.25">
      <c r="A597" s="378" t="str">
        <f>'02 LISTE DE CONTRÔLE ET RAPPORT'!A596</f>
        <v/>
      </c>
      <c r="B597" s="191">
        <v>3304.11</v>
      </c>
      <c r="C597" s="62" t="str">
        <f>'02 LISTE DE CONTRÔLE ET RAPPORT'!C596</f>
        <v>Description du défaut: La surpression maximale autorisée en marche sans filtre, soit 250 Pa, est dépassée.</v>
      </c>
      <c r="D597" s="342" t="s">
        <v>2430</v>
      </c>
      <c r="E597" s="418" t="s">
        <v>2132</v>
      </c>
      <c r="F597" s="418"/>
      <c r="G597" s="419"/>
      <c r="H597" s="8" t="s">
        <v>6</v>
      </c>
      <c r="I597" s="8" t="s">
        <v>6</v>
      </c>
      <c r="J597" s="8" t="s">
        <v>6</v>
      </c>
      <c r="K597" s="1"/>
    </row>
    <row r="598" spans="1:11" ht="28.35" customHeight="1" x14ac:dyDescent="0.25">
      <c r="A598" s="377" t="str">
        <f>'02 LISTE DE CONTRÔLE ET RAPPORT'!A597</f>
        <v/>
      </c>
      <c r="B598" s="326"/>
      <c r="C598" s="834" t="str">
        <f>'02 LISTE DE CONTRÔLE ET RAPPORT'!C597</f>
        <v>D’entente avec l’autorité cantonale responsable des ouvrages de protection, la ventilation de l’ouvrage de protection doit être contrôlée par une entreprise spécialisée et, si nécessaire, remise en état.</v>
      </c>
      <c r="D598" s="835"/>
      <c r="E598" s="835"/>
      <c r="F598" s="835"/>
      <c r="G598" s="836"/>
      <c r="H598" s="8" t="s">
        <v>6</v>
      </c>
      <c r="I598" s="8" t="s">
        <v>6</v>
      </c>
      <c r="J598" s="8" t="s">
        <v>6</v>
      </c>
      <c r="K598" s="1"/>
    </row>
    <row r="599" spans="1:11" ht="29.1" customHeight="1" x14ac:dyDescent="0.25">
      <c r="A599" s="389" t="str">
        <f>'02 LISTE DE CONTRÔLE ET RAPPORT'!A598</f>
        <v/>
      </c>
      <c r="B599" s="198">
        <v>3304.12</v>
      </c>
      <c r="C599" s="490" t="str">
        <f>'02 LISTE DE CONTRÔLE ET RAPPORT'!C598</f>
        <v>Description du défaut: Le contrôle de la ventilation de secours ne peut pas être effectué.</v>
      </c>
      <c r="D599" s="346" t="s">
        <v>2432</v>
      </c>
      <c r="E599" s="420" t="s">
        <v>2132</v>
      </c>
      <c r="F599" s="420"/>
      <c r="G599" s="421"/>
      <c r="H599" s="8" t="s">
        <v>6</v>
      </c>
      <c r="I599" s="8" t="s">
        <v>6</v>
      </c>
      <c r="J599" s="8" t="s">
        <v>6</v>
      </c>
      <c r="K599" s="1"/>
    </row>
    <row r="600" spans="1:11" ht="46.35" customHeight="1" thickBot="1" x14ac:dyDescent="0.3">
      <c r="A600" s="377" t="str">
        <f>'02 LISTE DE CONTRÔLE ET RAPPORT'!A599</f>
        <v/>
      </c>
      <c r="B600" s="326"/>
      <c r="C600" s="834" t="str">
        <f>'02 LISTE DE CONTRÔLE ET RAPPORT'!C599</f>
        <v>Si le contrôle de la ventilation de secours ne peut pas être effectué, l’ouvrage de protection n’est plus opérationnel! La marche à suivre doit être discutée avec l’autorité cantonale responsable des ouvrages de protection.</v>
      </c>
      <c r="D600" s="835"/>
      <c r="E600" s="835"/>
      <c r="F600" s="835"/>
      <c r="G600" s="836"/>
      <c r="H600" s="8" t="s">
        <v>6</v>
      </c>
      <c r="I600" s="8" t="s">
        <v>6</v>
      </c>
      <c r="J600" s="8" t="s">
        <v>6</v>
      </c>
      <c r="K600" s="1"/>
    </row>
    <row r="601" spans="1:11" ht="29.1" hidden="1" customHeight="1" x14ac:dyDescent="0.25">
      <c r="A601" s="384" t="str">
        <f>'02 LISTE DE CONTRÔLE ET RAPPORT'!A600</f>
        <v/>
      </c>
      <c r="B601" s="63">
        <v>3304.13</v>
      </c>
      <c r="C601" s="485" t="str">
        <f>'02 LISTE DE CONTRÔLE ET RAPPORT'!C600</f>
        <v>Description du défaut: S’il y a un registre de chauffage à eau, le système de protection antigel est manquant.</v>
      </c>
      <c r="D601" s="345" t="s">
        <v>2431</v>
      </c>
      <c r="E601" s="424" t="s">
        <v>2132</v>
      </c>
      <c r="F601" s="424"/>
      <c r="G601" s="425"/>
      <c r="H601" s="8" t="s">
        <v>6</v>
      </c>
      <c r="I601" s="8" t="s">
        <v>6</v>
      </c>
      <c r="J601" s="1"/>
      <c r="K601" s="1"/>
    </row>
    <row r="602" spans="1:11" ht="33" hidden="1" customHeight="1" x14ac:dyDescent="0.25">
      <c r="A602" s="379" t="str">
        <f>'02 LISTE DE CONTRÔLE ET RAPPORT'!A601</f>
        <v/>
      </c>
      <c r="B602" s="229"/>
      <c r="C602" s="834" t="str">
        <f>'02 LISTE DE CONTRÔLE ET RAPPORT'!C601</f>
        <v>Afin que l’eau ne gèle pas dans l’échangeur de chaleur lorsque la température extérieure est basse, le ventilateur doit être verrouillé par un système de protection antigel.</v>
      </c>
      <c r="D602" s="835"/>
      <c r="E602" s="835"/>
      <c r="F602" s="835"/>
      <c r="G602" s="836"/>
      <c r="H602" s="8" t="s">
        <v>6</v>
      </c>
      <c r="I602" s="8" t="s">
        <v>6</v>
      </c>
      <c r="J602" s="1"/>
      <c r="K602" s="1"/>
    </row>
    <row r="603" spans="1:11" ht="21" hidden="1" customHeight="1" x14ac:dyDescent="0.25">
      <c r="A603" s="380" t="str">
        <f>'02 LISTE DE CONTRÔLE ET RAPPORT'!A602</f>
        <v/>
      </c>
      <c r="B603" s="222"/>
      <c r="C603" s="834" t="str">
        <f>'02 LISTE DE CONTRÔLE ET RAPPORT'!C602</f>
        <v xml:space="preserve">Il convient de faire installer une protection antigel selon les ITO 1977, fig. 3.4-10, par une entreprise spécialisée. </v>
      </c>
      <c r="D603" s="835"/>
      <c r="E603" s="835"/>
      <c r="F603" s="835"/>
      <c r="G603" s="836"/>
      <c r="H603" s="8" t="s">
        <v>6</v>
      </c>
      <c r="I603" s="8" t="s">
        <v>6</v>
      </c>
      <c r="J603" s="1"/>
      <c r="K603" s="1"/>
    </row>
    <row r="604" spans="1:11" ht="27.6" hidden="1" customHeight="1" x14ac:dyDescent="0.25">
      <c r="A604" s="381" t="str">
        <f>'02 LISTE DE CONTRÔLE ET RAPPORT'!A603</f>
        <v/>
      </c>
      <c r="B604" s="225"/>
      <c r="C604" s="834" t="str">
        <f>'02 LISTE DE CONTRÔLE ET RAPPORT'!C603</f>
        <v>Un projet de rénovation doit être élaboré en collaboration avec l’autorité cantonale responsable des ouvrages de protection et soumis par la voie de service à l’OFPP pour approbation.</v>
      </c>
      <c r="D604" s="835"/>
      <c r="E604" s="835"/>
      <c r="F604" s="835"/>
      <c r="G604" s="836"/>
      <c r="H604" s="8" t="s">
        <v>6</v>
      </c>
      <c r="I604" s="8" t="s">
        <v>6</v>
      </c>
      <c r="J604" s="1"/>
      <c r="K604" s="1"/>
    </row>
    <row r="605" spans="1:11" ht="29.1" hidden="1" customHeight="1" x14ac:dyDescent="0.25">
      <c r="A605" s="384" t="str">
        <f>'02 LISTE DE CONTRÔLE ET RAPPORT'!A604</f>
        <v/>
      </c>
      <c r="B605" s="63">
        <v>3304.14</v>
      </c>
      <c r="C605" s="485" t="str">
        <f>'02 LISTE DE CONTRÔLE ET RAPPORT'!C604</f>
        <v>Description du défaut: La commande du système de protection antigel ne fonctionne pas.</v>
      </c>
      <c r="D605" s="345" t="s">
        <v>2431</v>
      </c>
      <c r="E605" s="424" t="s">
        <v>2132</v>
      </c>
      <c r="F605" s="424"/>
      <c r="G605" s="425"/>
      <c r="H605" s="8" t="s">
        <v>6</v>
      </c>
      <c r="I605" s="8" t="s">
        <v>6</v>
      </c>
      <c r="J605" s="1"/>
      <c r="K605" s="1"/>
    </row>
    <row r="606" spans="1:11" ht="44.1" hidden="1" customHeight="1" x14ac:dyDescent="0.25">
      <c r="A606" s="377" t="str">
        <f>'02 LISTE DE CONTRÔLE ET RAPPORT'!A605</f>
        <v/>
      </c>
      <c r="B606" s="326"/>
      <c r="C606" s="834" t="str">
        <f>'02 LISTE DE CONTRÔLE ET RAPPORT'!C605</f>
        <v>Afin que l’eau ne gèle pas dans l’échangeur de chaleur lorsque la température extérieure est basse, le ventilateur doit être verrouillé par un système de protection antigel. Il convient de faire réparer l’installation de protection antigel par une entreprise spécialisée.</v>
      </c>
      <c r="D606" s="835"/>
      <c r="E606" s="835"/>
      <c r="F606" s="835"/>
      <c r="G606" s="836"/>
      <c r="H606" s="8" t="s">
        <v>6</v>
      </c>
      <c r="I606" s="8" t="s">
        <v>6</v>
      </c>
      <c r="J606" s="1"/>
      <c r="K606" s="1"/>
    </row>
    <row r="607" spans="1:11" ht="29.1" hidden="1" customHeight="1" x14ac:dyDescent="0.25">
      <c r="A607" s="378" t="str">
        <f>'02 LISTE DE CONTRÔLE ET RAPPORT'!A606</f>
        <v/>
      </c>
      <c r="B607" s="191">
        <v>3304.15</v>
      </c>
      <c r="C607" s="62" t="str">
        <f>'02 LISTE DE CONTRÔLE ET RAPPORT'!C606</f>
        <v>Description du défaut: Le chauffage de secours (deuxième registre de chauffage électrique) ne fonctionne pas.</v>
      </c>
      <c r="D607" s="342" t="s">
        <v>2430</v>
      </c>
      <c r="E607" s="418" t="s">
        <v>2132</v>
      </c>
      <c r="F607" s="418"/>
      <c r="G607" s="419"/>
      <c r="H607" s="8" t="s">
        <v>6</v>
      </c>
      <c r="I607" s="8" t="s">
        <v>6</v>
      </c>
      <c r="J607" s="1"/>
      <c r="K607" s="1"/>
    </row>
    <row r="608" spans="1:11" ht="14.45" hidden="1" customHeight="1" x14ac:dyDescent="0.25">
      <c r="A608" s="377" t="str">
        <f>'02 LISTE DE CONTRÔLE ET RAPPORT'!A607</f>
        <v/>
      </c>
      <c r="B608" s="326"/>
      <c r="C608" s="834" t="str">
        <f>'02 LISTE DE CONTRÔLE ET RAPPORT'!C607</f>
        <v>Il convient de le faire réparer par une entreprise spécialisée.</v>
      </c>
      <c r="D608" s="835"/>
      <c r="E608" s="835"/>
      <c r="F608" s="835"/>
      <c r="G608" s="836"/>
      <c r="H608" s="8" t="s">
        <v>6</v>
      </c>
      <c r="I608" s="8" t="s">
        <v>6</v>
      </c>
      <c r="J608" s="1"/>
      <c r="K608" s="1"/>
    </row>
    <row r="609" spans="1:11" ht="43.35" hidden="1" customHeight="1" x14ac:dyDescent="0.25">
      <c r="A609" s="378" t="str">
        <f>'02 LISTE DE CONTRÔLE ET RAPPORT'!A608</f>
        <v/>
      </c>
      <c r="B609" s="191">
        <v>3304.16</v>
      </c>
      <c r="C609" s="62" t="str">
        <f>'02 LISTE DE CONTRÔLE ET RAPPORT'!C608</f>
        <v>Description du défaut: Le chauffage de secours au moyen de la récupération de la chaleur du moteur diesel du groupe électrogène de secours ne fonctionne pas.</v>
      </c>
      <c r="D609" s="342" t="s">
        <v>2430</v>
      </c>
      <c r="E609" s="418" t="s">
        <v>2132</v>
      </c>
      <c r="F609" s="418"/>
      <c r="G609" s="419"/>
      <c r="H609" s="8" t="s">
        <v>6</v>
      </c>
      <c r="I609" s="8" t="s">
        <v>6</v>
      </c>
      <c r="J609" s="1"/>
      <c r="K609" s="1"/>
    </row>
    <row r="610" spans="1:11" ht="14.45" hidden="1" customHeight="1" x14ac:dyDescent="0.25">
      <c r="A610" s="377" t="str">
        <f>'02 LISTE DE CONTRÔLE ET RAPPORT'!A609</f>
        <v/>
      </c>
      <c r="B610" s="326"/>
      <c r="C610" s="834" t="str">
        <f>'02 LISTE DE CONTRÔLE ET RAPPORT'!C609</f>
        <v>Il convient de le faire réparer par une entreprise spécialisée.</v>
      </c>
      <c r="D610" s="835"/>
      <c r="E610" s="835"/>
      <c r="F610" s="835"/>
      <c r="G610" s="836"/>
      <c r="H610" s="8" t="s">
        <v>6</v>
      </c>
      <c r="I610" s="8" t="s">
        <v>6</v>
      </c>
      <c r="J610" s="1"/>
      <c r="K610" s="1"/>
    </row>
    <row r="611" spans="1:11" ht="43.35" hidden="1" customHeight="1" x14ac:dyDescent="0.25">
      <c r="A611" s="378" t="str">
        <f>'02 LISTE DE CONTRÔLE ET RAPPORT'!A610</f>
        <v/>
      </c>
      <c r="B611" s="191">
        <v>3304.17</v>
      </c>
      <c r="C611" s="62" t="str">
        <f>'02 LISTE DE CONTRÔLE ET RAPPORT'!C610</f>
        <v>Description du défaut: Le chauffage en temps de paix sur la base d’un système de pompage d’eau chaude du chauffage normal ne fonctionne pas.</v>
      </c>
      <c r="D611" s="342" t="s">
        <v>2430</v>
      </c>
      <c r="E611" s="418" t="s">
        <v>2132</v>
      </c>
      <c r="F611" s="418"/>
      <c r="G611" s="419"/>
      <c r="H611" s="8" t="s">
        <v>6</v>
      </c>
      <c r="I611" s="8" t="s">
        <v>6</v>
      </c>
      <c r="J611" s="1"/>
      <c r="K611" s="1"/>
    </row>
    <row r="612" spans="1:11" ht="16.350000000000001" hidden="1" customHeight="1" x14ac:dyDescent="0.25">
      <c r="A612" s="379" t="str">
        <f>'02 LISTE DE CONTRÔLE ET RAPPORT'!A611</f>
        <v/>
      </c>
      <c r="B612" s="229"/>
      <c r="C612" s="834" t="str">
        <f>'02 LISTE DE CONTRÔLE ET RAPPORT'!C611</f>
        <v>Il convient de le faire réparer par une entreprise spécialisée.</v>
      </c>
      <c r="D612" s="835"/>
      <c r="E612" s="835"/>
      <c r="F612" s="835"/>
      <c r="G612" s="836"/>
      <c r="H612" s="8" t="s">
        <v>6</v>
      </c>
      <c r="I612" s="8" t="s">
        <v>6</v>
      </c>
      <c r="J612" s="1"/>
      <c r="K612" s="1"/>
    </row>
    <row r="613" spans="1:11" ht="29.1" hidden="1" customHeight="1" x14ac:dyDescent="0.25">
      <c r="A613" s="381" t="str">
        <f>'02 LISTE DE CONTRÔLE ET RAPPORT'!A612</f>
        <v/>
      </c>
      <c r="B613" s="225"/>
      <c r="C613" s="834" t="str">
        <f>'02 LISTE DE CONTRÔLE ET RAPPORT'!C612</f>
        <v>En cas de défaut, la marche à suivre doit être discutée avec l’autorité cantonale responsable des ouvrages de protection</v>
      </c>
      <c r="D613" s="835"/>
      <c r="E613" s="835"/>
      <c r="F613" s="835"/>
      <c r="G613" s="836"/>
      <c r="H613" s="8" t="s">
        <v>6</v>
      </c>
      <c r="I613" s="8" t="s">
        <v>6</v>
      </c>
      <c r="J613" s="1"/>
      <c r="K613" s="1"/>
    </row>
    <row r="614" spans="1:11" ht="43.35" hidden="1" customHeight="1" x14ac:dyDescent="0.25">
      <c r="A614" s="384" t="str">
        <f>'02 LISTE DE CONTRÔLE ET RAPPORT'!A613</f>
        <v/>
      </c>
      <c r="B614" s="63">
        <v>3304.18</v>
      </c>
      <c r="C614" s="485" t="str">
        <f>'02 LISTE DE CONTRÔLE ET RAPPORT'!C613</f>
        <v>Description du défaut: Juste avant l’entrée de l’ouvrage de protection, il manque une possibilité d’interrompre l’alimentation en eau chaude pompée.</v>
      </c>
      <c r="D614" s="345" t="s">
        <v>2431</v>
      </c>
      <c r="E614" s="424" t="s">
        <v>2132</v>
      </c>
      <c r="F614" s="424"/>
      <c r="G614" s="425"/>
      <c r="H614" s="8" t="s">
        <v>6</v>
      </c>
      <c r="I614" s="8" t="s">
        <v>6</v>
      </c>
      <c r="J614" s="1"/>
      <c r="K614" s="1"/>
    </row>
    <row r="615" spans="1:11" ht="14.45" hidden="1" customHeight="1" x14ac:dyDescent="0.25">
      <c r="A615" s="377" t="str">
        <f>'02 LISTE DE CONTRÔLE ET RAPPORT'!A614</f>
        <v/>
      </c>
      <c r="B615" s="326"/>
      <c r="C615" s="834" t="str">
        <f>'02 LISTE DE CONTRÔLE ET RAPPORT'!C614</f>
        <v>Une possibilité d’interrompre l’alimentation doit être installée par une entreprise spécialisée.</v>
      </c>
      <c r="D615" s="835"/>
      <c r="E615" s="835"/>
      <c r="F615" s="835"/>
      <c r="G615" s="836"/>
      <c r="H615" s="8" t="s">
        <v>6</v>
      </c>
      <c r="I615" s="8" t="s">
        <v>6</v>
      </c>
      <c r="J615" s="1"/>
      <c r="K615" s="1"/>
    </row>
    <row r="616" spans="1:11" ht="43.35" hidden="1" customHeight="1" x14ac:dyDescent="0.25">
      <c r="A616" s="378" t="str">
        <f>'02 LISTE DE CONTRÔLE ET RAPPORT'!A615</f>
        <v/>
      </c>
      <c r="B616" s="191">
        <v>3304.19</v>
      </c>
      <c r="C616" s="62" t="str">
        <f>'02 LISTE DE CONTRÔLE ET RAPPORT'!C615</f>
        <v>Description du défaut: Il existe une installation de réfrigération (appareil de refroidissement) qui n’est pas prévue pour le groupe électrogène de secours.</v>
      </c>
      <c r="D616" s="342" t="s">
        <v>2430</v>
      </c>
      <c r="E616" s="418" t="s">
        <v>2132</v>
      </c>
      <c r="F616" s="418"/>
      <c r="G616" s="419"/>
      <c r="H616" s="8" t="s">
        <v>6</v>
      </c>
      <c r="I616" s="8" t="s">
        <v>6</v>
      </c>
      <c r="J616" s="1"/>
      <c r="K616" s="1"/>
    </row>
    <row r="617" spans="1:11" ht="75.599999999999994" hidden="1" customHeight="1" thickBot="1" x14ac:dyDescent="0.3">
      <c r="A617" s="377" t="str">
        <f>'02 LISTE DE CONTRÔLE ET RAPPORT'!A616</f>
        <v/>
      </c>
      <c r="B617" s="326"/>
      <c r="C617" s="837" t="str">
        <f>'02 LISTE DE CONTRÔLE ET RAPPORT'!C616</f>
        <v>Les installations de réfrigération de tous les ouvrages de protection doivent être démontées si elles ne sont pas utilisées pour les groupes électrogènes de secours (machines à froid, tours de refroidissement et commandes électriques correspondantes). Si le système de distribution d’eau froide existant avec des appareils à induction n’est pas utilisé comme système de chauffage, il peut également être mis hors service et démonté. En cas de défaut, la marche à suivre doit être discutée avec l’autorité cantonale responsable des ouvrages de protection.</v>
      </c>
      <c r="D617" s="838"/>
      <c r="E617" s="838"/>
      <c r="F617" s="838"/>
      <c r="G617" s="839"/>
      <c r="H617" s="8" t="s">
        <v>6</v>
      </c>
      <c r="I617" s="8" t="s">
        <v>6</v>
      </c>
      <c r="J617" s="1"/>
      <c r="K617" s="1"/>
    </row>
    <row r="618" spans="1:11" ht="29.45" customHeight="1" thickBot="1" x14ac:dyDescent="0.3">
      <c r="A618" s="332" t="str">
        <f>'02 LISTE DE CONTRÔLE ET RAPPORT'!A617</f>
        <v/>
      </c>
      <c r="B618" s="207">
        <v>3305</v>
      </c>
      <c r="C618" s="480" t="str">
        <f>'02 LISTE DE CONTRÔLE ET RAPPORT'!C617</f>
        <v xml:space="preserve">Conduites d’air / clapets étanches aux gaz / disques d’obturation / raccords flexibles de tuyaux ou de gaines </v>
      </c>
      <c r="D618" s="240"/>
      <c r="E618" s="465"/>
      <c r="F618" s="466"/>
      <c r="G618" s="467"/>
      <c r="H618" s="8" t="s">
        <v>6</v>
      </c>
      <c r="I618" s="8" t="s">
        <v>6</v>
      </c>
      <c r="J618" s="8" t="s">
        <v>6</v>
      </c>
      <c r="K618" s="8" t="s">
        <v>6</v>
      </c>
    </row>
    <row r="619" spans="1:11" ht="43.35" customHeight="1" x14ac:dyDescent="0.25">
      <c r="A619" s="383" t="str">
        <f>'02 LISTE DE CONTRÔLE ET RAPPORT'!A618</f>
        <v/>
      </c>
      <c r="B619" s="193">
        <v>3305.01</v>
      </c>
      <c r="C619" s="484" t="str">
        <f>'02 LISTE DE CONTRÔLE ET RAPPORT'!C618</f>
        <v>Description du défaut: Les conduites d’air frais, d’air filtré, d’air pulsé, d’air de roulement et les conduites d’évacuation d’air ne sont pas complètes ou intactes.</v>
      </c>
      <c r="D619" s="344" t="s">
        <v>2431</v>
      </c>
      <c r="E619" s="424" t="s">
        <v>2132</v>
      </c>
      <c r="F619" s="424"/>
      <c r="G619" s="425"/>
      <c r="H619" s="8" t="s">
        <v>6</v>
      </c>
      <c r="I619" s="8" t="s">
        <v>6</v>
      </c>
      <c r="J619" s="8" t="s">
        <v>6</v>
      </c>
      <c r="K619" s="8" t="s">
        <v>6</v>
      </c>
    </row>
    <row r="620" spans="1:11" ht="14.45" customHeight="1" x14ac:dyDescent="0.25">
      <c r="A620" s="377" t="str">
        <f>'02 LISTE DE CONTRÔLE ET RAPPORT'!A619</f>
        <v/>
      </c>
      <c r="B620" s="326"/>
      <c r="C620" s="834" t="str">
        <f>'02 LISTE DE CONTRÔLE ET RAPPORT'!C619</f>
        <v>Les conduites d’air concernées doivent être complétées ou réparées par une entreprise spécialisée.</v>
      </c>
      <c r="D620" s="835"/>
      <c r="E620" s="835"/>
      <c r="F620" s="835"/>
      <c r="G620" s="836"/>
      <c r="H620" s="8" t="s">
        <v>6</v>
      </c>
      <c r="I620" s="8" t="s">
        <v>6</v>
      </c>
      <c r="J620" s="8" t="s">
        <v>6</v>
      </c>
      <c r="K620" s="8" t="s">
        <v>6</v>
      </c>
    </row>
    <row r="621" spans="1:11" ht="43.35" customHeight="1" x14ac:dyDescent="0.25">
      <c r="A621" s="384" t="str">
        <f>'02 LISTE DE CONTRÔLE ET RAPPORT'!A620</f>
        <v/>
      </c>
      <c r="B621" s="63">
        <v>3305.02</v>
      </c>
      <c r="C621" s="485" t="str">
        <f>'02 LISTE DE CONTRÔLE ET RAPPORT'!C620</f>
        <v>Description du défaut: Certaines conduites d’air frais, d’air filtré, d’air pulsé, d’air de roulement et certaines conduites d’évacuation d’air ne sont pas fixées de manière à résister aux chocs.</v>
      </c>
      <c r="D621" s="345" t="s">
        <v>2431</v>
      </c>
      <c r="E621" s="424" t="s">
        <v>2132</v>
      </c>
      <c r="F621" s="424"/>
      <c r="G621" s="425"/>
      <c r="H621" s="8" t="s">
        <v>6</v>
      </c>
      <c r="I621" s="8" t="s">
        <v>6</v>
      </c>
      <c r="J621" s="8" t="s">
        <v>6</v>
      </c>
      <c r="K621" s="8" t="s">
        <v>6</v>
      </c>
    </row>
    <row r="622" spans="1:11" ht="14.45" customHeight="1" x14ac:dyDescent="0.25">
      <c r="A622" s="377" t="str">
        <f>'02 LISTE DE CONTRÔLE ET RAPPORT'!A621</f>
        <v/>
      </c>
      <c r="B622" s="326"/>
      <c r="C622" s="834" t="str">
        <f>'02 LISTE DE CONTRÔLE ET RAPPORT'!C621</f>
        <v>Les conduites d’air concernées doivent être fixées selon les IT Chocs par une entreprise spécialisée.</v>
      </c>
      <c r="D622" s="835"/>
      <c r="E622" s="835"/>
      <c r="F622" s="835"/>
      <c r="G622" s="836"/>
      <c r="H622" s="8" t="s">
        <v>6</v>
      </c>
      <c r="I622" s="8" t="s">
        <v>6</v>
      </c>
      <c r="J622" s="8" t="s">
        <v>6</v>
      </c>
      <c r="K622" s="8" t="s">
        <v>6</v>
      </c>
    </row>
    <row r="623" spans="1:11" ht="43.35" customHeight="1" x14ac:dyDescent="0.25">
      <c r="A623" s="378" t="str">
        <f>'02 LISTE DE CONTRÔLE ET RAPPORT'!A622</f>
        <v/>
      </c>
      <c r="B623" s="191">
        <v>3305.03</v>
      </c>
      <c r="C623" s="62" t="str">
        <f>'02 LISTE DE CONTRÔLE ET RAPPORT'!C622</f>
        <v xml:space="preserve">Description du défaut: Les positions de base des clapets de réglage pour les conduites d’arrivée et d’évacuation d’air ne sont pas marquées. </v>
      </c>
      <c r="D623" s="342" t="s">
        <v>2430</v>
      </c>
      <c r="E623" s="418" t="s">
        <v>2132</v>
      </c>
      <c r="F623" s="418"/>
      <c r="G623" s="419"/>
      <c r="H623" s="8" t="s">
        <v>6</v>
      </c>
      <c r="I623" s="8" t="s">
        <v>6</v>
      </c>
      <c r="J623" s="8" t="s">
        <v>6</v>
      </c>
      <c r="K623" s="1"/>
    </row>
    <row r="624" spans="1:11" ht="46.35" customHeight="1" x14ac:dyDescent="0.25">
      <c r="A624" s="377" t="str">
        <f>'02 LISTE DE CONTRÔLE ET RAPPORT'!A623</f>
        <v/>
      </c>
      <c r="B624" s="326"/>
      <c r="C624" s="834" t="str">
        <f>'02 LISTE DE CONTRÔLE ET RAPPORT'!C623</f>
        <v xml:space="preserve">Les positions des clapets (OUVERT/FERMÉ) pour les conduites d’arrivée et d’évacuation d’air doivent être marquées. Il est recommandé de marquer les positions de base à l’aide d’un feutre indélébile ou d’un autre moyen approprié. </v>
      </c>
      <c r="D624" s="835"/>
      <c r="E624" s="835"/>
      <c r="F624" s="835"/>
      <c r="G624" s="836"/>
      <c r="H624" s="8" t="s">
        <v>6</v>
      </c>
      <c r="I624" s="8" t="s">
        <v>6</v>
      </c>
      <c r="J624" s="8" t="s">
        <v>6</v>
      </c>
      <c r="K624" s="1"/>
    </row>
    <row r="625" spans="1:11" ht="29.1" customHeight="1" x14ac:dyDescent="0.25">
      <c r="A625" s="389" t="str">
        <f>'02 LISTE DE CONTRÔLE ET RAPPORT'!A624</f>
        <v/>
      </c>
      <c r="B625" s="198">
        <v>3305.04</v>
      </c>
      <c r="C625" s="490" t="str">
        <f>'02 LISTE DE CONTRÔLE ET RAPPORT'!C624</f>
        <v>Description du défaut: Les clapets/disques d’obturation étanches aux gaz sont manquants ou ne sont pas en état de fonctionner.</v>
      </c>
      <c r="D625" s="346" t="s">
        <v>2432</v>
      </c>
      <c r="E625" s="420" t="s">
        <v>2132</v>
      </c>
      <c r="F625" s="420"/>
      <c r="G625" s="421"/>
      <c r="H625" s="8" t="s">
        <v>6</v>
      </c>
      <c r="I625" s="8" t="s">
        <v>6</v>
      </c>
      <c r="J625" s="8" t="s">
        <v>6</v>
      </c>
      <c r="K625" s="1"/>
    </row>
    <row r="626" spans="1:11" ht="33" customHeight="1" x14ac:dyDescent="0.25">
      <c r="A626" s="379" t="str">
        <f>'02 LISTE DE CONTRÔLE ET RAPPORT'!A625</f>
        <v/>
      </c>
      <c r="B626" s="229"/>
      <c r="C626" s="834" t="str">
        <f>'02 LISTE DE CONTRÔLE ET RAPPORT'!C625</f>
        <v>Les clapets étanches aux gaz/disques d’obturation doivent être complétés ou entretenus (ITE: vérifier le fonctionnement, procéder à un nettoyage, ôter les résidus de peinture, etc.).</v>
      </c>
      <c r="D626" s="835"/>
      <c r="E626" s="835"/>
      <c r="F626" s="835"/>
      <c r="G626" s="836"/>
      <c r="H626" s="8" t="s">
        <v>6</v>
      </c>
      <c r="I626" s="8" t="s">
        <v>6</v>
      </c>
      <c r="J626" s="8" t="s">
        <v>6</v>
      </c>
      <c r="K626" s="1"/>
    </row>
    <row r="627" spans="1:11" ht="33" customHeight="1" x14ac:dyDescent="0.25">
      <c r="A627" s="381" t="str">
        <f>'02 LISTE DE CONTRÔLE ET RAPPORT'!A626</f>
        <v/>
      </c>
      <c r="B627" s="225"/>
      <c r="C627" s="834" t="str">
        <f>'02 LISTE DE CONTRÔLE ET RAPPORT'!C626</f>
        <v>En cas de défaut, la marche à suivre doit être discutée avec l’autorité cantonale responsable des ouvrages de protection.</v>
      </c>
      <c r="D627" s="835"/>
      <c r="E627" s="835"/>
      <c r="F627" s="835"/>
      <c r="G627" s="836"/>
      <c r="H627" s="8" t="s">
        <v>6</v>
      </c>
      <c r="I627" s="8" t="s">
        <v>6</v>
      </c>
      <c r="J627" s="8" t="s">
        <v>6</v>
      </c>
      <c r="K627" s="1"/>
    </row>
    <row r="628" spans="1:11" ht="43.35" customHeight="1" x14ac:dyDescent="0.25">
      <c r="A628" s="378" t="str">
        <f>'02 LISTE DE CONTRÔLE ET RAPPORT'!A627</f>
        <v/>
      </c>
      <c r="B628" s="191">
        <v>3305.05</v>
      </c>
      <c r="C628" s="62" t="str">
        <f>'02 LISTE DE CONTRÔLE ET RAPPORT'!C627</f>
        <v>Description du défaut: Les clapets/disques d’obturation étanches au gaz ne disposent pas d’un certificat d’homologation OFPP (BZS) valable.</v>
      </c>
      <c r="D628" s="342" t="s">
        <v>2430</v>
      </c>
      <c r="E628" s="418" t="s">
        <v>2132</v>
      </c>
      <c r="F628" s="418"/>
      <c r="G628" s="419"/>
      <c r="H628" s="8" t="s">
        <v>6</v>
      </c>
      <c r="I628" s="8" t="s">
        <v>6</v>
      </c>
      <c r="J628" s="8" t="s">
        <v>6</v>
      </c>
      <c r="K628" s="1"/>
    </row>
    <row r="629" spans="1:11" ht="28.35" customHeight="1" x14ac:dyDescent="0.25">
      <c r="A629" s="377" t="str">
        <f>'02 LISTE DE CONTRÔLE ET RAPPORT'!A628</f>
        <v/>
      </c>
      <c r="B629" s="326"/>
      <c r="C629" s="834" t="str">
        <f>'02 LISTE DE CONTRÔLE ET RAPPORT'!C628</f>
        <v xml:space="preserve">Les clapets/disques d’obturation étanches au gaz qui ne sont plus homologués doivent être remplacés. La marche à suivre doit être discutée avec l’autorité cantonale responsable des ouvrages de protection. </v>
      </c>
      <c r="D629" s="835"/>
      <c r="E629" s="835"/>
      <c r="F629" s="835"/>
      <c r="G629" s="836"/>
      <c r="H629" s="8" t="s">
        <v>6</v>
      </c>
      <c r="I629" s="8" t="s">
        <v>6</v>
      </c>
      <c r="J629" s="8" t="s">
        <v>6</v>
      </c>
      <c r="K629" s="1"/>
    </row>
    <row r="630" spans="1:11" ht="29.1" customHeight="1" x14ac:dyDescent="0.25">
      <c r="A630" s="378" t="str">
        <f>'02 LISTE DE CONTRÔLE ET RAPPORT'!A629</f>
        <v/>
      </c>
      <c r="B630" s="191">
        <v>3305.06</v>
      </c>
      <c r="C630" s="62" t="str">
        <f>'02 LISTE DE CONTRÔLE ET RAPPORT'!C629</f>
        <v>Description du défaut: Les raccords flexibles des tuyaux ou des gaines présentent des fissures ou sont fragiles.</v>
      </c>
      <c r="D630" s="342" t="s">
        <v>2430</v>
      </c>
      <c r="E630" s="418" t="s">
        <v>2132</v>
      </c>
      <c r="F630" s="418"/>
      <c r="G630" s="419"/>
      <c r="H630" s="8" t="s">
        <v>6</v>
      </c>
      <c r="I630" s="8" t="s">
        <v>6</v>
      </c>
      <c r="J630" s="8" t="s">
        <v>6</v>
      </c>
      <c r="K630" s="1"/>
    </row>
    <row r="631" spans="1:11" ht="15" customHeight="1" thickBot="1" x14ac:dyDescent="0.3">
      <c r="A631" s="377" t="str">
        <f>'02 LISTE DE CONTRÔLE ET RAPPORT'!A630</f>
        <v/>
      </c>
      <c r="B631" s="326"/>
      <c r="C631" s="837" t="str">
        <f>'02 LISTE DE CONTRÔLE ET RAPPORT'!C630</f>
        <v xml:space="preserve">Les raccords flexibles doivent être entretenus (silicone ou suif) ou remplacés. </v>
      </c>
      <c r="D631" s="838"/>
      <c r="E631" s="838"/>
      <c r="F631" s="838"/>
      <c r="G631" s="839"/>
      <c r="H631" s="8" t="s">
        <v>6</v>
      </c>
      <c r="I631" s="8" t="s">
        <v>6</v>
      </c>
      <c r="J631" s="8" t="s">
        <v>6</v>
      </c>
      <c r="K631" s="1"/>
    </row>
    <row r="632" spans="1:11" ht="15" customHeight="1" thickBot="1" x14ac:dyDescent="0.3">
      <c r="A632" s="332" t="str">
        <f>'02 LISTE DE CONTRÔLE ET RAPPORT'!A631</f>
        <v/>
      </c>
      <c r="B632" s="207">
        <v>3306</v>
      </c>
      <c r="C632" s="480" t="str">
        <f>'02 LISTE DE CONTRÔLE ET RAPPORT'!C631</f>
        <v>Préfiltres (paniers et nattes)</v>
      </c>
      <c r="D632" s="240"/>
      <c r="E632" s="465"/>
      <c r="F632" s="466"/>
      <c r="G632" s="467"/>
      <c r="H632" s="8" t="s">
        <v>6</v>
      </c>
      <c r="I632" s="8" t="s">
        <v>6</v>
      </c>
      <c r="J632" s="8" t="s">
        <v>6</v>
      </c>
      <c r="K632" s="1"/>
    </row>
    <row r="633" spans="1:11" ht="29.1" customHeight="1" x14ac:dyDescent="0.25">
      <c r="A633" s="383" t="str">
        <f>'02 LISTE DE CONTRÔLE ET RAPPORT'!A632</f>
        <v/>
      </c>
      <c r="B633" s="193">
        <v>3306.01</v>
      </c>
      <c r="C633" s="484" t="str">
        <f>'02 LISTE DE CONTRÔLE ET RAPPORT'!C632</f>
        <v>Description du défaut: Les préfiltres (paniers filtrants ronds, support de filtre plat) sont manquants.</v>
      </c>
      <c r="D633" s="344" t="s">
        <v>2431</v>
      </c>
      <c r="E633" s="424" t="s">
        <v>2132</v>
      </c>
      <c r="F633" s="424"/>
      <c r="G633" s="425"/>
      <c r="H633" s="8" t="s">
        <v>6</v>
      </c>
      <c r="I633" s="8" t="s">
        <v>6</v>
      </c>
      <c r="J633" s="8" t="s">
        <v>6</v>
      </c>
      <c r="K633" s="1"/>
    </row>
    <row r="634" spans="1:11" ht="32.450000000000003" customHeight="1" x14ac:dyDescent="0.25">
      <c r="A634" s="377" t="str">
        <f>'02 LISTE DE CONTRÔLE ET RAPPORT'!A633</f>
        <v/>
      </c>
      <c r="B634" s="326"/>
      <c r="C634" s="834" t="str">
        <f>'02 LISTE DE CONTRÔLE ET RAPPORT'!C633</f>
        <v>Il convient de s’en procurer, avec des nattes filtrantes appropriées (avec homologation OFPP [BZS] valable) et un jeu de nattes de rechange.</v>
      </c>
      <c r="D634" s="835"/>
      <c r="E634" s="835"/>
      <c r="F634" s="835"/>
      <c r="G634" s="836"/>
      <c r="H634" s="8" t="s">
        <v>6</v>
      </c>
      <c r="I634" s="8" t="s">
        <v>6</v>
      </c>
      <c r="J634" s="8" t="s">
        <v>6</v>
      </c>
      <c r="K634" s="1"/>
    </row>
    <row r="635" spans="1:11" ht="29.1" customHeight="1" x14ac:dyDescent="0.25">
      <c r="A635" s="384" t="str">
        <f>'02 LISTE DE CONTRÔLE ET RAPPORT'!A634</f>
        <v/>
      </c>
      <c r="B635" s="63">
        <v>3306.02</v>
      </c>
      <c r="C635" s="485" t="str">
        <f>'02 LISTE DE CONTRÔLE ET RAPPORT'!C634</f>
        <v>Description du défaut: Les préfiltres ne disposent pas d’une homologation OFPP (BZS) valable.</v>
      </c>
      <c r="D635" s="345" t="s">
        <v>2431</v>
      </c>
      <c r="E635" s="424" t="s">
        <v>2132</v>
      </c>
      <c r="F635" s="424"/>
      <c r="G635" s="425"/>
      <c r="H635" s="8" t="s">
        <v>6</v>
      </c>
      <c r="I635" s="8" t="s">
        <v>6</v>
      </c>
      <c r="J635" s="8" t="s">
        <v>6</v>
      </c>
      <c r="K635" s="1"/>
    </row>
    <row r="636" spans="1:11" ht="29.45" customHeight="1" x14ac:dyDescent="0.25">
      <c r="A636" s="377" t="str">
        <f>'02 LISTE DE CONTRÔLE ET RAPPORT'!A635</f>
        <v/>
      </c>
      <c r="B636" s="326"/>
      <c r="C636" s="834" t="str">
        <f>'02 LISTE DE CONTRÔLE ET RAPPORT'!C635</f>
        <v>Les préfiltres qui ne sont plus homologués doivent être remplacés. La marche à suivre doit être discutée avec l’autorité cantonale responsable des ouvrages de protection.</v>
      </c>
      <c r="D636" s="835"/>
      <c r="E636" s="835"/>
      <c r="F636" s="835"/>
      <c r="G636" s="836"/>
      <c r="H636" s="8" t="s">
        <v>6</v>
      </c>
      <c r="I636" s="8" t="s">
        <v>6</v>
      </c>
      <c r="J636" s="8" t="s">
        <v>6</v>
      </c>
      <c r="K636" s="1"/>
    </row>
    <row r="637" spans="1:11" ht="29.1" customHeight="1" x14ac:dyDescent="0.25">
      <c r="A637" s="378" t="str">
        <f>'02 LISTE DE CONTRÔLE ET RAPPORT'!A636</f>
        <v/>
      </c>
      <c r="B637" s="191">
        <v>3306.03</v>
      </c>
      <c r="C637" s="62" t="str">
        <f>'02 LISTE DE CONTRÔLE ET RAPPORT'!C636</f>
        <v xml:space="preserve">Description du défaut: Les nattes des préfiltres (filtres ronds ou plats) sont manquantes ou encrassées. </v>
      </c>
      <c r="D637" s="342" t="s">
        <v>2430</v>
      </c>
      <c r="E637" s="418" t="s">
        <v>2132</v>
      </c>
      <c r="F637" s="418"/>
      <c r="G637" s="419"/>
      <c r="H637" s="8" t="s">
        <v>6</v>
      </c>
      <c r="I637" s="8" t="s">
        <v>6</v>
      </c>
      <c r="J637" s="8" t="s">
        <v>6</v>
      </c>
      <c r="K637" s="1"/>
    </row>
    <row r="638" spans="1:11" ht="44.1" customHeight="1" x14ac:dyDescent="0.25">
      <c r="A638" s="379" t="str">
        <f>'02 LISTE DE CONTRÔLE ET RAPPORT'!A637</f>
        <v/>
      </c>
      <c r="B638" s="229"/>
      <c r="C638" s="834" t="str">
        <f>'02 LISTE DE CONTRÔLE ET RAPPORT'!C637</f>
        <v>Les nattes de préfiltres encrassées doivent être nettoyées (par tapotement ou avec un aspirateur) ou remplacées. Lors du nettoyage, il est conseillé de porter une protection bucco-nasale à cause des dégagements de poussière.</v>
      </c>
      <c r="D638" s="835"/>
      <c r="E638" s="835"/>
      <c r="F638" s="835"/>
      <c r="G638" s="836"/>
      <c r="H638" s="8" t="s">
        <v>6</v>
      </c>
      <c r="I638" s="8" t="s">
        <v>6</v>
      </c>
      <c r="J638" s="8" t="s">
        <v>6</v>
      </c>
      <c r="K638" s="1"/>
    </row>
    <row r="639" spans="1:11" ht="30.6" customHeight="1" x14ac:dyDescent="0.25">
      <c r="A639" s="381" t="str">
        <f>'02 LISTE DE CONTRÔLE ET RAPPORT'!A638</f>
        <v/>
      </c>
      <c r="B639" s="225"/>
      <c r="C639" s="834" t="str">
        <f>'02 LISTE DE CONTRÔLE ET RAPPORT'!C638</f>
        <v>Recommandation: Les préfiltres ronds doivent être retirés, emballés dans des sacs plastique et stockés. Les préfiltres doivent être remplacés par des sacs filtrants pour l’entretien (voir ITE 5-22-24).</v>
      </c>
      <c r="D639" s="835"/>
      <c r="E639" s="835"/>
      <c r="F639" s="835"/>
      <c r="G639" s="836"/>
      <c r="H639" s="8" t="s">
        <v>6</v>
      </c>
      <c r="I639" s="8" t="s">
        <v>6</v>
      </c>
      <c r="J639" s="8" t="s">
        <v>6</v>
      </c>
      <c r="K639" s="1"/>
    </row>
    <row r="640" spans="1:11" ht="29.1" customHeight="1" x14ac:dyDescent="0.25">
      <c r="A640" s="378" t="str">
        <f>'02 LISTE DE CONTRÔLE ET RAPPORT'!A639</f>
        <v/>
      </c>
      <c r="B640" s="191">
        <v>3306.04</v>
      </c>
      <c r="C640" s="62" t="str">
        <f>'02 LISTE DE CONTRÔLE ET RAPPORT'!C639</f>
        <v>Description du défaut: Les nattes de rechange pour les préfiltres ronds ou plats sont manquantes.</v>
      </c>
      <c r="D640" s="342" t="s">
        <v>2430</v>
      </c>
      <c r="E640" s="418" t="s">
        <v>2132</v>
      </c>
      <c r="F640" s="418"/>
      <c r="G640" s="419"/>
      <c r="H640" s="8" t="s">
        <v>6</v>
      </c>
      <c r="I640" s="8" t="s">
        <v>6</v>
      </c>
      <c r="J640" s="8" t="s">
        <v>6</v>
      </c>
      <c r="K640" s="1"/>
    </row>
    <row r="641" spans="1:11" ht="14.45" customHeight="1" x14ac:dyDescent="0.25">
      <c r="A641" s="377" t="str">
        <f>'02 LISTE DE CONTRÔLE ET RAPPORT'!A640</f>
        <v/>
      </c>
      <c r="B641" s="326"/>
      <c r="C641" s="834" t="str">
        <f>'02 LISTE DE CONTRÔLE ET RAPPORT'!C640</f>
        <v>Il faut se procurer des nattes de rechange en nombre suffisant.</v>
      </c>
      <c r="D641" s="835"/>
      <c r="E641" s="835"/>
      <c r="F641" s="835"/>
      <c r="G641" s="836"/>
      <c r="H641" s="8" t="s">
        <v>6</v>
      </c>
      <c r="I641" s="8" t="s">
        <v>6</v>
      </c>
      <c r="J641" s="8" t="s">
        <v>6</v>
      </c>
      <c r="K641" s="1"/>
    </row>
    <row r="642" spans="1:11" ht="29.1" customHeight="1" x14ac:dyDescent="0.25">
      <c r="A642" s="390" t="str">
        <f>'02 LISTE DE CONTRÔLE ET RAPPORT'!A641</f>
        <v/>
      </c>
      <c r="B642" s="199">
        <v>3306.05</v>
      </c>
      <c r="C642" s="491" t="str">
        <f>'02 LISTE DE CONTRÔLE ET RAPPORT'!C641</f>
        <v>Description du défaut: Les sacs filtrants prévus pour le service d’entretien sont encrassés.</v>
      </c>
      <c r="D642" s="347" t="s">
        <v>3</v>
      </c>
      <c r="E642" s="422" t="s">
        <v>2132</v>
      </c>
      <c r="F642" s="422"/>
      <c r="G642" s="423"/>
      <c r="H642" s="8" t="s">
        <v>6</v>
      </c>
      <c r="I642" s="8" t="s">
        <v>6</v>
      </c>
      <c r="J642" s="8" t="s">
        <v>6</v>
      </c>
      <c r="K642" s="1"/>
    </row>
    <row r="643" spans="1:11" ht="15.6" customHeight="1" thickBot="1" x14ac:dyDescent="0.3">
      <c r="A643" s="377" t="str">
        <f>'02 LISTE DE CONTRÔLE ET RAPPORT'!A642</f>
        <v/>
      </c>
      <c r="B643" s="326"/>
      <c r="C643" s="837" t="str">
        <f>'02 LISTE DE CONTRÔLE ET RAPPORT'!C642</f>
        <v>Les sacs filtrants prévus pour le service d’entretien qui sont encrassés doivent être nettoyés ou remplacés.</v>
      </c>
      <c r="D643" s="838"/>
      <c r="E643" s="838"/>
      <c r="F643" s="838"/>
      <c r="G643" s="839"/>
      <c r="H643" s="8" t="s">
        <v>6</v>
      </c>
      <c r="I643" s="8" t="s">
        <v>6</v>
      </c>
      <c r="J643" s="8" t="s">
        <v>6</v>
      </c>
      <c r="K643" s="1"/>
    </row>
    <row r="644" spans="1:11" ht="15" customHeight="1" thickBot="1" x14ac:dyDescent="0.3">
      <c r="A644" s="332" t="str">
        <f>'02 LISTE DE CONTRÔLE ET RAPPORT'!A643</f>
        <v/>
      </c>
      <c r="B644" s="207">
        <v>3307</v>
      </c>
      <c r="C644" s="480" t="str">
        <f>'02 LISTE DE CONTRÔLE ET RAPPORT'!C643</f>
        <v>Appareils de mesure (débit d’air et surpression)</v>
      </c>
      <c r="D644" s="240"/>
      <c r="E644" s="465"/>
      <c r="F644" s="466"/>
      <c r="G644" s="467"/>
      <c r="H644" s="8" t="s">
        <v>6</v>
      </c>
      <c r="I644" s="8" t="s">
        <v>6</v>
      </c>
      <c r="J644" s="8" t="s">
        <v>6</v>
      </c>
      <c r="K644" s="8" t="s">
        <v>6</v>
      </c>
    </row>
    <row r="645" spans="1:11" ht="29.1" customHeight="1" x14ac:dyDescent="0.25">
      <c r="A645" s="383" t="str">
        <f>'02 LISTE DE CONTRÔLE ET RAPPORT'!A644</f>
        <v/>
      </c>
      <c r="B645" s="193">
        <v>3307.01</v>
      </c>
      <c r="C645" s="484" t="str">
        <f>'02 LISTE DE CONTRÔLE ET RAPPORT'!C644</f>
        <v>Description du défaut: Le débitmètre d’air pour la marche sans filtre et/ou la marche avec filtre est manquant.</v>
      </c>
      <c r="D645" s="344" t="s">
        <v>2431</v>
      </c>
      <c r="E645" s="424" t="s">
        <v>2132</v>
      </c>
      <c r="F645" s="424"/>
      <c r="G645" s="425"/>
      <c r="H645" s="8" t="s">
        <v>6</v>
      </c>
      <c r="I645" s="8" t="s">
        <v>6</v>
      </c>
      <c r="J645" s="8" t="s">
        <v>6</v>
      </c>
      <c r="K645" s="8" t="s">
        <v>6</v>
      </c>
    </row>
    <row r="646" spans="1:11" ht="29.45" customHeight="1" x14ac:dyDescent="0.25">
      <c r="A646" s="377" t="str">
        <f>'02 LISTE DE CONTRÔLE ET RAPPORT'!A645</f>
        <v/>
      </c>
      <c r="B646" s="326"/>
      <c r="C646" s="834" t="str">
        <f>'02 LISTE DE CONTRÔLE ET RAPPORT'!C645</f>
        <v>Il convient de charger une entreprise spécialisée d’installer un tel instrument et d’effectuer les mesures de débit d’air nécessaires.</v>
      </c>
      <c r="D646" s="835"/>
      <c r="E646" s="835"/>
      <c r="F646" s="835"/>
      <c r="G646" s="836"/>
      <c r="H646" s="8" t="s">
        <v>6</v>
      </c>
      <c r="I646" s="8" t="s">
        <v>6</v>
      </c>
      <c r="J646" s="8" t="s">
        <v>6</v>
      </c>
      <c r="K646" s="8" t="s">
        <v>6</v>
      </c>
    </row>
    <row r="647" spans="1:11" ht="14.45" customHeight="1" x14ac:dyDescent="0.25">
      <c r="A647" s="384" t="str">
        <f>'02 LISTE DE CONTRÔLE ET RAPPORT'!A646</f>
        <v/>
      </c>
      <c r="B647" s="63">
        <v>3307.02</v>
      </c>
      <c r="C647" s="485" t="str">
        <f>'02 LISTE DE CONTRÔLE ET RAPPORT'!C646</f>
        <v>Description du défaut: Le débitmètre d’air ne fonctionne pas.</v>
      </c>
      <c r="D647" s="345" t="s">
        <v>2431</v>
      </c>
      <c r="E647" s="424" t="s">
        <v>2132</v>
      </c>
      <c r="F647" s="424"/>
      <c r="G647" s="425"/>
      <c r="H647" s="8" t="s">
        <v>6</v>
      </c>
      <c r="I647" s="8" t="s">
        <v>6</v>
      </c>
      <c r="J647" s="8" t="s">
        <v>6</v>
      </c>
      <c r="K647" s="8" t="s">
        <v>6</v>
      </c>
    </row>
    <row r="648" spans="1:11" ht="14.45" customHeight="1" x14ac:dyDescent="0.25">
      <c r="A648" s="377" t="str">
        <f>'02 LISTE DE CONTRÔLE ET RAPPORT'!A647</f>
        <v/>
      </c>
      <c r="B648" s="326"/>
      <c r="C648" s="834" t="str">
        <f>'02 LISTE DE CONTRÔLE ET RAPPORT'!C647</f>
        <v>Le débitmètre d’air doit être remplacé par un produit d’une entreprise spécialisée.</v>
      </c>
      <c r="D648" s="835"/>
      <c r="E648" s="835"/>
      <c r="F648" s="835"/>
      <c r="G648" s="836"/>
      <c r="H648" s="8" t="s">
        <v>6</v>
      </c>
      <c r="I648" s="8" t="s">
        <v>6</v>
      </c>
      <c r="J648" s="8" t="s">
        <v>6</v>
      </c>
      <c r="K648" s="8" t="s">
        <v>6</v>
      </c>
    </row>
    <row r="649" spans="1:11" ht="29.1" customHeight="1" x14ac:dyDescent="0.25">
      <c r="A649" s="378" t="str">
        <f>'02 LISTE DE CONTRÔLE ET RAPPORT'!A648</f>
        <v/>
      </c>
      <c r="B649" s="191">
        <v>3307.03</v>
      </c>
      <c r="C649" s="62" t="str">
        <f>'02 LISTE DE CONTRÔLE ET RAPPORT'!C648</f>
        <v>Description du défaut: Le débitmètre d’air n’a pas de marque bleue et de marque rouge pour la marche sans filtre et la marche avec filtre.</v>
      </c>
      <c r="D649" s="342" t="s">
        <v>2430</v>
      </c>
      <c r="E649" s="418" t="s">
        <v>2132</v>
      </c>
      <c r="F649" s="418"/>
      <c r="G649" s="419"/>
      <c r="H649" s="8" t="s">
        <v>6</v>
      </c>
      <c r="I649" s="8" t="s">
        <v>6</v>
      </c>
      <c r="J649" s="8" t="s">
        <v>6</v>
      </c>
      <c r="K649" s="8" t="s">
        <v>6</v>
      </c>
    </row>
    <row r="650" spans="1:11" ht="30.6" customHeight="1" x14ac:dyDescent="0.25">
      <c r="A650" s="377" t="str">
        <f>'02 LISTE DE CONTRÔLE ET RAPPORT'!A649</f>
        <v/>
      </c>
      <c r="B650" s="326"/>
      <c r="C650" s="834" t="str">
        <f>'02 LISTE DE CONTRÔLE ET RAPPORT'!C649</f>
        <v>Il convient de charger une entreprise spécialisée d’effectuer les mesures de débit d’air nécessaires et d’apposer les marques adéquates.</v>
      </c>
      <c r="D650" s="835"/>
      <c r="E650" s="835"/>
      <c r="F650" s="835"/>
      <c r="G650" s="836"/>
      <c r="H650" s="8" t="s">
        <v>6</v>
      </c>
      <c r="I650" s="8" t="s">
        <v>6</v>
      </c>
      <c r="J650" s="8" t="s">
        <v>6</v>
      </c>
      <c r="K650" s="8" t="s">
        <v>6</v>
      </c>
    </row>
    <row r="651" spans="1:11" ht="29.1" customHeight="1" x14ac:dyDescent="0.25">
      <c r="A651" s="378" t="str">
        <f>'02 LISTE DE CONTRÔLE ET RAPPORT'!A650</f>
        <v/>
      </c>
      <c r="B651" s="191">
        <v>3307.04</v>
      </c>
      <c r="C651" s="62" t="str">
        <f>'02 LISTE DE CONTRÔLE ET RAPPORT'!C650</f>
        <v>Description du défaut: Le débitmètre pour la marche à l’air de roulement est manquant.</v>
      </c>
      <c r="D651" s="342" t="s">
        <v>2430</v>
      </c>
      <c r="E651" s="418" t="s">
        <v>2132</v>
      </c>
      <c r="F651" s="418"/>
      <c r="G651" s="419"/>
      <c r="H651" s="8" t="s">
        <v>6</v>
      </c>
      <c r="I651" s="8" t="s">
        <v>6</v>
      </c>
      <c r="J651" s="8" t="s">
        <v>6</v>
      </c>
      <c r="K651" s="1"/>
    </row>
    <row r="652" spans="1:11" ht="14.45" customHeight="1" x14ac:dyDescent="0.25">
      <c r="A652" s="377" t="str">
        <f>'02 LISTE DE CONTRÔLE ET RAPPORT'!A651</f>
        <v/>
      </c>
      <c r="B652" s="326"/>
      <c r="C652" s="834" t="str">
        <f>'02 LISTE DE CONTRÔLE ET RAPPORT'!C651</f>
        <v>Il convient de charger une entreprise spécialisée d’installer un tel instrument de mesure.</v>
      </c>
      <c r="D652" s="835"/>
      <c r="E652" s="835"/>
      <c r="F652" s="835"/>
      <c r="G652" s="836"/>
      <c r="H652" s="8" t="s">
        <v>6</v>
      </c>
      <c r="I652" s="8" t="s">
        <v>6</v>
      </c>
      <c r="J652" s="8" t="s">
        <v>6</v>
      </c>
      <c r="K652" s="1"/>
    </row>
    <row r="653" spans="1:11" ht="14.45" customHeight="1" x14ac:dyDescent="0.25">
      <c r="A653" s="384" t="str">
        <f>'02 LISTE DE CONTRÔLE ET RAPPORT'!A652</f>
        <v/>
      </c>
      <c r="B653" s="63">
        <v>3307.05</v>
      </c>
      <c r="C653" s="485" t="str">
        <f>'02 LISTE DE CONTRÔLE ET RAPPORT'!C652</f>
        <v>Description du défaut: Le manomètre de surpression est manquant.</v>
      </c>
      <c r="D653" s="345" t="s">
        <v>2431</v>
      </c>
      <c r="E653" s="424" t="s">
        <v>2132</v>
      </c>
      <c r="F653" s="424"/>
      <c r="G653" s="425"/>
      <c r="H653" s="8" t="s">
        <v>6</v>
      </c>
      <c r="I653" s="8" t="s">
        <v>6</v>
      </c>
      <c r="J653" s="8" t="s">
        <v>6</v>
      </c>
      <c r="K653" s="1"/>
    </row>
    <row r="654" spans="1:11" ht="31.35" customHeight="1" x14ac:dyDescent="0.25">
      <c r="A654" s="377" t="str">
        <f>'02 LISTE DE CONTRÔLE ET RAPPORT'!A653</f>
        <v/>
      </c>
      <c r="B654" s="326"/>
      <c r="C654" s="834" t="str">
        <f>'02 LISTE DE CONTRÔLE ET RAPPORT'!C653</f>
        <v>Il convient de charger une entreprise spécialisée d’installer un tel instrument et d’effectuer les mesures nécessaires.</v>
      </c>
      <c r="D654" s="835"/>
      <c r="E654" s="835"/>
      <c r="F654" s="835"/>
      <c r="G654" s="836"/>
      <c r="H654" s="8" t="s">
        <v>6</v>
      </c>
      <c r="I654" s="8" t="s">
        <v>6</v>
      </c>
      <c r="J654" s="8" t="s">
        <v>6</v>
      </c>
      <c r="K654" s="1"/>
    </row>
    <row r="655" spans="1:11" ht="57.6" customHeight="1" x14ac:dyDescent="0.25">
      <c r="A655" s="384" t="str">
        <f>'02 LISTE DE CONTRÔLE ET RAPPORT'!A654</f>
        <v/>
      </c>
      <c r="B655" s="63">
        <v>3307.06</v>
      </c>
      <c r="C655" s="485" t="str">
        <f>'02 LISTE DE CONTRÔLE ET RAPPORT'!C654</f>
        <v>Description du défaut: Les conduites du manomètre de surpression pour la pression extérieure (dirigée vers l’extérieur) et la pression intérieure (dirigée vers le réfectoire) ne sont pas montées correctement.</v>
      </c>
      <c r="D655" s="345" t="s">
        <v>2431</v>
      </c>
      <c r="E655" s="424" t="s">
        <v>2132</v>
      </c>
      <c r="F655" s="424"/>
      <c r="G655" s="425"/>
      <c r="H655" s="8" t="s">
        <v>6</v>
      </c>
      <c r="I655" s="8" t="s">
        <v>6</v>
      </c>
      <c r="J655" s="8" t="s">
        <v>6</v>
      </c>
      <c r="K655" s="1"/>
    </row>
    <row r="656" spans="1:11" ht="62.1" customHeight="1" x14ac:dyDescent="0.25">
      <c r="A656" s="377" t="str">
        <f>'02 LISTE DE CONTRÔLE ET RAPPORT'!A655</f>
        <v/>
      </c>
      <c r="B656" s="326"/>
      <c r="C656" s="834" t="str">
        <f>'02 LISTE DE CONTRÔLE ET RAPPORT'!C655</f>
        <v>La conduite du manomètre pour la pression extérieure doit être amenée soit dans la prise d’air (à une distance suffisante de l’aspiration d’air de la ventilation/du groupe électrogène de secours), soit à l’extérieur. Si le manomètre continue d’indiquer une surpression ambiante erronée ou de n’indiquer aucune surpression, il convient de vérifier s’il existe un autre point de raccordement au dos de l’appareil et s’il doit être étanchéifié.</v>
      </c>
      <c r="D656" s="835"/>
      <c r="E656" s="835"/>
      <c r="F656" s="835"/>
      <c r="G656" s="836"/>
      <c r="H656" s="8" t="s">
        <v>6</v>
      </c>
      <c r="I656" s="8" t="s">
        <v>6</v>
      </c>
      <c r="J656" s="8" t="s">
        <v>6</v>
      </c>
      <c r="K656" s="1"/>
    </row>
    <row r="657" spans="1:11" ht="29.1" customHeight="1" x14ac:dyDescent="0.25">
      <c r="A657" s="384" t="str">
        <f>'02 LISTE DE CONTRÔLE ET RAPPORT'!A656</f>
        <v/>
      </c>
      <c r="B657" s="63">
        <v>3307.07</v>
      </c>
      <c r="C657" s="485" t="str">
        <f>'02 LISTE DE CONTRÔLE ET RAPPORT'!C656</f>
        <v>Description du défaut: Lorsque la ventilation est arrêtée, tous les appareils de mesure ne sont pas sur la position zéro.</v>
      </c>
      <c r="D657" s="345" t="s">
        <v>2431</v>
      </c>
      <c r="E657" s="424" t="s">
        <v>2132</v>
      </c>
      <c r="F657" s="424"/>
      <c r="G657" s="425"/>
      <c r="H657" s="8" t="s">
        <v>6</v>
      </c>
      <c r="I657" s="8" t="s">
        <v>6</v>
      </c>
      <c r="J657" s="8" t="s">
        <v>6</v>
      </c>
      <c r="K657" s="1"/>
    </row>
    <row r="658" spans="1:11" ht="45" customHeight="1" x14ac:dyDescent="0.25">
      <c r="A658" s="377" t="str">
        <f>'02 LISTE DE CONTRÔLE ET RAPPORT'!A657</f>
        <v/>
      </c>
      <c r="B658" s="326"/>
      <c r="C658" s="834" t="str">
        <f>'02 LISTE DE CONTRÔLE ET RAPPORT'!C657</f>
        <v xml:space="preserve">Si la ventilation ne fonctionne pas ou que les portes de la construction sont ouvertes, les instruments de mesure doivent indiquer la position « O » (les régler si nécessaire). Fermer les vannes d’arrêt lorsqu’elles ne sont pas utilisées. Il convient d’accorder plus d’attention à l’entretien des appareils de mesure. </v>
      </c>
      <c r="D658" s="835"/>
      <c r="E658" s="835"/>
      <c r="F658" s="835"/>
      <c r="G658" s="836"/>
      <c r="H658" s="8" t="s">
        <v>6</v>
      </c>
      <c r="I658" s="8" t="s">
        <v>6</v>
      </c>
      <c r="J658" s="8" t="s">
        <v>6</v>
      </c>
      <c r="K658" s="1"/>
    </row>
    <row r="659" spans="1:11" ht="29.1" customHeight="1" x14ac:dyDescent="0.25">
      <c r="A659" s="384" t="str">
        <f>'02 LISTE DE CONTRÔLE ET RAPPORT'!A658</f>
        <v/>
      </c>
      <c r="B659" s="63">
        <v>3307.08</v>
      </c>
      <c r="C659" s="485" t="str">
        <f>'02 LISTE DE CONTRÔLE ET RAPPORT'!C658</f>
        <v>Description du défaut: Les instruments de mesure ne sont pas montés à l’horizontale ou il manque du liquide de mesure.</v>
      </c>
      <c r="D659" s="345" t="s">
        <v>2431</v>
      </c>
      <c r="E659" s="424" t="s">
        <v>2132</v>
      </c>
      <c r="F659" s="424"/>
      <c r="G659" s="425"/>
      <c r="H659" s="8" t="s">
        <v>6</v>
      </c>
      <c r="I659" s="8" t="s">
        <v>6</v>
      </c>
      <c r="J659" s="8" t="s">
        <v>6</v>
      </c>
      <c r="K659" s="1"/>
    </row>
    <row r="660" spans="1:11" ht="33.6" customHeight="1" x14ac:dyDescent="0.25">
      <c r="A660" s="379" t="str">
        <f>'02 LISTE DE CONTRÔLE ET RAPPORT'!A659</f>
        <v/>
      </c>
      <c r="B660" s="229"/>
      <c r="C660" s="856" t="str">
        <f>'02 LISTE DE CONTRÔLE ET RAPPORT'!C659</f>
        <v>Les instruments de mesure doivent être montés à l’horizontale. Il peut être nécessaire de rajouter du liquide dans le manomètre. Il est recommandé d’inclure les positions suivantes dans la LCE:</v>
      </c>
      <c r="D660" s="857"/>
      <c r="E660" s="857"/>
      <c r="F660" s="857"/>
      <c r="G660" s="858"/>
      <c r="H660" s="8" t="s">
        <v>6</v>
      </c>
      <c r="I660" s="8" t="s">
        <v>6</v>
      </c>
      <c r="J660" s="8" t="s">
        <v>6</v>
      </c>
      <c r="K660" s="1"/>
    </row>
    <row r="661" spans="1:11" ht="14.45" customHeight="1" x14ac:dyDescent="0.25">
      <c r="A661" s="380" t="str">
        <f>'02 LISTE DE CONTRÔLE ET RAPPORT'!A660</f>
        <v/>
      </c>
      <c r="B661" s="222"/>
      <c r="C661" s="853" t="str">
        <f>'02 LISTE DE CONTRÔLE ET RAPPORT'!C660</f>
        <v>- du liquide de mesure est-il disponible (pour les manomètres à tube incliné)?</v>
      </c>
      <c r="D661" s="854"/>
      <c r="E661" s="854"/>
      <c r="F661" s="854"/>
      <c r="G661" s="855"/>
      <c r="H661" s="8" t="s">
        <v>6</v>
      </c>
      <c r="I661" s="8" t="s">
        <v>6</v>
      </c>
      <c r="J661" s="8" t="s">
        <v>6</v>
      </c>
      <c r="K661" s="1"/>
    </row>
    <row r="662" spans="1:11" ht="14.45" customHeight="1" x14ac:dyDescent="0.25">
      <c r="A662" s="380" t="str">
        <f>'02 LISTE DE CONTRÔLE ET RAPPORT'!A661</f>
        <v/>
      </c>
      <c r="B662" s="222"/>
      <c r="C662" s="853" t="str">
        <f>'02 LISTE DE CONTRÔLE ET RAPPORT'!C661</f>
        <v>- les instruments de mesure sont-ils montés à l’horizontale?</v>
      </c>
      <c r="D662" s="854"/>
      <c r="E662" s="854"/>
      <c r="F662" s="854"/>
      <c r="G662" s="855"/>
      <c r="H662" s="8" t="s">
        <v>6</v>
      </c>
      <c r="I662" s="8" t="s">
        <v>6</v>
      </c>
      <c r="J662" s="8" t="s">
        <v>6</v>
      </c>
      <c r="K662" s="1"/>
    </row>
    <row r="663" spans="1:11" ht="15" customHeight="1" thickBot="1" x14ac:dyDescent="0.3">
      <c r="A663" s="381" t="str">
        <f>'02 LISTE DE CONTRÔLE ET RAPPORT'!A662</f>
        <v/>
      </c>
      <c r="B663" s="225"/>
      <c r="C663" s="874" t="str">
        <f>'02 LISTE DE CONTRÔLE ET RAPPORT'!C662</f>
        <v>- les instruments de mesure sont-ils réglés sur zéro («0»)?</v>
      </c>
      <c r="D663" s="875"/>
      <c r="E663" s="875"/>
      <c r="F663" s="875"/>
      <c r="G663" s="876"/>
      <c r="H663" s="8" t="s">
        <v>6</v>
      </c>
      <c r="I663" s="8" t="s">
        <v>6</v>
      </c>
      <c r="J663" s="8" t="s">
        <v>6</v>
      </c>
      <c r="K663" s="1"/>
    </row>
    <row r="664" spans="1:11" ht="15" customHeight="1" thickBot="1" x14ac:dyDescent="0.3">
      <c r="A664" s="332" t="str">
        <f>'02 LISTE DE CONTRÔLE ET RAPPORT'!A663</f>
        <v/>
      </c>
      <c r="B664" s="207">
        <v>3308</v>
      </c>
      <c r="C664" s="480" t="str">
        <f>'02 LISTE DE CONTRÔLE ET RAPPORT'!C663</f>
        <v>Ventilateurs d’évacuation d’air</v>
      </c>
      <c r="D664" s="240"/>
      <c r="E664" s="465"/>
      <c r="F664" s="466"/>
      <c r="G664" s="467"/>
      <c r="H664" s="8" t="s">
        <v>6</v>
      </c>
      <c r="I664" s="8" t="s">
        <v>6</v>
      </c>
      <c r="J664" s="8" t="s">
        <v>6</v>
      </c>
      <c r="K664" s="1"/>
    </row>
    <row r="665" spans="1:11" ht="29.1" customHeight="1" x14ac:dyDescent="0.25">
      <c r="A665" s="383" t="str">
        <f>'02 LISTE DE CONTRÔLE ET RAPPORT'!A664</f>
        <v/>
      </c>
      <c r="B665" s="193">
        <v>3308.01</v>
      </c>
      <c r="C665" s="484" t="str">
        <f>'02 LISTE DE CONTRÔLE ET RAPPORT'!C664</f>
        <v>Description du défaut: Les ventilateurs d’évacuation d’air ne fonctionnent pas.</v>
      </c>
      <c r="D665" s="344" t="s">
        <v>2431</v>
      </c>
      <c r="E665" s="424" t="s">
        <v>2132</v>
      </c>
      <c r="F665" s="424"/>
      <c r="G665" s="425"/>
      <c r="H665" s="8" t="s">
        <v>6</v>
      </c>
      <c r="I665" s="8" t="s">
        <v>6</v>
      </c>
      <c r="J665" s="8" t="s">
        <v>6</v>
      </c>
      <c r="K665" s="1"/>
    </row>
    <row r="666" spans="1:11" ht="14.45" customHeight="1" x14ac:dyDescent="0.25">
      <c r="A666" s="377" t="str">
        <f>'02 LISTE DE CONTRÔLE ET RAPPORT'!A665</f>
        <v/>
      </c>
      <c r="B666" s="326"/>
      <c r="C666" s="834" t="str">
        <f>'02 LISTE DE CONTRÔLE ET RAPPORT'!C665</f>
        <v>Ce défaut doit être corrigé par une entreprise spécialisée.</v>
      </c>
      <c r="D666" s="835"/>
      <c r="E666" s="835"/>
      <c r="F666" s="835"/>
      <c r="G666" s="836"/>
      <c r="H666" s="8" t="s">
        <v>6</v>
      </c>
      <c r="I666" s="8" t="s">
        <v>6</v>
      </c>
      <c r="J666" s="8" t="s">
        <v>6</v>
      </c>
      <c r="K666" s="1"/>
    </row>
    <row r="667" spans="1:11" ht="57.6" customHeight="1" x14ac:dyDescent="0.25">
      <c r="A667" s="384" t="str">
        <f>'02 LISTE DE CONTRÔLE ET RAPPORT'!A666</f>
        <v/>
      </c>
      <c r="B667" s="63">
        <v>3308.02</v>
      </c>
      <c r="C667" s="485" t="str">
        <f>'02 LISTE DE CONTRÔLE ET RAPPORT'!C666</f>
        <v>Description du défaut: Les ventilateurs d’évacuation d’air ne sont pas verrouillés électriquement aux appareils de ventilation prévus pour ce type d’ouvrage de protection (fonctionnement uniquement en même temps que VA).</v>
      </c>
      <c r="D667" s="345" t="s">
        <v>2431</v>
      </c>
      <c r="E667" s="424" t="s">
        <v>2132</v>
      </c>
      <c r="F667" s="424"/>
      <c r="G667" s="425"/>
      <c r="H667" s="8" t="s">
        <v>6</v>
      </c>
      <c r="I667" s="8" t="s">
        <v>6</v>
      </c>
      <c r="J667" s="8" t="s">
        <v>6</v>
      </c>
      <c r="K667" s="1"/>
    </row>
    <row r="668" spans="1:11" ht="75" customHeight="1" x14ac:dyDescent="0.25">
      <c r="A668" s="377" t="str">
        <f>'02 LISTE DE CONTRÔLE ET RAPPORT'!A667</f>
        <v/>
      </c>
      <c r="B668" s="326"/>
      <c r="C668" s="834" t="str">
        <f>'02 LISTE DE CONTRÔLE ET RAPPORT'!C667</f>
        <v>Les moteurs des ventilateurs d’évacuation d’air ne sont pas verrouillés électriquement aux appareils de ventilation (ITO 3.4-11). Le ventilateur d’évacuation d’air est commandé manuellement (interrupteur TS 1). Il doit être verrouillé via l’appareil de ventilation, de manière à ce qu’il s’arrête en même temps que celui-ci. Si cette mesure n’est pas prise, on crée une dépression dans l’ouvrage de protection. L’installation correcte de ce verrouillage doit être effectuée par un électricien.</v>
      </c>
      <c r="D668" s="835"/>
      <c r="E668" s="835"/>
      <c r="F668" s="835"/>
      <c r="G668" s="836"/>
      <c r="H668" s="8" t="s">
        <v>6</v>
      </c>
      <c r="I668" s="8" t="s">
        <v>6</v>
      </c>
      <c r="J668" s="8" t="s">
        <v>6</v>
      </c>
      <c r="K668" s="1"/>
    </row>
    <row r="669" spans="1:11" ht="29.1" customHeight="1" x14ac:dyDescent="0.25">
      <c r="A669" s="378" t="str">
        <f>'02 LISTE DE CONTRÔLE ET RAPPORT'!A668</f>
        <v/>
      </c>
      <c r="B669" s="191">
        <v>3308.03</v>
      </c>
      <c r="C669" s="62" t="str">
        <f>'02 LISTE DE CONTRÔLE ET RAPPORT'!C668</f>
        <v>Description du défaut: Le ventilateur d’évacuation d’air ne tourne pas dans le bon sens.</v>
      </c>
      <c r="D669" s="342" t="s">
        <v>2430</v>
      </c>
      <c r="E669" s="418" t="s">
        <v>2132</v>
      </c>
      <c r="F669" s="418"/>
      <c r="G669" s="419"/>
      <c r="H669" s="8" t="s">
        <v>6</v>
      </c>
      <c r="I669" s="8" t="s">
        <v>6</v>
      </c>
      <c r="J669" s="8" t="s">
        <v>6</v>
      </c>
      <c r="K669" s="1"/>
    </row>
    <row r="670" spans="1:11" ht="14.45" customHeight="1" x14ac:dyDescent="0.25">
      <c r="A670" s="377" t="str">
        <f>'02 LISTE DE CONTRÔLE ET RAPPORT'!A669</f>
        <v/>
      </c>
      <c r="B670" s="326"/>
      <c r="C670" s="834" t="str">
        <f>'02 LISTE DE CONTRÔLE ET RAPPORT'!C669</f>
        <v>Le sens de rotation doit être modifié par un électricien.</v>
      </c>
      <c r="D670" s="835"/>
      <c r="E670" s="835"/>
      <c r="F670" s="835"/>
      <c r="G670" s="836"/>
      <c r="H670" s="8" t="s">
        <v>6</v>
      </c>
      <c r="I670" s="8" t="s">
        <v>6</v>
      </c>
      <c r="J670" s="8" t="s">
        <v>6</v>
      </c>
      <c r="K670" s="1"/>
    </row>
    <row r="671" spans="1:11" ht="29.1" customHeight="1" x14ac:dyDescent="0.25">
      <c r="A671" s="378" t="str">
        <f>'02 LISTE DE CONTRÔLE ET RAPPORT'!A670</f>
        <v/>
      </c>
      <c r="B671" s="191">
        <v>3308.04</v>
      </c>
      <c r="C671" s="62" t="str">
        <f>'02 LISTE DE CONTRÔLE ET RAPPORT'!C670</f>
        <v>Description du défaut: Les courroies de transmission de rechange sont manquantes.</v>
      </c>
      <c r="D671" s="342" t="s">
        <v>2430</v>
      </c>
      <c r="E671" s="418" t="s">
        <v>2132</v>
      </c>
      <c r="F671" s="418"/>
      <c r="G671" s="419"/>
      <c r="H671" s="8" t="s">
        <v>6</v>
      </c>
      <c r="I671" s="8" t="s">
        <v>6</v>
      </c>
      <c r="J671" s="8" t="s">
        <v>6</v>
      </c>
      <c r="K671" s="1"/>
    </row>
    <row r="672" spans="1:11" ht="32.1" customHeight="1" thickBot="1" x14ac:dyDescent="0.3">
      <c r="A672" s="377" t="str">
        <f>'02 LISTE DE CONTRÔLE ET RAPPORT'!A671</f>
        <v/>
      </c>
      <c r="B672" s="326"/>
      <c r="C672" s="837" t="str">
        <f>'02 LISTE DE CONTRÔLE ET RAPPORT'!C671</f>
        <v>Il convient de s’en procurer et de les étiqueter comme il se doit. Pour chaque courroie de transmission, il convient de disposer d’une courroie de rechange étiquetée.</v>
      </c>
      <c r="D672" s="838"/>
      <c r="E672" s="838"/>
      <c r="F672" s="838"/>
      <c r="G672" s="839"/>
      <c r="H672" s="8" t="s">
        <v>6</v>
      </c>
      <c r="I672" s="8" t="s">
        <v>6</v>
      </c>
      <c r="J672" s="8" t="s">
        <v>6</v>
      </c>
      <c r="K672" s="1"/>
    </row>
    <row r="673" spans="1:11" ht="15" customHeight="1" thickBot="1" x14ac:dyDescent="0.3">
      <c r="A673" s="329" t="str">
        <f>'02 LISTE DE CONTRÔLE ET RAPPORT'!A672</f>
        <v/>
      </c>
      <c r="B673" s="401">
        <v>3400</v>
      </c>
      <c r="C673" s="374" t="str">
        <f>'02 LISTE DE CONTRÔLE ET RAPPORT'!C672</f>
        <v xml:space="preserve">Climatisation </v>
      </c>
      <c r="D673" s="330"/>
      <c r="E673" s="371"/>
      <c r="F673" s="371"/>
      <c r="G673" s="372"/>
      <c r="H673" s="8" t="s">
        <v>6</v>
      </c>
      <c r="I673" s="8" t="s">
        <v>6</v>
      </c>
      <c r="J673" s="8" t="s">
        <v>6</v>
      </c>
      <c r="K673" s="1"/>
    </row>
    <row r="674" spans="1:11" ht="15" customHeight="1" thickBot="1" x14ac:dyDescent="0.3">
      <c r="A674" s="332" t="str">
        <f>'02 LISTE DE CONTRÔLE ET RAPPORT'!A673</f>
        <v/>
      </c>
      <c r="B674" s="207">
        <v>3401</v>
      </c>
      <c r="C674" s="480" t="str">
        <f>'02 LISTE DE CONTRÔLE ET RAPPORT'!C673</f>
        <v>Humidité de l’air</v>
      </c>
      <c r="D674" s="240"/>
      <c r="E674" s="465"/>
      <c r="F674" s="466"/>
      <c r="G674" s="467"/>
      <c r="H674" s="8" t="s">
        <v>6</v>
      </c>
      <c r="I674" s="8" t="s">
        <v>6</v>
      </c>
      <c r="J674" s="8" t="s">
        <v>6</v>
      </c>
      <c r="K674" s="1"/>
    </row>
    <row r="675" spans="1:11" ht="60" customHeight="1" x14ac:dyDescent="0.25">
      <c r="A675" s="396" t="str">
        <f>'02 LISTE DE CONTRÔLE ET RAPPORT'!A674</f>
        <v/>
      </c>
      <c r="B675" s="326"/>
      <c r="C675" s="862" t="str">
        <f>'02 LISTE DE CONTRÔLE ET RAPPORT'!C674</f>
        <v>Les ITO 1977, 3.22.1, prescrivent de maintenir l’humidité relative de l’air en dessous de 65% afin de prévenir certains dégâts. Il convient donc d’installer des hygromètres ou des appareils de mesure électroniques (enregistreurs de données) et de dresser des tableaux de mesure de la température et de l’humidité sur toute l’année (analogues à ceux qui figurent dans les ITE 2000, page 3-10).</v>
      </c>
      <c r="D675" s="863"/>
      <c r="E675" s="863"/>
      <c r="F675" s="863"/>
      <c r="G675" s="864"/>
      <c r="H675" s="8" t="s">
        <v>6</v>
      </c>
      <c r="I675" s="8" t="s">
        <v>6</v>
      </c>
      <c r="J675" s="8" t="s">
        <v>6</v>
      </c>
      <c r="K675" s="1"/>
    </row>
    <row r="676" spans="1:11" ht="29.1" customHeight="1" x14ac:dyDescent="0.25">
      <c r="A676" s="384" t="str">
        <f>'02 LISTE DE CONTRÔLE ET RAPPORT'!A675</f>
        <v/>
      </c>
      <c r="B676" s="63">
        <v>3401.01</v>
      </c>
      <c r="C676" s="485" t="str">
        <f>'02 LISTE DE CONTRÔLE ET RAPPORT'!C675</f>
        <v>Description du défaut: Le nombre d’hygromètres installés est insuffisant.</v>
      </c>
      <c r="D676" s="345" t="s">
        <v>2431</v>
      </c>
      <c r="E676" s="424" t="s">
        <v>2132</v>
      </c>
      <c r="F676" s="424"/>
      <c r="G676" s="425"/>
      <c r="H676" s="8" t="s">
        <v>6</v>
      </c>
      <c r="I676" s="8" t="s">
        <v>6</v>
      </c>
      <c r="J676" s="8" t="s">
        <v>6</v>
      </c>
      <c r="K676" s="1"/>
    </row>
    <row r="677" spans="1:11" ht="33.6" customHeight="1" x14ac:dyDescent="0.25">
      <c r="A677" s="377" t="str">
        <f>'02 LISTE DE CONTRÔLE ET RAPPORT'!A676</f>
        <v/>
      </c>
      <c r="B677" s="326"/>
      <c r="C677" s="834" t="str">
        <f>'02 LISTE DE CONTRÔLE ET RAPPORT'!C676</f>
        <v>L’humidité relative de l’air ne peut pas être mesurée de façon satisfaisante. Il faut se procurer des hygromètres, y c. tableaux (par exemple stations de mesure). Un fournisseur éventuel peut être par exemple un fabricant de déshumidificateurs.</v>
      </c>
      <c r="D677" s="835"/>
      <c r="E677" s="835"/>
      <c r="F677" s="835"/>
      <c r="G677" s="836"/>
      <c r="H677" s="8" t="s">
        <v>6</v>
      </c>
      <c r="I677" s="8" t="s">
        <v>6</v>
      </c>
      <c r="J677" s="8" t="s">
        <v>6</v>
      </c>
      <c r="K677" s="1"/>
    </row>
    <row r="678" spans="1:11" ht="43.35" customHeight="1" x14ac:dyDescent="0.25">
      <c r="A678" s="384" t="str">
        <f>'02 LISTE DE CONTRÔLE ET RAPPORT'!A677</f>
        <v/>
      </c>
      <c r="B678" s="63">
        <v>3401.02</v>
      </c>
      <c r="C678" s="485" t="str">
        <f>'02 LISTE DE CONTRÔLE ET RAPPORT'!C677</f>
        <v>Description du défaut: Les tableaux servant à reporter les résultats des mesures de l’humidité de l’air ne sont pas mis à jour tout au long de l’année.</v>
      </c>
      <c r="D678" s="345" t="s">
        <v>2431</v>
      </c>
      <c r="E678" s="424" t="s">
        <v>2132</v>
      </c>
      <c r="F678" s="424"/>
      <c r="G678" s="425"/>
      <c r="H678" s="8" t="s">
        <v>6</v>
      </c>
      <c r="I678" s="8" t="s">
        <v>6</v>
      </c>
      <c r="J678" s="8" t="s">
        <v>6</v>
      </c>
      <c r="K678" s="1"/>
    </row>
    <row r="679" spans="1:11" ht="46.35" customHeight="1" x14ac:dyDescent="0.25">
      <c r="A679" s="377" t="str">
        <f>'02 LISTE DE CONTRÔLE ET RAPPORT'!A678</f>
        <v/>
      </c>
      <c r="B679" s="326"/>
      <c r="C679" s="834" t="str">
        <f>'02 LISTE DE CONTRÔLE ET RAPPORT'!C678</f>
        <v>Il n’est pas possible d’évaluer les conditions climatiques (température et humidité) tout au long de l’année dans la construction. Celles-ci doivent par exemple être relevées dans le cadre du contrôle mensuel et régulièrement actualisées.</v>
      </c>
      <c r="D679" s="835"/>
      <c r="E679" s="835"/>
      <c r="F679" s="835"/>
      <c r="G679" s="836"/>
      <c r="H679" s="8" t="s">
        <v>6</v>
      </c>
      <c r="I679" s="8" t="s">
        <v>6</v>
      </c>
      <c r="J679" s="8" t="s">
        <v>6</v>
      </c>
      <c r="K679" s="1"/>
    </row>
    <row r="680" spans="1:11" ht="29.1" customHeight="1" x14ac:dyDescent="0.25">
      <c r="A680" s="384" t="str">
        <f>'02 LISTE DE CONTRÔLE ET RAPPORT'!A679</f>
        <v/>
      </c>
      <c r="B680" s="63">
        <v>3401.03</v>
      </c>
      <c r="C680" s="485" t="str">
        <f>'02 LISTE DE CONTRÔLE ET RAPPORT'!C679</f>
        <v>Description du défaut: Le taux d’humidité relative de l’air ne peut pas être maintenu en permanence en dessous de 65%.</v>
      </c>
      <c r="D680" s="345" t="s">
        <v>2431</v>
      </c>
      <c r="E680" s="424" t="s">
        <v>2132</v>
      </c>
      <c r="F680" s="424"/>
      <c r="G680" s="425"/>
      <c r="H680" s="8" t="s">
        <v>6</v>
      </c>
      <c r="I680" s="8" t="s">
        <v>6</v>
      </c>
      <c r="J680" s="8" t="s">
        <v>6</v>
      </c>
      <c r="K680" s="1"/>
    </row>
    <row r="681" spans="1:11" ht="58.35" customHeight="1" x14ac:dyDescent="0.25">
      <c r="A681" s="379" t="str">
        <f>'02 LISTE DE CONTRÔLE ET RAPPORT'!A680</f>
        <v/>
      </c>
      <c r="B681" s="229"/>
      <c r="C681" s="834" t="str">
        <f>'02 LISTE DE CONTRÔLE ET RAPPORT'!C680</f>
        <v>Des mesures correctives doivent être prises (service d’entretien des installations de ventilation, marche à l’air de roulement, diminution de la quantité d’air frais, utilisation de déshumidificateurs, chauffage, etc.), de sorte que l’humidité relative dans la construction ne dépasse pas la valeur maximale prescrite de 65% (ITO 1977, 3.22.1; ITE 2000, 3.9).</v>
      </c>
      <c r="D681" s="835"/>
      <c r="E681" s="835"/>
      <c r="F681" s="835"/>
      <c r="G681" s="836"/>
      <c r="H681" s="8" t="s">
        <v>6</v>
      </c>
      <c r="I681" s="8" t="s">
        <v>6</v>
      </c>
      <c r="J681" s="8" t="s">
        <v>6</v>
      </c>
      <c r="K681" s="1"/>
    </row>
    <row r="682" spans="1:11" ht="33.6" customHeight="1" x14ac:dyDescent="0.25">
      <c r="A682" s="380" t="str">
        <f>'02 LISTE DE CONTRÔLE ET RAPPORT'!A681</f>
        <v/>
      </c>
      <c r="B682" s="222"/>
      <c r="C682" s="834" t="str">
        <f>'02 LISTE DE CONTRÔLE ET RAPPORT'!C681</f>
        <v>Il convient également de vérifier qu’il n’y a pas d’eau stagnante dans la prise d’air (PA) ou dans la sortie de secours (SS).</v>
      </c>
      <c r="D682" s="835"/>
      <c r="E682" s="835"/>
      <c r="F682" s="835"/>
      <c r="G682" s="836"/>
      <c r="H682" s="8" t="s">
        <v>6</v>
      </c>
      <c r="I682" s="8" t="s">
        <v>6</v>
      </c>
      <c r="J682" s="8" t="s">
        <v>6</v>
      </c>
      <c r="K682" s="1"/>
    </row>
    <row r="683" spans="1:11" ht="29.1" customHeight="1" x14ac:dyDescent="0.25">
      <c r="A683" s="381" t="str">
        <f>'02 LISTE DE CONTRÔLE ET RAPPORT'!A682</f>
        <v/>
      </c>
      <c r="B683" s="225"/>
      <c r="C683" s="834" t="str">
        <f>'02 LISTE DE CONTRÔLE ET RAPPORT'!C682</f>
        <v>Si l’humidité relative de l’air ne peut pas être maintenue en dessous de 65% en aérant correctement et en fermant les volets blindés, il convient de se procurer des déshumidificateurs en nombre suffisant.</v>
      </c>
      <c r="D683" s="835"/>
      <c r="E683" s="835"/>
      <c r="F683" s="835"/>
      <c r="G683" s="836"/>
      <c r="H683" s="8" t="s">
        <v>6</v>
      </c>
      <c r="I683" s="8" t="s">
        <v>6</v>
      </c>
      <c r="J683" s="8" t="s">
        <v>6</v>
      </c>
      <c r="K683" s="1"/>
    </row>
    <row r="684" spans="1:11" ht="29.1" customHeight="1" x14ac:dyDescent="0.25">
      <c r="A684" s="384" t="str">
        <f>'02 LISTE DE CONTRÔLE ET RAPPORT'!A683</f>
        <v/>
      </c>
      <c r="B684" s="63">
        <v>3401.04</v>
      </c>
      <c r="C684" s="485" t="str">
        <f>'02 LISTE DE CONTRÔLE ET RAPPORT'!C683</f>
        <v>Description du défaut: Les hygromètres ne sont pas entretenus et réglés régulièrement.</v>
      </c>
      <c r="D684" s="345" t="s">
        <v>2431</v>
      </c>
      <c r="E684" s="424" t="s">
        <v>2132</v>
      </c>
      <c r="F684" s="424"/>
      <c r="G684" s="425"/>
      <c r="H684" s="8" t="s">
        <v>6</v>
      </c>
      <c r="I684" s="8" t="s">
        <v>6</v>
      </c>
      <c r="J684" s="8" t="s">
        <v>6</v>
      </c>
      <c r="K684" s="1"/>
    </row>
    <row r="685" spans="1:11" ht="14.45" customHeight="1" x14ac:dyDescent="0.25">
      <c r="A685" s="377" t="str">
        <f>'02 LISTE DE CONTRÔLE ET RAPPORT'!A684</f>
        <v/>
      </c>
      <c r="B685" s="326"/>
      <c r="C685" s="834" t="str">
        <f>'02 LISTE DE CONTRÔLE ET RAPPORT'!C684</f>
        <v>Les hygromètres doivent être régénérés et réglés au moins deux fois par an. Cette opération doit être inscrite dans la liste de contrôle pour l’entretien (LCE).</v>
      </c>
      <c r="D685" s="835"/>
      <c r="E685" s="835"/>
      <c r="F685" s="835"/>
      <c r="G685" s="836"/>
      <c r="H685" s="8" t="s">
        <v>6</v>
      </c>
      <c r="I685" s="8" t="s">
        <v>6</v>
      </c>
      <c r="J685" s="8" t="s">
        <v>6</v>
      </c>
      <c r="K685" s="1"/>
    </row>
    <row r="686" spans="1:11" ht="43.35" customHeight="1" x14ac:dyDescent="0.25">
      <c r="A686" s="384" t="str">
        <f>'02 LISTE DE CONTRÔLE ET RAPPORT'!A685</f>
        <v/>
      </c>
      <c r="B686" s="63">
        <v>3401.05</v>
      </c>
      <c r="C686" s="485" t="str">
        <f>'02 LISTE DE CONTRÔLE ET RAPPORT'!C685</f>
        <v>Description du défaut: Pour garantir un service d’entretien correct et efficace, il n’existe aucun document indiquant comment régler les paramètres de la ventilation et les positions des portes.</v>
      </c>
      <c r="D686" s="345" t="s">
        <v>2431</v>
      </c>
      <c r="E686" s="424" t="s">
        <v>2132</v>
      </c>
      <c r="F686" s="424"/>
      <c r="G686" s="425"/>
      <c r="H686" s="8" t="s">
        <v>6</v>
      </c>
      <c r="I686" s="8" t="s">
        <v>6</v>
      </c>
      <c r="J686" s="8" t="s">
        <v>6</v>
      </c>
      <c r="K686" s="1"/>
    </row>
    <row r="687" spans="1:11" ht="72" customHeight="1" x14ac:dyDescent="0.25">
      <c r="A687" s="379" t="str">
        <f>'02 LISTE DE CONTRÔLE ET RAPPORT'!A686</f>
        <v/>
      </c>
      <c r="B687" s="229"/>
      <c r="C687" s="834" t="str">
        <f>'02 LISTE DE CONTRÔLE ET RAPPORT'!C686</f>
        <v>Le service d’entretien correspond à la durée pendant laquelle la construction protégée n’est pas exploitée. En règle générale, ces périodes sont majoritaires sur l’année. C'est pourquoi il est important que les réglages des principaux composants (interrupteur, clapets, portes, horloge de commande de la ventilation, déshumidificateurs, etc.) soient définis et consignés avec précision. En quittant la construction, les utilisateurs doivent pouvoir voir facilement comment régler les divers composants.</v>
      </c>
      <c r="D687" s="835"/>
      <c r="E687" s="835"/>
      <c r="F687" s="835"/>
      <c r="G687" s="836"/>
      <c r="H687" s="8" t="s">
        <v>6</v>
      </c>
      <c r="I687" s="8" t="s">
        <v>6</v>
      </c>
      <c r="J687" s="8" t="s">
        <v>6</v>
      </c>
      <c r="K687" s="1"/>
    </row>
    <row r="688" spans="1:11" ht="30.6" customHeight="1" x14ac:dyDescent="0.25">
      <c r="A688" s="380" t="str">
        <f>'02 LISTE DE CONTRÔLE ET RAPPORT'!A687</f>
        <v/>
      </c>
      <c r="B688" s="222"/>
      <c r="C688" s="834" t="str">
        <f>'02 LISTE DE CONTRÔLE ET RAPPORT'!C687</f>
        <v>Il convient d’établir une liste de contrôle et de la fixer bien en évidence sur le TS 1 du local de ventilation (exemple: ITE page 2-8).</v>
      </c>
      <c r="D688" s="835"/>
      <c r="E688" s="835"/>
      <c r="F688" s="835"/>
      <c r="G688" s="836"/>
      <c r="H688" s="8" t="s">
        <v>6</v>
      </c>
      <c r="I688" s="8" t="s">
        <v>6</v>
      </c>
      <c r="J688" s="8" t="s">
        <v>6</v>
      </c>
      <c r="K688" s="1"/>
    </row>
    <row r="689" spans="1:11" ht="43.35" customHeight="1" x14ac:dyDescent="0.25">
      <c r="A689" s="381" t="str">
        <f>'02 LISTE DE CONTRÔLE ET RAPPORT'!A688</f>
        <v/>
      </c>
      <c r="B689" s="225"/>
      <c r="C689" s="834" t="str">
        <f>'02 LISTE DE CONTRÔLE ET RAPPORT'!C688</f>
        <v>Il faut que soient apposées sur les portes des plaques portant le texte «Porte en service d’entretien OUVERTE» (vert), «Porte en service d’entretien FERMEE» (jaune), «Porte en service d’entretien VERROUILLEE» (rouge). Voir ITE page 3-14.</v>
      </c>
      <c r="D689" s="835"/>
      <c r="E689" s="835"/>
      <c r="F689" s="835"/>
      <c r="G689" s="836"/>
      <c r="H689" s="8" t="s">
        <v>6</v>
      </c>
      <c r="I689" s="8" t="s">
        <v>6</v>
      </c>
      <c r="J689" s="8" t="s">
        <v>6</v>
      </c>
      <c r="K689" s="1"/>
    </row>
    <row r="690" spans="1:11" ht="29.1" customHeight="1" x14ac:dyDescent="0.25">
      <c r="A690" s="378" t="str">
        <f>'02 LISTE DE CONTRÔLE ET RAPPORT'!A689</f>
        <v/>
      </c>
      <c r="B690" s="191">
        <v>3401.06</v>
      </c>
      <c r="C690" s="62" t="str">
        <f>'02 LISTE DE CONTRÔLE ET RAPPORT'!C689</f>
        <v>Description du défaut: Il n’y a pas de déshumidificateur d’air en état de fonctionnement.</v>
      </c>
      <c r="D690" s="342" t="s">
        <v>2430</v>
      </c>
      <c r="E690" s="418" t="s">
        <v>2132</v>
      </c>
      <c r="F690" s="418"/>
      <c r="G690" s="419"/>
      <c r="H690" s="8" t="s">
        <v>6</v>
      </c>
      <c r="I690" s="8" t="s">
        <v>6</v>
      </c>
      <c r="J690" s="8" t="s">
        <v>6</v>
      </c>
      <c r="K690" s="1"/>
    </row>
    <row r="691" spans="1:11" ht="162.6" customHeight="1" thickBot="1" x14ac:dyDescent="0.3">
      <c r="A691" s="377" t="str">
        <f>'02 LISTE DE CONTRÔLE ET RAPPORT'!A690</f>
        <v/>
      </c>
      <c r="B691" s="326"/>
      <c r="C691" s="475" t="str">
        <f>'02 LISTE DE CONTRÔLE ET RAPPORT'!C690</f>
        <v>Le nombre de déshumidificateurs dans les constructions protégées est réglé dans les instructions de l’Office fédéral de la protection de la population du 15 décembre 2014 sur le paiement des frais supplémentaires reconnus pour la modernisation des déshumidificateurs électriques des constructions protégées. L’OFPP finance le nombre minimal de déshumidificateurs exigé dans les constructions protégées. Si, malgré ces mesures, l’humidité relative de l’air ne peut pas être maintenue en dessous de 65%, des déshumidificateurs supplémentaires doivent être demandés conformément à ces instructions. La marche à suivre doit être discutée avec l’autorité cantonale responsable des ouvrages de protection.</v>
      </c>
      <c r="D691" s="463"/>
      <c r="E691" s="463"/>
      <c r="F691" s="463"/>
      <c r="G691" s="464"/>
      <c r="H691" s="8" t="s">
        <v>6</v>
      </c>
      <c r="I691" s="8" t="s">
        <v>6</v>
      </c>
      <c r="J691" s="8" t="s">
        <v>6</v>
      </c>
      <c r="K691" s="1"/>
    </row>
    <row r="692" spans="1:11" ht="15.75" thickBot="1" x14ac:dyDescent="0.3">
      <c r="A692" s="385" t="str">
        <f>'02 LISTE DE CONTRÔLE ET RAPPORT'!A691</f>
        <v/>
      </c>
      <c r="B692" s="194">
        <v>3500</v>
      </c>
      <c r="C692" s="486" t="s">
        <v>1168</v>
      </c>
      <c r="D692" s="411"/>
      <c r="E692" s="470"/>
      <c r="F692" s="470"/>
      <c r="G692" s="471"/>
      <c r="H692" s="8" t="s">
        <v>6</v>
      </c>
      <c r="I692" s="8" t="s">
        <v>6</v>
      </c>
      <c r="J692" s="8" t="s">
        <v>6</v>
      </c>
      <c r="K692" s="8" t="s">
        <v>6</v>
      </c>
    </row>
    <row r="693" spans="1:11" ht="14.45" customHeight="1" x14ac:dyDescent="0.25">
      <c r="A693" s="397" t="str">
        <f>'02 LISTE DE CONTRÔLE ET RAPPORT'!A692</f>
        <v/>
      </c>
      <c r="B693" s="195">
        <v>3501</v>
      </c>
      <c r="C693" s="487" t="str">
        <f>'02 LISTE DE CONTRÔLE ET RAPPORT'!C692</f>
        <v>Description des défauts:</v>
      </c>
      <c r="D693" s="335"/>
      <c r="E693" s="354"/>
      <c r="F693" s="354"/>
      <c r="G693" s="355"/>
      <c r="H693" s="8" t="s">
        <v>6</v>
      </c>
      <c r="I693" s="8" t="s">
        <v>6</v>
      </c>
      <c r="J693" s="8" t="s">
        <v>6</v>
      </c>
      <c r="K693" s="8" t="s">
        <v>6</v>
      </c>
    </row>
    <row r="694" spans="1:11" ht="14.45" customHeight="1" x14ac:dyDescent="0.25">
      <c r="A694" s="398" t="str">
        <f>'02 LISTE DE CONTRÔLE ET RAPPORT'!A693</f>
        <v/>
      </c>
      <c r="B694" s="196">
        <v>3502</v>
      </c>
      <c r="C694" s="488" t="str">
        <f>'02 LISTE DE CONTRÔLE ET RAPPORT'!C693</f>
        <v>Description des défauts:</v>
      </c>
      <c r="D694" s="336"/>
      <c r="E694" s="356"/>
      <c r="F694" s="356"/>
      <c r="G694" s="357"/>
      <c r="H694" s="8" t="s">
        <v>6</v>
      </c>
      <c r="I694" s="8" t="s">
        <v>6</v>
      </c>
      <c r="J694" s="8" t="s">
        <v>6</v>
      </c>
      <c r="K694" s="8" t="s">
        <v>6</v>
      </c>
    </row>
    <row r="695" spans="1:11" ht="15" customHeight="1" thickBot="1" x14ac:dyDescent="0.3">
      <c r="A695" s="398" t="str">
        <f>'02 LISTE DE CONTRÔLE ET RAPPORT'!A694</f>
        <v/>
      </c>
      <c r="B695" s="196">
        <v>3503</v>
      </c>
      <c r="C695" s="489" t="str">
        <f>'02 LISTE DE CONTRÔLE ET RAPPORT'!C694</f>
        <v>Description des défauts:</v>
      </c>
      <c r="D695" s="337"/>
      <c r="E695" s="358"/>
      <c r="F695" s="358"/>
      <c r="G695" s="359"/>
      <c r="H695" s="8" t="s">
        <v>6</v>
      </c>
      <c r="I695" s="8" t="s">
        <v>6</v>
      </c>
      <c r="J695" s="8" t="s">
        <v>6</v>
      </c>
      <c r="K695" s="8" t="s">
        <v>6</v>
      </c>
    </row>
    <row r="696" spans="1:11" ht="18.600000000000001" customHeight="1" thickBot="1" x14ac:dyDescent="0.3">
      <c r="A696" s="327" t="str">
        <f>'02 LISTE DE CONTRÔLE ET RAPPORT'!A695</f>
        <v/>
      </c>
      <c r="B696" s="400">
        <v>4000</v>
      </c>
      <c r="C696" s="373" t="str">
        <f>'02 LISTE DE CONTRÔLE ET RAPPORT'!C695</f>
        <v>Alimentation en eau</v>
      </c>
      <c r="D696" s="328"/>
      <c r="E696" s="468"/>
      <c r="F696" s="468"/>
      <c r="G696" s="469"/>
      <c r="H696" s="8" t="s">
        <v>6</v>
      </c>
      <c r="I696" s="8" t="s">
        <v>6</v>
      </c>
      <c r="J696" s="8" t="s">
        <v>6</v>
      </c>
      <c r="K696" s="8" t="s">
        <v>6</v>
      </c>
    </row>
    <row r="697" spans="1:11" ht="15" customHeight="1" thickBot="1" x14ac:dyDescent="0.3">
      <c r="A697" s="329" t="str">
        <f>'02 LISTE DE CONTRÔLE ET RAPPORT'!A696</f>
        <v/>
      </c>
      <c r="B697" s="401">
        <v>4100</v>
      </c>
      <c r="C697" s="374" t="str">
        <f>'02 LISTE DE CONTRÔLE ET RAPPORT'!C696</f>
        <v>Documents d’exploitation</v>
      </c>
      <c r="D697" s="330"/>
      <c r="E697" s="371"/>
      <c r="F697" s="371"/>
      <c r="G697" s="372"/>
      <c r="H697" s="8" t="s">
        <v>6</v>
      </c>
      <c r="I697" s="8" t="s">
        <v>6</v>
      </c>
      <c r="J697" s="8" t="s">
        <v>6</v>
      </c>
      <c r="K697" s="8" t="s">
        <v>6</v>
      </c>
    </row>
    <row r="698" spans="1:11" ht="29.45" customHeight="1" thickBot="1" x14ac:dyDescent="0.3">
      <c r="A698" s="332" t="str">
        <f>'02 LISTE DE CONTRÔLE ET RAPPORT'!A697</f>
        <v/>
      </c>
      <c r="B698" s="207">
        <v>4101</v>
      </c>
      <c r="C698" s="480" t="str">
        <f>'02 LISTE DE CONTRÔLE ET RAPPORT'!C697</f>
        <v>Schéma d’exploitation (*pour les abris d’hôpitaux et d’EMS construits avant 2012)</v>
      </c>
      <c r="D698" s="240"/>
      <c r="E698" s="465"/>
      <c r="F698" s="466"/>
      <c r="G698" s="467"/>
      <c r="H698" s="8" t="s">
        <v>6</v>
      </c>
      <c r="I698" s="8" t="s">
        <v>6</v>
      </c>
      <c r="J698" s="8" t="s">
        <v>6</v>
      </c>
      <c r="K698" s="8" t="s">
        <v>6</v>
      </c>
    </row>
    <row r="699" spans="1:11" ht="43.35" customHeight="1" x14ac:dyDescent="0.25">
      <c r="A699" s="376" t="str">
        <f>'02 LISTE DE CONTRÔLE ET RAPPORT'!A698</f>
        <v/>
      </c>
      <c r="B699" s="190">
        <v>4101.01</v>
      </c>
      <c r="C699" s="481" t="str">
        <f>'02 LISTE DE CONTRÔLE ET RAPPORT'!C698</f>
        <v>Description du défaut: Le schéma d’exploitation «Alimentation en eau» (schéma de principe avec mode d’emploi) n’est pas affiché en permanence à un endroit approprié.</v>
      </c>
      <c r="D699" s="341" t="s">
        <v>2430</v>
      </c>
      <c r="E699" s="418" t="s">
        <v>2132</v>
      </c>
      <c r="F699" s="418"/>
      <c r="G699" s="419"/>
      <c r="H699" s="8" t="s">
        <v>6</v>
      </c>
      <c r="I699" s="8" t="s">
        <v>6</v>
      </c>
      <c r="J699" s="8" t="s">
        <v>6</v>
      </c>
      <c r="K699" s="8" t="s">
        <v>6</v>
      </c>
    </row>
    <row r="700" spans="1:11" ht="29.45" customHeight="1" x14ac:dyDescent="0.25">
      <c r="A700" s="377" t="str">
        <f>'02 LISTE DE CONTRÔLE ET RAPPORT'!A699</f>
        <v/>
      </c>
      <c r="B700" s="326"/>
      <c r="C700" s="834" t="str">
        <f>'02 LISTE DE CONTRÔLE ET RAPPORT'!C699</f>
        <v>Il convient d’établir un schéma de principe et de le fixer bien en évidence et de façon permanente au niveau de la batterie de distribution.</v>
      </c>
      <c r="D700" s="835"/>
      <c r="E700" s="835"/>
      <c r="F700" s="835"/>
      <c r="G700" s="836"/>
      <c r="H700" s="8" t="s">
        <v>6</v>
      </c>
      <c r="I700" s="8" t="s">
        <v>6</v>
      </c>
      <c r="J700" s="8" t="s">
        <v>6</v>
      </c>
      <c r="K700" s="8" t="s">
        <v>6</v>
      </c>
    </row>
    <row r="701" spans="1:11" ht="29.1" customHeight="1" x14ac:dyDescent="0.25">
      <c r="A701" s="378" t="str">
        <f>'02 LISTE DE CONTRÔLE ET RAPPORT'!A700</f>
        <v/>
      </c>
      <c r="B701" s="191">
        <v>4101.0200000000004</v>
      </c>
      <c r="C701" s="62" t="str">
        <f>'02 LISTE DE CONTRÔLE ET RAPPORT'!C700</f>
        <v>Description du défaut: Le schéma d’exploitation «Alimentation en eau» ne correspond pas à l’installation actuelle.</v>
      </c>
      <c r="D701" s="342" t="s">
        <v>2430</v>
      </c>
      <c r="E701" s="418" t="s">
        <v>2132</v>
      </c>
      <c r="F701" s="418"/>
      <c r="G701" s="419"/>
      <c r="H701" s="8" t="s">
        <v>6</v>
      </c>
      <c r="I701" s="8" t="s">
        <v>6</v>
      </c>
      <c r="J701" s="8" t="s">
        <v>6</v>
      </c>
      <c r="K701" s="8" t="s">
        <v>6</v>
      </c>
    </row>
    <row r="702" spans="1:11" ht="29.45" customHeight="1" x14ac:dyDescent="0.25">
      <c r="A702" s="377" t="str">
        <f>'02 LISTE DE CONTRÔLE ET RAPPORT'!A701</f>
        <v/>
      </c>
      <c r="B702" s="326"/>
      <c r="C702" s="834" t="str">
        <f>'02 LISTE DE CONTRÔLE ET RAPPORT'!C701</f>
        <v>Le schéma d’exploitation doit correspondre aux installations actuelles. En conséquence, il doit être complété, corrigé ou redessiné.</v>
      </c>
      <c r="D702" s="835"/>
      <c r="E702" s="835"/>
      <c r="F702" s="835"/>
      <c r="G702" s="836"/>
      <c r="H702" s="8" t="s">
        <v>6</v>
      </c>
      <c r="I702" s="8" t="s">
        <v>6</v>
      </c>
      <c r="J702" s="8" t="s">
        <v>6</v>
      </c>
      <c r="K702" s="8" t="s">
        <v>6</v>
      </c>
    </row>
    <row r="703" spans="1:11" ht="44.1" customHeight="1" x14ac:dyDescent="0.25">
      <c r="A703" s="378" t="str">
        <f>'02 LISTE DE CONTRÔLE ET RAPPORT'!A702</f>
        <v/>
      </c>
      <c r="B703" s="191">
        <v>4101.03</v>
      </c>
      <c r="C703" s="62" t="str">
        <f>'02 LISTE DE CONTRÔLE ET RAPPORT'!C702</f>
        <v xml:space="preserve">Description du défaut: Les modes de fonctionnement suivants ne peuvent pas être configurés correctement en fonction du schéma d’exploitation relatif à l’alimentation en eau: </v>
      </c>
      <c r="D703" s="342" t="s">
        <v>2430</v>
      </c>
      <c r="E703" s="418" t="s">
        <v>2132</v>
      </c>
      <c r="F703" s="418"/>
      <c r="G703" s="419"/>
      <c r="H703" s="8" t="s">
        <v>6</v>
      </c>
      <c r="I703" s="8" t="s">
        <v>6</v>
      </c>
      <c r="J703" s="8" t="s">
        <v>6</v>
      </c>
      <c r="K703" s="8" t="s">
        <v>6</v>
      </c>
    </row>
    <row r="704" spans="1:11" ht="15" customHeight="1" x14ac:dyDescent="0.25">
      <c r="A704" s="379" t="str">
        <f>'02 LISTE DE CONTRÔLE ET RAPPORT'!A703</f>
        <v/>
      </c>
      <c r="B704" s="229"/>
      <c r="C704" s="853" t="str">
        <f>'02 LISTE DE CONTRÔLE ET RAPPORT'!C703</f>
        <v>-        exploitation du réseau en temps de paix,</v>
      </c>
      <c r="D704" s="854"/>
      <c r="E704" s="854"/>
      <c r="F704" s="854"/>
      <c r="G704" s="855"/>
      <c r="H704" s="8" t="s">
        <v>6</v>
      </c>
      <c r="I704" s="8" t="s">
        <v>6</v>
      </c>
      <c r="J704" s="8" t="s">
        <v>6</v>
      </c>
      <c r="K704" s="8" t="s">
        <v>6</v>
      </c>
    </row>
    <row r="705" spans="1:11" ht="15" customHeight="1" x14ac:dyDescent="0.25">
      <c r="A705" s="380" t="str">
        <f>'02 LISTE DE CONTRÔLE ET RAPPORT'!A704</f>
        <v/>
      </c>
      <c r="B705" s="222"/>
      <c r="C705" s="853" t="str">
        <f>'02 LISTE DE CONTRÔLE ET RAPPORT'!C704</f>
        <v>-        exploitation du réseau en cas de situation grave (remplissage du réservoir d’eau via le réseau),</v>
      </c>
      <c r="D705" s="854"/>
      <c r="E705" s="854"/>
      <c r="F705" s="854"/>
      <c r="G705" s="855"/>
      <c r="H705" s="8" t="s">
        <v>6</v>
      </c>
      <c r="I705" s="8" t="s">
        <v>6</v>
      </c>
      <c r="J705" s="8" t="s">
        <v>6</v>
      </c>
      <c r="K705" s="8" t="s">
        <v>6</v>
      </c>
    </row>
    <row r="706" spans="1:11" ht="15" customHeight="1" x14ac:dyDescent="0.25">
      <c r="A706" s="380" t="str">
        <f>'02 LISTE DE CONTRÔLE ET RAPPORT'!A705</f>
        <v/>
      </c>
      <c r="B706" s="222"/>
      <c r="C706" s="853" t="str">
        <f>'02 LISTE DE CONTRÔLE ET RAPPORT'!C705</f>
        <v>-        exploitation du réservoir et</v>
      </c>
      <c r="D706" s="854"/>
      <c r="E706" s="854"/>
      <c r="F706" s="854"/>
      <c r="G706" s="855"/>
      <c r="H706" s="8" t="s">
        <v>6</v>
      </c>
      <c r="I706" s="8" t="s">
        <v>6</v>
      </c>
      <c r="J706" s="8" t="s">
        <v>6</v>
      </c>
      <c r="K706" s="8" t="s">
        <v>6</v>
      </c>
    </row>
    <row r="707" spans="1:11" ht="15" customHeight="1" x14ac:dyDescent="0.25">
      <c r="A707" s="380" t="str">
        <f>'02 LISTE DE CONTRÔLE ET RAPPORT'!A706</f>
        <v/>
      </c>
      <c r="B707" s="222"/>
      <c r="C707" s="853" t="str">
        <f>'02 LISTE DE CONTRÔLE ET RAPPORT'!C706</f>
        <v>-        alimentation de secours.</v>
      </c>
      <c r="D707" s="854"/>
      <c r="E707" s="854"/>
      <c r="F707" s="854"/>
      <c r="G707" s="855"/>
      <c r="H707" s="8" t="s">
        <v>6</v>
      </c>
      <c r="I707" s="8" t="s">
        <v>6</v>
      </c>
      <c r="J707" s="8" t="s">
        <v>6</v>
      </c>
      <c r="K707" s="8" t="s">
        <v>6</v>
      </c>
    </row>
    <row r="708" spans="1:11" ht="29.45" customHeight="1" thickBot="1" x14ac:dyDescent="0.3">
      <c r="A708" s="381" t="str">
        <f>'02 LISTE DE CONTRÔLE ET RAPPORT'!A707</f>
        <v/>
      </c>
      <c r="B708" s="225"/>
      <c r="C708" s="868" t="str">
        <f>'02 LISTE DE CONTRÔLE ET RAPPORT'!C707</f>
        <v>La marche à suivre en vue de l’élimination de ce défaut doit être discutée avec l’autorité cantonale responsable des ouvrages de protection.</v>
      </c>
      <c r="D708" s="869"/>
      <c r="E708" s="869"/>
      <c r="F708" s="869"/>
      <c r="G708" s="870"/>
      <c r="H708" s="8" t="s">
        <v>6</v>
      </c>
      <c r="I708" s="8" t="s">
        <v>6</v>
      </c>
      <c r="J708" s="8" t="s">
        <v>6</v>
      </c>
      <c r="K708" s="8" t="s">
        <v>6</v>
      </c>
    </row>
    <row r="709" spans="1:11" ht="15" customHeight="1" thickBot="1" x14ac:dyDescent="0.3">
      <c r="A709" s="332" t="str">
        <f>'02 LISTE DE CONTRÔLE ET RAPPORT'!A708</f>
        <v/>
      </c>
      <c r="B709" s="207">
        <v>4102</v>
      </c>
      <c r="C709" s="480" t="str">
        <f>'02 LISTE DE CONTRÔLE ET RAPPORT'!C708</f>
        <v>Désignation des composants</v>
      </c>
      <c r="D709" s="240"/>
      <c r="E709" s="465"/>
      <c r="F709" s="466"/>
      <c r="G709" s="467"/>
      <c r="H709" s="8" t="s">
        <v>6</v>
      </c>
      <c r="I709" s="8" t="s">
        <v>6</v>
      </c>
      <c r="J709" s="8" t="s">
        <v>6</v>
      </c>
      <c r="K709" s="8" t="s">
        <v>6</v>
      </c>
    </row>
    <row r="710" spans="1:11" ht="44.1" customHeight="1" x14ac:dyDescent="0.25">
      <c r="A710" s="376" t="str">
        <f>'02 LISTE DE CONTRÔLE ET RAPPORT'!A709</f>
        <v/>
      </c>
      <c r="B710" s="190">
        <v>4102.01</v>
      </c>
      <c r="C710" s="481" t="str">
        <f>'02 LISTE DE CONTRÔLE ET RAPPORT'!C709</f>
        <v>Description du défaut: Les désignations utilisées ne correspondent pas aux numérotations et aux positions des ITE et du schéma d’exploitation.</v>
      </c>
      <c r="D710" s="341" t="s">
        <v>2430</v>
      </c>
      <c r="E710" s="418" t="s">
        <v>2132</v>
      </c>
      <c r="F710" s="418"/>
      <c r="G710" s="419"/>
      <c r="H710" s="8" t="s">
        <v>6</v>
      </c>
      <c r="I710" s="8" t="s">
        <v>6</v>
      </c>
      <c r="J710" s="8" t="s">
        <v>6</v>
      </c>
      <c r="K710" s="8" t="s">
        <v>6</v>
      </c>
    </row>
    <row r="711" spans="1:11" ht="15" customHeight="1" x14ac:dyDescent="0.25">
      <c r="A711" s="377" t="str">
        <f>'02 LISTE DE CONTRÔLE ET RAPPORT'!A710</f>
        <v/>
      </c>
      <c r="B711" s="326"/>
      <c r="C711" s="834" t="str">
        <f>'02 LISTE DE CONTRÔLE ET RAPPORT'!C710</f>
        <v>Ces inscriptions doivent être corrigées ou complétées.</v>
      </c>
      <c r="D711" s="835"/>
      <c r="E711" s="835"/>
      <c r="F711" s="835"/>
      <c r="G711" s="836"/>
      <c r="H711" s="8" t="s">
        <v>6</v>
      </c>
      <c r="I711" s="8" t="s">
        <v>6</v>
      </c>
      <c r="J711" s="8" t="s">
        <v>6</v>
      </c>
      <c r="K711" s="8" t="s">
        <v>6</v>
      </c>
    </row>
    <row r="712" spans="1:11" ht="29.45" customHeight="1" x14ac:dyDescent="0.25">
      <c r="A712" s="378" t="str">
        <f>'02 LISTE DE CONTRÔLE ET RAPPORT'!A711</f>
        <v/>
      </c>
      <c r="B712" s="191">
        <v>4102.0200000000004</v>
      </c>
      <c r="C712" s="62" t="str">
        <f>'02 LISTE DE CONTRÔLE ET RAPPORT'!C711</f>
        <v>Description du défaut: Les inscriptions ne sont pas apposées en permanence et de manière à exclure toute confusion.</v>
      </c>
      <c r="D712" s="342" t="s">
        <v>2430</v>
      </c>
      <c r="E712" s="418" t="s">
        <v>2132</v>
      </c>
      <c r="F712" s="418"/>
      <c r="G712" s="419"/>
      <c r="H712" s="8" t="s">
        <v>6</v>
      </c>
      <c r="I712" s="8" t="s">
        <v>6</v>
      </c>
      <c r="J712" s="8" t="s">
        <v>6</v>
      </c>
      <c r="K712" s="8" t="s">
        <v>6</v>
      </c>
    </row>
    <row r="713" spans="1:11" ht="59.45" customHeight="1" thickBot="1" x14ac:dyDescent="0.3">
      <c r="A713" s="377" t="str">
        <f>'02 LISTE DE CONTRÔLE ET RAPPORT'!A712</f>
        <v/>
      </c>
      <c r="B713" s="326"/>
      <c r="C713" s="837" t="str">
        <f>'02 LISTE DE CONTRÔLE ET RAPPORT'!C712</f>
        <v>Les inscriptions doivent être apposées en permanence à l’endroit prévu (p. ex. autocollant, plaquette en aluminium avec chaîne, etc.) et pouvoir être clairement attribuées au composant correspondant. Grâce aux inscriptions, les installations doivent pouvoir être utilisées à l’aide du schéma d’exploitation même par un personnel non spécialisé ayant reçu les instructions nécessaires.</v>
      </c>
      <c r="D713" s="838"/>
      <c r="E713" s="838"/>
      <c r="F713" s="838"/>
      <c r="G713" s="839"/>
      <c r="H713" s="8" t="s">
        <v>6</v>
      </c>
      <c r="I713" s="8" t="s">
        <v>6</v>
      </c>
      <c r="J713" s="8" t="s">
        <v>6</v>
      </c>
      <c r="K713" s="8" t="s">
        <v>6</v>
      </c>
    </row>
    <row r="714" spans="1:11" ht="15" customHeight="1" thickBot="1" x14ac:dyDescent="0.3">
      <c r="A714" s="329" t="str">
        <f>'02 LISTE DE CONTRÔLE ET RAPPORT'!A713</f>
        <v/>
      </c>
      <c r="B714" s="401">
        <v>4200</v>
      </c>
      <c r="C714" s="374" t="str">
        <f>'02 LISTE DE CONTRÔLE ET RAPPORT'!C713</f>
        <v>Contrôle du fonctionnement de l’alimentation en eau</v>
      </c>
      <c r="D714" s="330"/>
      <c r="E714" s="371"/>
      <c r="F714" s="371"/>
      <c r="G714" s="372"/>
      <c r="H714" s="8" t="s">
        <v>6</v>
      </c>
      <c r="I714" s="8" t="s">
        <v>6</v>
      </c>
      <c r="J714" s="8" t="s">
        <v>6</v>
      </c>
      <c r="K714" s="8" t="s">
        <v>6</v>
      </c>
    </row>
    <row r="715" spans="1:11" ht="15" customHeight="1" thickBot="1" x14ac:dyDescent="0.3">
      <c r="A715" s="332" t="str">
        <f>'02 LISTE DE CONTRÔLE ET RAPPORT'!A714</f>
        <v/>
      </c>
      <c r="B715" s="207">
        <v>4201</v>
      </c>
      <c r="C715" s="480" t="str">
        <f>'02 LISTE DE CONTRÔLE ET RAPPORT'!C714</f>
        <v>Conduites, soupapes et organes d’arrêt</v>
      </c>
      <c r="D715" s="240"/>
      <c r="E715" s="465"/>
      <c r="F715" s="466"/>
      <c r="G715" s="467"/>
      <c r="H715" s="8" t="s">
        <v>6</v>
      </c>
      <c r="I715" s="8" t="s">
        <v>6</v>
      </c>
      <c r="J715" s="8" t="s">
        <v>6</v>
      </c>
      <c r="K715" s="8" t="s">
        <v>6</v>
      </c>
    </row>
    <row r="716" spans="1:11" ht="29.45" customHeight="1" x14ac:dyDescent="0.25">
      <c r="A716" s="383" t="str">
        <f>'02 LISTE DE CONTRÔLE ET RAPPORT'!A715</f>
        <v/>
      </c>
      <c r="B716" s="193">
        <v>4201.01</v>
      </c>
      <c r="C716" s="484" t="str">
        <f>'02 LISTE DE CONTRÔLE ET RAPPORT'!C715</f>
        <v>Description du défaut: Il manque une possibilité d’interrompre l’alimentation en eau (eau froide et eau chaude) juste avant l’entrée de l’ouvrage de protection.</v>
      </c>
      <c r="D716" s="344" t="s">
        <v>2431</v>
      </c>
      <c r="E716" s="424" t="s">
        <v>2132</v>
      </c>
      <c r="F716" s="424"/>
      <c r="G716" s="425"/>
      <c r="H716" s="8" t="s">
        <v>6</v>
      </c>
      <c r="I716" s="8" t="s">
        <v>6</v>
      </c>
      <c r="J716" s="8" t="s">
        <v>6</v>
      </c>
      <c r="K716" s="8" t="s">
        <v>6</v>
      </c>
    </row>
    <row r="717" spans="1:11" ht="15" customHeight="1" x14ac:dyDescent="0.25">
      <c r="A717" s="377" t="str">
        <f>'02 LISTE DE CONTRÔLE ET RAPPORT'!A716</f>
        <v/>
      </c>
      <c r="B717" s="326"/>
      <c r="C717" s="834" t="str">
        <f>'02 LISTE DE CONTRÔLE ET RAPPORT'!C716</f>
        <v>L’élimination de ce défaut doit être confiée à une entreprise spécialisée.</v>
      </c>
      <c r="D717" s="835"/>
      <c r="E717" s="835"/>
      <c r="F717" s="835"/>
      <c r="G717" s="836"/>
      <c r="H717" s="8" t="s">
        <v>6</v>
      </c>
      <c r="I717" s="8" t="s">
        <v>6</v>
      </c>
      <c r="J717" s="8" t="s">
        <v>6</v>
      </c>
      <c r="K717" s="8" t="s">
        <v>6</v>
      </c>
    </row>
    <row r="718" spans="1:11" ht="29.45" customHeight="1" x14ac:dyDescent="0.25">
      <c r="A718" s="384" t="str">
        <f>'02 LISTE DE CONTRÔLE ET RAPPORT'!A717</f>
        <v/>
      </c>
      <c r="B718" s="63">
        <v>4201.0200000000004</v>
      </c>
      <c r="C718" s="485" t="str">
        <f>'02 LISTE DE CONTRÔLE ET RAPPORT'!C717</f>
        <v>Description du défaut: Les organes d’arrêt de la conduite d’amenée d’eau et des conduites de distribution ne fonctionnent pas.</v>
      </c>
      <c r="D718" s="345" t="s">
        <v>2431</v>
      </c>
      <c r="E718" s="424" t="s">
        <v>2132</v>
      </c>
      <c r="F718" s="424"/>
      <c r="G718" s="425"/>
      <c r="H718" s="8" t="s">
        <v>6</v>
      </c>
      <c r="I718" s="8" t="s">
        <v>6</v>
      </c>
      <c r="J718" s="8" t="s">
        <v>6</v>
      </c>
      <c r="K718" s="8" t="s">
        <v>6</v>
      </c>
    </row>
    <row r="719" spans="1:11" ht="32.450000000000003" customHeight="1" x14ac:dyDescent="0.25">
      <c r="A719" s="377" t="str">
        <f>'02 LISTE DE CONTRÔLE ET RAPPORT'!A718</f>
        <v/>
      </c>
      <c r="B719" s="326"/>
      <c r="C719" s="834" t="str">
        <f>'02 LISTE DE CONTRÔLE ET RAPPORT'!C718</f>
        <v>L’ensemble des organes d’arrêt de la conduite d’amenée d’eau et des conduites de distribution doivent faire l’objet d’un entretien général ou être remplacés.</v>
      </c>
      <c r="D719" s="835"/>
      <c r="E719" s="835"/>
      <c r="F719" s="835"/>
      <c r="G719" s="836"/>
      <c r="H719" s="8" t="s">
        <v>6</v>
      </c>
      <c r="I719" s="8" t="s">
        <v>6</v>
      </c>
      <c r="J719" s="8" t="s">
        <v>6</v>
      </c>
      <c r="K719" s="8" t="s">
        <v>6</v>
      </c>
    </row>
    <row r="720" spans="1:11" ht="29.45" customHeight="1" x14ac:dyDescent="0.25">
      <c r="A720" s="378" t="str">
        <f>'02 LISTE DE CONTRÔLE ET RAPPORT'!A719</f>
        <v/>
      </c>
      <c r="B720" s="191">
        <v>4201.03</v>
      </c>
      <c r="C720" s="62" t="str">
        <f>'02 LISTE DE CONTRÔLE ET RAPPORT'!C719</f>
        <v>Description du défaut: Les installations sanitaires ne sont pas fixées de manière à résister aux chocs.</v>
      </c>
      <c r="D720" s="342" t="s">
        <v>2430</v>
      </c>
      <c r="E720" s="418" t="s">
        <v>2132</v>
      </c>
      <c r="F720" s="418"/>
      <c r="G720" s="419"/>
      <c r="H720" s="8" t="s">
        <v>6</v>
      </c>
      <c r="I720" s="8" t="s">
        <v>6</v>
      </c>
      <c r="J720" s="8" t="s">
        <v>6</v>
      </c>
      <c r="K720" s="8" t="s">
        <v>6</v>
      </c>
    </row>
    <row r="721" spans="1:11" ht="29.45" customHeight="1" x14ac:dyDescent="0.25">
      <c r="A721" s="379" t="str">
        <f>'02 LISTE DE CONTRÔLE ET RAPPORT'!A720</f>
        <v/>
      </c>
      <c r="B721" s="229"/>
      <c r="C721" s="834" t="str">
        <f>'02 LISTE DE CONTRÔLE ET RAPPORT'!C720</f>
        <v>Les installations sanitaires doivent être sécurisées conformément aux ITMO 1997. Au niveau des conduites, il faut poser une fixation antichoc tous les 3,5 m.</v>
      </c>
      <c r="D721" s="835"/>
      <c r="E721" s="835"/>
      <c r="F721" s="835"/>
      <c r="G721" s="836"/>
      <c r="H721" s="8" t="s">
        <v>6</v>
      </c>
      <c r="I721" s="8" t="s">
        <v>6</v>
      </c>
      <c r="J721" s="8" t="s">
        <v>6</v>
      </c>
      <c r="K721" s="8" t="s">
        <v>6</v>
      </c>
    </row>
    <row r="722" spans="1:11" ht="58.35" customHeight="1" x14ac:dyDescent="0.25">
      <c r="A722" s="381" t="str">
        <f>'02 LISTE DE CONTRÔLE ET RAPPORT'!A721</f>
        <v/>
      </c>
      <c r="B722" s="225"/>
      <c r="C722" s="834" t="str">
        <f>'02 LISTE DE CONTRÔLE ET RAPPORT'!C721</f>
        <v>L’élimination de ce défaut a généralement lieu dans le cadre d’un projet de construction dans le bâtiment concerné, à l’occasion d’un projet de rénovation de l’ouvrage de protection ou si le Conseil fédéral ordonne le renforcement des mesures de protection de la population.</v>
      </c>
      <c r="D722" s="835"/>
      <c r="E722" s="835"/>
      <c r="F722" s="835"/>
      <c r="G722" s="836"/>
      <c r="H722" s="8" t="s">
        <v>6</v>
      </c>
      <c r="I722" s="8" t="s">
        <v>6</v>
      </c>
      <c r="J722" s="8" t="s">
        <v>6</v>
      </c>
      <c r="K722" s="8" t="s">
        <v>6</v>
      </c>
    </row>
    <row r="723" spans="1:11" ht="29.45" customHeight="1" x14ac:dyDescent="0.25">
      <c r="A723" s="384" t="str">
        <f>'02 LISTE DE CONTRÔLE ET RAPPORT'!A722</f>
        <v/>
      </c>
      <c r="B723" s="63">
        <v>4201.04</v>
      </c>
      <c r="C723" s="485" t="str">
        <f>'02 LISTE DE CONTRÔLE ET RAPPORT'!C722</f>
        <v>Description du défaut: Certaines installations sanitaires nécessaires pour cet ouvrage de protection sont manquantes.</v>
      </c>
      <c r="D723" s="345" t="s">
        <v>2431</v>
      </c>
      <c r="E723" s="424" t="s">
        <v>2132</v>
      </c>
      <c r="F723" s="424"/>
      <c r="G723" s="425"/>
      <c r="H723" s="8" t="s">
        <v>6</v>
      </c>
      <c r="I723" s="8" t="s">
        <v>6</v>
      </c>
      <c r="J723" s="8" t="s">
        <v>6</v>
      </c>
      <c r="K723" s="8" t="s">
        <v>6</v>
      </c>
    </row>
    <row r="724" spans="1:11" ht="44.1" customHeight="1" x14ac:dyDescent="0.25">
      <c r="A724" s="379" t="str">
        <f>'02 LISTE DE CONTRÔLE ET RAPPORT'!A723</f>
        <v/>
      </c>
      <c r="B724" s="229"/>
      <c r="C724" s="834" t="str">
        <f>'02 LISTE DE CONTRÔLE ET RAPPORT'!C723</f>
        <v xml:space="preserve">En présence de ce défaut, l’ouvrage de protection ne peut plus être utilisé conformément à l’autorisation donnée à l’origine et n’est donc plus intact. </v>
      </c>
      <c r="D724" s="835"/>
      <c r="E724" s="835"/>
      <c r="F724" s="835"/>
      <c r="G724" s="836"/>
      <c r="H724" s="8" t="s">
        <v>6</v>
      </c>
      <c r="I724" s="8" t="s">
        <v>6</v>
      </c>
      <c r="J724" s="8" t="s">
        <v>6</v>
      </c>
      <c r="K724" s="8" t="s">
        <v>6</v>
      </c>
    </row>
    <row r="725" spans="1:11" ht="29.45" customHeight="1" x14ac:dyDescent="0.25">
      <c r="A725" s="381" t="str">
        <f>'02 LISTE DE CONTRÔLE ET RAPPORT'!A724</f>
        <v/>
      </c>
      <c r="B725" s="225"/>
      <c r="C725" s="834" t="str">
        <f>'02 LISTE DE CONTRÔLE ET RAPPORT'!C724</f>
        <v>La marche à suivre doit être discutée avec l’autorité cantonale responsable des ouvrages de protection.</v>
      </c>
      <c r="D725" s="835"/>
      <c r="E725" s="835"/>
      <c r="F725" s="835"/>
      <c r="G725" s="836"/>
      <c r="H725" s="8" t="s">
        <v>6</v>
      </c>
      <c r="I725" s="8" t="s">
        <v>6</v>
      </c>
      <c r="J725" s="8" t="s">
        <v>6</v>
      </c>
      <c r="K725" s="8" t="s">
        <v>6</v>
      </c>
    </row>
    <row r="726" spans="1:11" ht="29.45" customHeight="1" x14ac:dyDescent="0.25">
      <c r="A726" s="390" t="str">
        <f>'02 LISTE DE CONTRÔLE ET RAPPORT'!A725</f>
        <v/>
      </c>
      <c r="B726" s="199">
        <v>4201.05</v>
      </c>
      <c r="C726" s="491" t="str">
        <f>'02 LISTE DE CONTRÔLE ET RAPPORT'!C725</f>
        <v>Description du défaut: Les conduites d’eau ne peuvent pas être vidées et rincées.</v>
      </c>
      <c r="D726" s="347" t="s">
        <v>3</v>
      </c>
      <c r="E726" s="422" t="s">
        <v>2132</v>
      </c>
      <c r="F726" s="422"/>
      <c r="G726" s="423"/>
      <c r="H726" s="8" t="s">
        <v>6</v>
      </c>
      <c r="I726" s="8" t="s">
        <v>6</v>
      </c>
      <c r="J726" s="8" t="s">
        <v>6</v>
      </c>
      <c r="K726" s="8" t="s">
        <v>6</v>
      </c>
    </row>
    <row r="727" spans="1:11" ht="61.35" customHeight="1" x14ac:dyDescent="0.25">
      <c r="A727" s="377" t="str">
        <f>'02 LISTE DE CONTRÔLE ET RAPPORT'!A726</f>
        <v/>
      </c>
      <c r="B727" s="326"/>
      <c r="C727" s="834" t="str">
        <f>'02 LISTE DE CONTRÔLE ET RAPPORT'!C726</f>
        <v>L’eau qui sort des conduites doit satisfaire aux exigences en vigueur concernant l’eau potable, faute de quoi il doit être indiqué qu’elle est «non potable». Le non-respect de ces exigences peut être constitutif d’un danger susceptible d’avoir des conséquences en termes de responsabilité civile pour le propriétaire. Celui-ci doit en être informé.</v>
      </c>
      <c r="D727" s="835"/>
      <c r="E727" s="835"/>
      <c r="F727" s="835"/>
      <c r="G727" s="836"/>
      <c r="H727" s="8" t="s">
        <v>6</v>
      </c>
      <c r="I727" s="8" t="s">
        <v>6</v>
      </c>
      <c r="J727" s="8" t="s">
        <v>6</v>
      </c>
      <c r="K727" s="8" t="s">
        <v>6</v>
      </c>
    </row>
    <row r="728" spans="1:11" ht="15" customHeight="1" x14ac:dyDescent="0.25">
      <c r="A728" s="378" t="str">
        <f>'02 LISTE DE CONTRÔLE ET RAPPORT'!A727</f>
        <v/>
      </c>
      <c r="B728" s="191">
        <v>4201.0600000000004</v>
      </c>
      <c r="C728" s="62" t="str">
        <f>'02 LISTE DE CONTRÔLE ET RAPPORT'!C727</f>
        <v>Description du défaut: La robinetterie et les appareils ne sont pas étanches.</v>
      </c>
      <c r="D728" s="342" t="s">
        <v>2430</v>
      </c>
      <c r="E728" s="418" t="s">
        <v>2132</v>
      </c>
      <c r="F728" s="418"/>
      <c r="G728" s="419"/>
      <c r="H728" s="8" t="s">
        <v>6</v>
      </c>
      <c r="I728" s="8" t="s">
        <v>6</v>
      </c>
      <c r="J728" s="8" t="s">
        <v>6</v>
      </c>
      <c r="K728" s="8" t="s">
        <v>6</v>
      </c>
    </row>
    <row r="729" spans="1:11" ht="29.45" customHeight="1" x14ac:dyDescent="0.25">
      <c r="A729" s="377" t="str">
        <f>'02 LISTE DE CONTRÔLE ET RAPPORT'!A728</f>
        <v/>
      </c>
      <c r="B729" s="326"/>
      <c r="C729" s="834" t="str">
        <f>'02 LISTE DE CONTRÔLE ET RAPPORT'!C728</f>
        <v>Des résidus de calcaire et des dépôts se forment. La robinetterie et les appareils concernés doivent faire l’objet d’un entretien par un spécialiste.</v>
      </c>
      <c r="D729" s="835"/>
      <c r="E729" s="835"/>
      <c r="F729" s="835"/>
      <c r="G729" s="836"/>
      <c r="H729" s="8" t="s">
        <v>6</v>
      </c>
      <c r="I729" s="8" t="s">
        <v>6</v>
      </c>
      <c r="J729" s="8" t="s">
        <v>6</v>
      </c>
      <c r="K729" s="8" t="s">
        <v>6</v>
      </c>
    </row>
    <row r="730" spans="1:11" ht="15" customHeight="1" x14ac:dyDescent="0.25">
      <c r="A730" s="378" t="str">
        <f>'02 LISTE DE CONTRÔLE ET RAPPORT'!A729</f>
        <v/>
      </c>
      <c r="B730" s="191">
        <v>4201.07</v>
      </c>
      <c r="C730" s="62" t="str">
        <f>'02 LISTE DE CONTRÔLE ET RAPPORT'!C729</f>
        <v>Description du défaut: Les appareils sont endommagés ou défectueux.</v>
      </c>
      <c r="D730" s="342" t="s">
        <v>2430</v>
      </c>
      <c r="E730" s="418" t="s">
        <v>2132</v>
      </c>
      <c r="F730" s="418"/>
      <c r="G730" s="419"/>
      <c r="H730" s="8" t="s">
        <v>6</v>
      </c>
      <c r="I730" s="8" t="s">
        <v>6</v>
      </c>
      <c r="J730" s="8" t="s">
        <v>6</v>
      </c>
      <c r="K730" s="8" t="s">
        <v>6</v>
      </c>
    </row>
    <row r="731" spans="1:11" ht="15" customHeight="1" x14ac:dyDescent="0.25">
      <c r="A731" s="377" t="str">
        <f>'02 LISTE DE CONTRÔLE ET RAPPORT'!A730</f>
        <v/>
      </c>
      <c r="B731" s="326"/>
      <c r="C731" s="834" t="str">
        <f>'02 LISTE DE CONTRÔLE ET RAPPORT'!C730</f>
        <v xml:space="preserve">Il convient de les remettre en état ou de les remplacer. </v>
      </c>
      <c r="D731" s="835"/>
      <c r="E731" s="835"/>
      <c r="F731" s="835"/>
      <c r="G731" s="836"/>
      <c r="H731" s="8" t="s">
        <v>6</v>
      </c>
      <c r="I731" s="8" t="s">
        <v>6</v>
      </c>
      <c r="J731" s="8" t="s">
        <v>6</v>
      </c>
      <c r="K731" s="8" t="s">
        <v>6</v>
      </c>
    </row>
    <row r="732" spans="1:11" ht="29.45" customHeight="1" x14ac:dyDescent="0.25">
      <c r="A732" s="378" t="str">
        <f>'02 LISTE DE CONTRÔLE ET RAPPORT'!A731</f>
        <v/>
      </c>
      <c r="B732" s="191">
        <v>4201.08</v>
      </c>
      <c r="C732" s="62" t="str">
        <f>'02 LISTE DE CONTRÔLE ET RAPPORT'!C731</f>
        <v>Description du défaut: Les appareils sont sales, présentent des résidus de calcaire et des dépôts.</v>
      </c>
      <c r="D732" s="342" t="s">
        <v>2430</v>
      </c>
      <c r="E732" s="418" t="s">
        <v>2132</v>
      </c>
      <c r="F732" s="418"/>
      <c r="G732" s="419"/>
      <c r="H732" s="8" t="s">
        <v>6</v>
      </c>
      <c r="I732" s="8" t="s">
        <v>6</v>
      </c>
      <c r="J732" s="8" t="s">
        <v>6</v>
      </c>
      <c r="K732" s="8" t="s">
        <v>6</v>
      </c>
    </row>
    <row r="733" spans="1:11" ht="44.1" customHeight="1" x14ac:dyDescent="0.25">
      <c r="A733" s="377" t="str">
        <f>'02 LISTE DE CONTRÔLE ET RAPPORT'!A732</f>
        <v/>
      </c>
      <c r="B733" s="326"/>
      <c r="C733" s="834" t="str">
        <f>'02 LISTE DE CONTRÔLE ET RAPPORT'!C732</f>
        <v>Les appareils doivent faire l’objet d’un entretien général. Les résidus de calcaire et les dépôts doivent être éliminés à l’aide de produits de nettoyage adaptés.</v>
      </c>
      <c r="D733" s="835"/>
      <c r="E733" s="835"/>
      <c r="F733" s="835"/>
      <c r="G733" s="836"/>
      <c r="H733" s="8" t="s">
        <v>6</v>
      </c>
      <c r="I733" s="8" t="s">
        <v>6</v>
      </c>
      <c r="J733" s="8" t="s">
        <v>6</v>
      </c>
      <c r="K733" s="8" t="s">
        <v>6</v>
      </c>
    </row>
    <row r="734" spans="1:11" ht="29.45" customHeight="1" x14ac:dyDescent="0.25">
      <c r="A734" s="378" t="str">
        <f>'02 LISTE DE CONTRÔLE ET RAPPORT'!A733</f>
        <v/>
      </c>
      <c r="B734" s="191">
        <v>4201.09</v>
      </c>
      <c r="C734" s="62" t="str">
        <f>'02 LISTE DE CONTRÔLE ET RAPPORT'!C733</f>
        <v>Description du défaut: Les éviers, les vidoirs et les lavabos-rigoles installés ne sont pas adéquats.</v>
      </c>
      <c r="D734" s="342" t="s">
        <v>2430</v>
      </c>
      <c r="E734" s="418" t="s">
        <v>2132</v>
      </c>
      <c r="F734" s="418"/>
      <c r="G734" s="419"/>
      <c r="H734" s="8" t="s">
        <v>6</v>
      </c>
      <c r="I734" s="8" t="s">
        <v>6</v>
      </c>
      <c r="J734" s="8" t="s">
        <v>6</v>
      </c>
      <c r="K734" s="8" t="s">
        <v>6</v>
      </c>
    </row>
    <row r="735" spans="1:11" ht="29.45" customHeight="1" x14ac:dyDescent="0.25">
      <c r="A735" s="379" t="str">
        <f>'02 LISTE DE CONTRÔLE ET RAPPORT'!A734</f>
        <v/>
      </c>
      <c r="B735" s="229"/>
      <c r="C735" s="834" t="str">
        <f>'02 LISTE DE CONTRÔLE ET RAPPORT'!C734</f>
        <v>Les éviers, les vidoirs et les lavabos-rigoles doivent être conformes aux prescriptions de l’OFPP (ITO 1977, ITMO 1997) et être adaptés en conséquence.</v>
      </c>
      <c r="D735" s="835"/>
      <c r="E735" s="835"/>
      <c r="F735" s="835"/>
      <c r="G735" s="836"/>
      <c r="H735" s="8" t="s">
        <v>6</v>
      </c>
      <c r="I735" s="8" t="s">
        <v>6</v>
      </c>
      <c r="J735" s="8" t="s">
        <v>6</v>
      </c>
      <c r="K735" s="8" t="s">
        <v>6</v>
      </c>
    </row>
    <row r="736" spans="1:11" ht="43.35" customHeight="1" thickBot="1" x14ac:dyDescent="0.3">
      <c r="A736" s="381" t="str">
        <f>'02 LISTE DE CONTRÔLE ET RAPPORT'!A735</f>
        <v/>
      </c>
      <c r="B736" s="225"/>
      <c r="C736" s="834" t="str">
        <f>'02 LISTE DE CONTRÔLE ET RAPPORT'!C735</f>
        <v>L’élimination de ce défaut a généralement lieu dans le cadre d’un projet de construction dans le bâtiment concerné, à l’occasion d’un projet de rénovation de l’abri ou si le Conseil fédéral ordonne le renforcement des mesures de protection de la population.</v>
      </c>
      <c r="D736" s="835"/>
      <c r="E736" s="835"/>
      <c r="F736" s="835"/>
      <c r="G736" s="836"/>
      <c r="H736" s="8" t="s">
        <v>6</v>
      </c>
      <c r="I736" s="8" t="s">
        <v>6</v>
      </c>
      <c r="J736" s="8" t="s">
        <v>6</v>
      </c>
      <c r="K736" s="8" t="s">
        <v>6</v>
      </c>
    </row>
    <row r="737" spans="1:11" ht="29.45" hidden="1" customHeight="1" x14ac:dyDescent="0.25">
      <c r="A737" s="390" t="str">
        <f>'02 LISTE DE CONTRÔLE ET RAPPORT'!A736</f>
        <v/>
      </c>
      <c r="B737" s="199">
        <v>4201.1000000000004</v>
      </c>
      <c r="C737" s="491" t="str">
        <f>'02 LISTE DE CONTRÔLE ET RAPPORT'!C736</f>
        <v>Description du défaut: La soupape de sécurité dans la conduite d’alimentation du chauffe-eau ne fonctionne pas.</v>
      </c>
      <c r="D737" s="347" t="s">
        <v>3</v>
      </c>
      <c r="E737" s="422" t="s">
        <v>2132</v>
      </c>
      <c r="F737" s="422"/>
      <c r="G737" s="423"/>
      <c r="H737" s="8" t="s">
        <v>6</v>
      </c>
      <c r="I737" s="8" t="s">
        <v>6</v>
      </c>
      <c r="J737" s="1"/>
      <c r="K737" s="1"/>
    </row>
    <row r="738" spans="1:11" ht="44.45" hidden="1" customHeight="1" thickBot="1" x14ac:dyDescent="0.3">
      <c r="A738" s="377" t="str">
        <f>'02 LISTE DE CONTRÔLE ET RAPPORT'!A737</f>
        <v/>
      </c>
      <c r="B738" s="326"/>
      <c r="C738" s="837" t="str">
        <f>'02 LISTE DE CONTRÔLE ET RAPPORT'!C737</f>
        <v>Il convient de faire appel à un spécialiste pour contrôler le fonctionnement de la soupape de sécurité, la réparer ou la remplacer. La non-élimination de ce défaut peut être constitutive d’un danger susceptible d’avoir des conséquences en termes de responsabilité civile pour le propriétaire. Celui-ci doit en être informé.</v>
      </c>
      <c r="D738" s="838"/>
      <c r="E738" s="838"/>
      <c r="F738" s="838"/>
      <c r="G738" s="839"/>
      <c r="H738" s="8" t="s">
        <v>6</v>
      </c>
      <c r="I738" s="8" t="s">
        <v>6</v>
      </c>
      <c r="J738" s="1"/>
      <c r="K738" s="1"/>
    </row>
    <row r="739" spans="1:11" ht="29.45" customHeight="1" thickBot="1" x14ac:dyDescent="0.3">
      <c r="A739" s="332" t="str">
        <f>'02 LISTE DE CONTRÔLE ET RAPPORT'!A738</f>
        <v/>
      </c>
      <c r="B739" s="207">
        <v>4202</v>
      </c>
      <c r="C739" s="480" t="str">
        <f>'02 LISTE DE CONTRÔLE ET RAPPORT'!C738</f>
        <v>Alimentation en eau de secours (*pour les abris d’hôpitaux et d’EMS construits avant 2012)</v>
      </c>
      <c r="D739" s="240"/>
      <c r="E739" s="465"/>
      <c r="F739" s="466"/>
      <c r="G739" s="467"/>
      <c r="H739" s="8" t="s">
        <v>6</v>
      </c>
      <c r="I739" s="8" t="s">
        <v>6</v>
      </c>
      <c r="J739" s="8" t="s">
        <v>6</v>
      </c>
      <c r="K739" s="8" t="s">
        <v>6</v>
      </c>
    </row>
    <row r="740" spans="1:11" ht="29.45" customHeight="1" x14ac:dyDescent="0.25">
      <c r="A740" s="383" t="str">
        <f>'02 LISTE DE CONTRÔLE ET RAPPORT'!A739</f>
        <v/>
      </c>
      <c r="B740" s="193">
        <v>4202.01</v>
      </c>
      <c r="C740" s="484" t="str">
        <f>'02 LISTE DE CONTRÔLE ET RAPPORT'!C739</f>
        <v>Description du défaut: La pompe manuelle de l’alimentation en eau de secours ne fonctionne pas.</v>
      </c>
      <c r="D740" s="344" t="s">
        <v>2431</v>
      </c>
      <c r="E740" s="424" t="s">
        <v>2132</v>
      </c>
      <c r="F740" s="424"/>
      <c r="G740" s="425"/>
      <c r="H740" s="8" t="s">
        <v>6</v>
      </c>
      <c r="I740" s="8" t="s">
        <v>6</v>
      </c>
      <c r="J740" s="8" t="s">
        <v>6</v>
      </c>
      <c r="K740" s="8" t="s">
        <v>6</v>
      </c>
    </row>
    <row r="741" spans="1:11" ht="15" customHeight="1" x14ac:dyDescent="0.25">
      <c r="A741" s="377" t="str">
        <f>'02 LISTE DE CONTRÔLE ET RAPPORT'!A740</f>
        <v/>
      </c>
      <c r="B741" s="326"/>
      <c r="C741" s="834" t="str">
        <f>'02 LISTE DE CONTRÔLE ET RAPPORT'!C740</f>
        <v>Elle doit être remise en état ou remplacée par un spécialiste.</v>
      </c>
      <c r="D741" s="835"/>
      <c r="E741" s="835"/>
      <c r="F741" s="835"/>
      <c r="G741" s="836"/>
      <c r="H741" s="8" t="s">
        <v>6</v>
      </c>
      <c r="I741" s="8" t="s">
        <v>6</v>
      </c>
      <c r="J741" s="8" t="s">
        <v>6</v>
      </c>
      <c r="K741" s="8" t="s">
        <v>6</v>
      </c>
    </row>
    <row r="742" spans="1:11" ht="29.45" customHeight="1" x14ac:dyDescent="0.25">
      <c r="A742" s="378" t="str">
        <f>'02 LISTE DE CONTRÔLE ET RAPPORT'!A741</f>
        <v/>
      </c>
      <c r="B742" s="191">
        <v>4202.0200000000004</v>
      </c>
      <c r="C742" s="62" t="str">
        <f>'02 LISTE DE CONTRÔLE ET RAPPORT'!C741</f>
        <v>Description du défaut: Il n’existe pas de conduite spéciale pour le prélèvement de l’eau de secours.</v>
      </c>
      <c r="D742" s="342" t="s">
        <v>2430</v>
      </c>
      <c r="E742" s="418" t="s">
        <v>2132</v>
      </c>
      <c r="F742" s="418"/>
      <c r="G742" s="419"/>
      <c r="H742" s="8" t="s">
        <v>6</v>
      </c>
      <c r="I742" s="8" t="s">
        <v>6</v>
      </c>
      <c r="J742" s="8" t="s">
        <v>6</v>
      </c>
      <c r="K742" s="8" t="s">
        <v>6</v>
      </c>
    </row>
    <row r="743" spans="1:11" ht="59.1" customHeight="1" x14ac:dyDescent="0.25">
      <c r="A743" s="379" t="str">
        <f>'02 LISTE DE CONTRÔLE ET RAPPORT'!A742</f>
        <v/>
      </c>
      <c r="B743" s="229"/>
      <c r="C743" s="834" t="str">
        <f>'02 LISTE DE CONTRÔLE ET RAPPORT'!C742</f>
        <v>Il est possible que des dépôts soient aspirés depuis le réservoir d’eau. Une conduite de prélèvement séparée pour l’alimentation en eau de secours doit être installée à une hauteur supérieure de 15 centimètres à celle du fond du réservoir d’eau. Il faut installer un robinet de vidange au point le plus bas possible après la vanne d’arrêt en direction de la pompe manuelle.</v>
      </c>
      <c r="D743" s="835"/>
      <c r="E743" s="835"/>
      <c r="F743" s="835"/>
      <c r="G743" s="836"/>
      <c r="H743" s="8" t="s">
        <v>6</v>
      </c>
      <c r="I743" s="8" t="s">
        <v>6</v>
      </c>
      <c r="J743" s="8" t="s">
        <v>6</v>
      </c>
      <c r="K743" s="8" t="s">
        <v>6</v>
      </c>
    </row>
    <row r="744" spans="1:11" ht="29.45" customHeight="1" x14ac:dyDescent="0.25">
      <c r="A744" s="381" t="str">
        <f>'02 LISTE DE CONTRÔLE ET RAPPORT'!A743</f>
        <v/>
      </c>
      <c r="B744" s="225"/>
      <c r="C744" s="834" t="str">
        <f>'02 LISTE DE CONTRÔLE ET RAPPORT'!C743</f>
        <v>En cas de défaut, la marche à suivre doit être discutée avec l’autorité cantonale responsable des ouvrages de protection.</v>
      </c>
      <c r="D744" s="835"/>
      <c r="E744" s="835"/>
      <c r="F744" s="835"/>
      <c r="G744" s="836"/>
      <c r="H744" s="8" t="s">
        <v>6</v>
      </c>
      <c r="I744" s="8" t="s">
        <v>6</v>
      </c>
      <c r="J744" s="8" t="s">
        <v>6</v>
      </c>
      <c r="K744" s="8" t="s">
        <v>6</v>
      </c>
    </row>
    <row r="745" spans="1:11" ht="29.45" customHeight="1" x14ac:dyDescent="0.25">
      <c r="A745" s="390" t="str">
        <f>'02 LISTE DE CONTRÔLE ET RAPPORT'!A744</f>
        <v/>
      </c>
      <c r="B745" s="199">
        <v>4202.03</v>
      </c>
      <c r="C745" s="491" t="str">
        <f>'02 LISTE DE CONTRÔLE ET RAPPORT'!C744</f>
        <v>Description du défaut: La conduite d’eau servant à l’alimentation de secours reliant le réservoir d’eau à la pompe manuelle ne peut pas être vidée entièrement.</v>
      </c>
      <c r="D745" s="347" t="s">
        <v>3</v>
      </c>
      <c r="E745" s="422" t="s">
        <v>2132</v>
      </c>
      <c r="F745" s="422"/>
      <c r="G745" s="423"/>
      <c r="H745" s="8" t="s">
        <v>6</v>
      </c>
      <c r="I745" s="8" t="s">
        <v>6</v>
      </c>
      <c r="J745" s="8" t="s">
        <v>6</v>
      </c>
      <c r="K745" s="8" t="s">
        <v>6</v>
      </c>
    </row>
    <row r="746" spans="1:11" ht="71.45" customHeight="1" x14ac:dyDescent="0.25">
      <c r="A746" s="379" t="str">
        <f>'02 LISTE DE CONTRÔLE ET RAPPORT'!A745</f>
        <v/>
      </c>
      <c r="B746" s="229"/>
      <c r="C746" s="834" t="str">
        <f>'02 LISTE DE CONTRÔLE ET RAPPORT'!C745</f>
        <v>En service d’entretien, cette conduite doit être vide et sèche (présence d’eau résiduelle, risque de corrosion et de développement de bactéries). Il faut installer un robinet de vidange après la vanne d’arrêt en direction de la pompe manuelle. D’autres robinets de vidange doivent être installés au niveau des conduites en «U». L’absence de telles mesures peut être constitutive d’un danger susceptible d’avoir des conséquences en termes de responsabilité civile pour le propriétaire. Celui-ci doit en être informé.</v>
      </c>
      <c r="D746" s="835"/>
      <c r="E746" s="835"/>
      <c r="F746" s="835"/>
      <c r="G746" s="836"/>
      <c r="H746" s="8" t="s">
        <v>6</v>
      </c>
      <c r="I746" s="8" t="s">
        <v>6</v>
      </c>
      <c r="J746" s="8" t="s">
        <v>6</v>
      </c>
      <c r="K746" s="8" t="s">
        <v>6</v>
      </c>
    </row>
    <row r="747" spans="1:11" ht="29.45" customHeight="1" thickBot="1" x14ac:dyDescent="0.3">
      <c r="A747" s="381" t="str">
        <f>'02 LISTE DE CONTRÔLE ET RAPPORT'!A746</f>
        <v/>
      </c>
      <c r="B747" s="225"/>
      <c r="C747" s="837" t="str">
        <f>'02 LISTE DE CONTRÔLE ET RAPPORT'!C746</f>
        <v>En cas de défaut, la marche à suivre doit donc être discutée avec l’autorité cantonale responsable des ouvrages de protection.</v>
      </c>
      <c r="D747" s="838"/>
      <c r="E747" s="838"/>
      <c r="F747" s="838"/>
      <c r="G747" s="839"/>
      <c r="H747" s="8" t="s">
        <v>6</v>
      </c>
      <c r="I747" s="8" t="s">
        <v>6</v>
      </c>
      <c r="J747" s="8" t="s">
        <v>6</v>
      </c>
      <c r="K747" s="8" t="s">
        <v>6</v>
      </c>
    </row>
    <row r="748" spans="1:11" ht="15" hidden="1" customHeight="1" thickBot="1" x14ac:dyDescent="0.3">
      <c r="A748" s="332" t="str">
        <f>'02 LISTE DE CONTRÔLE ET RAPPORT'!A747</f>
        <v/>
      </c>
      <c r="B748" s="207">
        <v>4203</v>
      </c>
      <c r="C748" s="480" t="str">
        <f>'02 LISTE DE CONTRÔLE ET RAPPORT'!C747</f>
        <v>Installation de surpression</v>
      </c>
      <c r="D748" s="240"/>
      <c r="E748" s="476"/>
      <c r="F748" s="476"/>
      <c r="G748" s="477"/>
      <c r="H748" s="8" t="s">
        <v>6</v>
      </c>
      <c r="I748" s="8" t="s">
        <v>6</v>
      </c>
      <c r="J748" s="1"/>
      <c r="K748" s="1"/>
    </row>
    <row r="749" spans="1:11" ht="29.45" hidden="1" customHeight="1" x14ac:dyDescent="0.25">
      <c r="A749" s="376" t="str">
        <f>'02 LISTE DE CONTRÔLE ET RAPPORT'!A748</f>
        <v/>
      </c>
      <c r="B749" s="190">
        <v>4203.01</v>
      </c>
      <c r="C749" s="481" t="str">
        <f>'02 LISTE DE CONTRÔLE ET RAPPORT'!C748</f>
        <v>Description du défaut: Il existe une installation de surpression qui n’est plus prévue pour cet ouvrage de protection.</v>
      </c>
      <c r="D749" s="341" t="s">
        <v>2430</v>
      </c>
      <c r="E749" s="418" t="s">
        <v>2132</v>
      </c>
      <c r="F749" s="418"/>
      <c r="G749" s="419"/>
      <c r="H749" s="8" t="s">
        <v>6</v>
      </c>
      <c r="I749" s="8" t="s">
        <v>6</v>
      </c>
      <c r="J749" s="1"/>
      <c r="K749" s="1"/>
    </row>
    <row r="750" spans="1:11" ht="29.45" hidden="1" customHeight="1" x14ac:dyDescent="0.25">
      <c r="A750" s="379" t="str">
        <f>'02 LISTE DE CONTRÔLE ET RAPPORT'!A749</f>
        <v/>
      </c>
      <c r="B750" s="229"/>
      <c r="C750" s="834" t="str">
        <f>'02 LISTE DE CONTRÔLE ET RAPPORT'!C749</f>
        <v>Les installations de surpression qui ne fonctionnent plus ainsi que les commandes électriques correspondantes doivent être démontées.</v>
      </c>
      <c r="D750" s="835"/>
      <c r="E750" s="835"/>
      <c r="F750" s="835"/>
      <c r="G750" s="836"/>
      <c r="H750" s="8" t="s">
        <v>6</v>
      </c>
      <c r="I750" s="8" t="s">
        <v>6</v>
      </c>
      <c r="J750" s="1"/>
      <c r="K750" s="1"/>
    </row>
    <row r="751" spans="1:11" ht="29.45" hidden="1" customHeight="1" x14ac:dyDescent="0.25">
      <c r="A751" s="380" t="str">
        <f>'02 LISTE DE CONTRÔLE ET RAPPORT'!A750</f>
        <v/>
      </c>
      <c r="B751" s="222"/>
      <c r="C751" s="834" t="str">
        <f>'02 LISTE DE CONTRÔLE ET RAPPORT'!C750</f>
        <v>Une pompe manuelle servant à l’alimentation en eau de secours doit être maintenue ou installée à proximité du réservoir d’eau ou dans la cuisine.</v>
      </c>
      <c r="D751" s="835"/>
      <c r="E751" s="835"/>
      <c r="F751" s="835"/>
      <c r="G751" s="836"/>
      <c r="H751" s="8" t="s">
        <v>6</v>
      </c>
      <c r="I751" s="8" t="s">
        <v>6</v>
      </c>
      <c r="J751" s="1"/>
      <c r="K751" s="1"/>
    </row>
    <row r="752" spans="1:11" ht="29.45" hidden="1" customHeight="1" x14ac:dyDescent="0.25">
      <c r="A752" s="381" t="str">
        <f>'02 LISTE DE CONTRÔLE ET RAPPORT'!A751</f>
        <v/>
      </c>
      <c r="B752" s="225"/>
      <c r="C752" s="834" t="str">
        <f>'02 LISTE DE CONTRÔLE ET RAPPORT'!C751</f>
        <v>En cas de défaut, la marche à suivre doit être discutée avec l’autorité cantonale responsable des ouvrages de protection.</v>
      </c>
      <c r="D752" s="835"/>
      <c r="E752" s="835"/>
      <c r="F752" s="835"/>
      <c r="G752" s="836"/>
      <c r="H752" s="8" t="s">
        <v>6</v>
      </c>
      <c r="I752" s="8" t="s">
        <v>6</v>
      </c>
      <c r="J752" s="1"/>
      <c r="K752" s="1"/>
    </row>
    <row r="753" spans="1:11" ht="15" hidden="1" customHeight="1" x14ac:dyDescent="0.25">
      <c r="A753" s="378" t="str">
        <f>'02 LISTE DE CONTRÔLE ET RAPPORT'!A752</f>
        <v/>
      </c>
      <c r="B753" s="191">
        <v>4203.0200000000004</v>
      </c>
      <c r="C753" s="62" t="str">
        <f>'02 LISTE DE CONTRÔLE ET RAPPORT'!C752</f>
        <v>Description du défaut: L’installation de surpression ne fonctionne pas.</v>
      </c>
      <c r="D753" s="342" t="s">
        <v>2430</v>
      </c>
      <c r="E753" s="418" t="s">
        <v>2132</v>
      </c>
      <c r="F753" s="418"/>
      <c r="G753" s="419"/>
      <c r="H753" s="8" t="s">
        <v>6</v>
      </c>
      <c r="I753" s="8" t="s">
        <v>6</v>
      </c>
      <c r="J753" s="1"/>
      <c r="K753" s="1"/>
    </row>
    <row r="754" spans="1:11" ht="44.1" hidden="1" customHeight="1" x14ac:dyDescent="0.25">
      <c r="A754" s="379" t="str">
        <f>'02 LISTE DE CONTRÔLE ET RAPPORT'!A753</f>
        <v/>
      </c>
      <c r="B754" s="229"/>
      <c r="C754" s="834" t="str">
        <f>'02 LISTE DE CONTRÔLE ET RAPPORT'!C753</f>
        <v>Un assainissement immédiat ne s’impose pas. L’installation de surpression doit être mise hors service par un professionnel et porter la mention «hors service».</v>
      </c>
      <c r="D754" s="835"/>
      <c r="E754" s="835"/>
      <c r="F754" s="835"/>
      <c r="G754" s="836"/>
      <c r="H754" s="8" t="s">
        <v>6</v>
      </c>
      <c r="I754" s="8" t="s">
        <v>6</v>
      </c>
      <c r="J754" s="1"/>
      <c r="K754" s="1"/>
    </row>
    <row r="755" spans="1:11" ht="29.45" hidden="1" customHeight="1" x14ac:dyDescent="0.25">
      <c r="A755" s="381" t="str">
        <f>'02 LISTE DE CONTRÔLE ET RAPPORT'!A754</f>
        <v/>
      </c>
      <c r="B755" s="225"/>
      <c r="C755" s="834" t="str">
        <f>'02 LISTE DE CONTRÔLE ET RAPPORT'!C754</f>
        <v>En cas de défaut, la marche à suivre doit être discutée avec l’autorité cantonale responsable des ouvrages de protection.</v>
      </c>
      <c r="D755" s="835"/>
      <c r="E755" s="835"/>
      <c r="F755" s="835"/>
      <c r="G755" s="836"/>
      <c r="H755" s="8" t="s">
        <v>6</v>
      </c>
      <c r="I755" s="8" t="s">
        <v>6</v>
      </c>
      <c r="J755" s="1"/>
      <c r="K755" s="1"/>
    </row>
    <row r="756" spans="1:11" ht="44.1" hidden="1" customHeight="1" x14ac:dyDescent="0.25">
      <c r="A756" s="390" t="str">
        <f>'02 LISTE DE CONTRÔLE ET RAPPORT'!A755</f>
        <v/>
      </c>
      <c r="B756" s="199">
        <v>4203.03</v>
      </c>
      <c r="C756" s="491" t="str">
        <f>'02 LISTE DE CONTRÔLE ET RAPPORT'!C755</f>
        <v>Description du défaut: La conduite d’entretien reliant la batterie de distribution (distribution du réseau) à l’installation de surpression n’est pas séparée mécaniquement.</v>
      </c>
      <c r="D756" s="347" t="s">
        <v>3</v>
      </c>
      <c r="E756" s="422" t="s">
        <v>2132</v>
      </c>
      <c r="F756" s="422"/>
      <c r="G756" s="423"/>
      <c r="H756" s="8" t="s">
        <v>6</v>
      </c>
      <c r="I756" s="8" t="s">
        <v>6</v>
      </c>
      <c r="J756" s="1"/>
      <c r="K756" s="1"/>
    </row>
    <row r="757" spans="1:11" ht="60" hidden="1" customHeight="1" x14ac:dyDescent="0.25">
      <c r="A757" s="377" t="str">
        <f>'02 LISTE DE CONTRÔLE ET RAPPORT'!A756</f>
        <v/>
      </c>
      <c r="B757" s="326"/>
      <c r="C757" s="834" t="str">
        <f>'02 LISTE DE CONTRÔLE ET RAPPORT'!C756</f>
        <v>Les deux systèmes doivent être séparés par des vannes d’arrêt conformément aux ITO 1977. Pour des raisons de sécurité, si le réservoir est rempli en service d’entretien, ce défaut doit être corrigé le plus vite possible par une entreprise spécialisée. Dans le cas contraire, le propriétaire s’expose à des conséquences en termes de responsabilité civile. Il doit en être informé.</v>
      </c>
      <c r="D757" s="835"/>
      <c r="E757" s="835"/>
      <c r="F757" s="835"/>
      <c r="G757" s="836"/>
      <c r="H757" s="8" t="s">
        <v>6</v>
      </c>
      <c r="I757" s="8" t="s">
        <v>6</v>
      </c>
      <c r="J757" s="1"/>
      <c r="K757" s="1"/>
    </row>
    <row r="758" spans="1:11" ht="29.45" hidden="1" customHeight="1" x14ac:dyDescent="0.25">
      <c r="A758" s="390" t="str">
        <f>'02 LISTE DE CONTRÔLE ET RAPPORT'!A757</f>
        <v/>
      </c>
      <c r="B758" s="199">
        <v>4203.04</v>
      </c>
      <c r="C758" s="491" t="str">
        <f>'02 LISTE DE CONTRÔLE ET RAPPORT'!C757</f>
        <v>Description du défaut: La conduite de prélèvement d’eau reliant le réservoir d’eau à l’installation de surpression ne peut pas être vidée entièrement.</v>
      </c>
      <c r="D758" s="347" t="s">
        <v>3</v>
      </c>
      <c r="E758" s="422" t="s">
        <v>2132</v>
      </c>
      <c r="F758" s="422"/>
      <c r="G758" s="423"/>
      <c r="H758" s="8" t="s">
        <v>6</v>
      </c>
      <c r="I758" s="8" t="s">
        <v>6</v>
      </c>
      <c r="J758" s="1"/>
      <c r="K758" s="1"/>
    </row>
    <row r="759" spans="1:11" ht="29.45" hidden="1" customHeight="1" x14ac:dyDescent="0.25">
      <c r="A759" s="377" t="str">
        <f>'02 LISTE DE CONTRÔLE ET RAPPORT'!A758</f>
        <v/>
      </c>
      <c r="B759" s="326"/>
      <c r="C759" s="834" t="str">
        <f>'02 LISTE DE CONTRÔLE ET RAPPORT'!C758</f>
        <v>Les robinets de vidange nécessaires doivent être installés. Dans le cas contraire, le propriétaire s’expose à des conséquences en termes de responsabilité civile. Il doit en être informé.</v>
      </c>
      <c r="D759" s="835"/>
      <c r="E759" s="835"/>
      <c r="F759" s="835"/>
      <c r="G759" s="836"/>
      <c r="H759" s="8" t="s">
        <v>6</v>
      </c>
      <c r="I759" s="8" t="s">
        <v>6</v>
      </c>
      <c r="J759" s="1"/>
      <c r="K759" s="1"/>
    </row>
    <row r="760" spans="1:11" ht="29.45" hidden="1" customHeight="1" x14ac:dyDescent="0.25">
      <c r="A760" s="384" t="str">
        <f>'02 LISTE DE CONTRÔLE ET RAPPORT'!A759</f>
        <v/>
      </c>
      <c r="B760" s="63">
        <v>4203.05</v>
      </c>
      <c r="C760" s="485" t="str">
        <f>'02 LISTE DE CONTRÔLE ET RAPPORT'!C759</f>
        <v>Description du défaut: Le coude de renversement pour les modes de fonctionnement exploitation du réseau/exploitation du réservoir est manquant.</v>
      </c>
      <c r="D760" s="345" t="s">
        <v>2431</v>
      </c>
      <c r="E760" s="424" t="s">
        <v>2132</v>
      </c>
      <c r="F760" s="424"/>
      <c r="G760" s="425"/>
      <c r="H760" s="8" t="s">
        <v>6</v>
      </c>
      <c r="I760" s="8" t="s">
        <v>6</v>
      </c>
      <c r="J760" s="1"/>
      <c r="K760" s="1"/>
    </row>
    <row r="761" spans="1:11" ht="30" hidden="1" customHeight="1" x14ac:dyDescent="0.25">
      <c r="A761" s="379" t="str">
        <f>'02 LISTE DE CONTRÔLE ET RAPPORT'!A760</f>
        <v/>
      </c>
      <c r="B761" s="229"/>
      <c r="C761" s="834" t="str">
        <f>'02 LISTE DE CONTRÔLE ET RAPPORT'!C760</f>
        <v>Ce système permet de définir mécaniquement si l’alimentation doit se faire par l’eau du réseau ou par le réservoir via l’installation de surpression.</v>
      </c>
      <c r="D761" s="835"/>
      <c r="E761" s="835"/>
      <c r="F761" s="835"/>
      <c r="G761" s="836"/>
      <c r="H761" s="8" t="s">
        <v>6</v>
      </c>
      <c r="I761" s="8" t="s">
        <v>6</v>
      </c>
      <c r="J761" s="1"/>
      <c r="K761" s="1"/>
    </row>
    <row r="762" spans="1:11" ht="29.45" hidden="1" customHeight="1" thickBot="1" x14ac:dyDescent="0.3">
      <c r="A762" s="381" t="str">
        <f>'02 LISTE DE CONTRÔLE ET RAPPORT'!A761</f>
        <v/>
      </c>
      <c r="B762" s="225"/>
      <c r="C762" s="837" t="str">
        <f>'02 LISTE DE CONTRÔLE ET RAPPORT'!C761</f>
        <v>Ce défaut doit être corrigé dans les plus brefs délais, afin que l’eau du réseau ne puisse pas être mélangée à l’eau du réservoir.</v>
      </c>
      <c r="D762" s="838"/>
      <c r="E762" s="838"/>
      <c r="F762" s="838"/>
      <c r="G762" s="839"/>
      <c r="H762" s="8" t="s">
        <v>6</v>
      </c>
      <c r="I762" s="8" t="s">
        <v>6</v>
      </c>
      <c r="J762" s="1"/>
      <c r="K762" s="1"/>
    </row>
    <row r="763" spans="1:11" ht="15" hidden="1" customHeight="1" thickBot="1" x14ac:dyDescent="0.3">
      <c r="A763" s="332" t="str">
        <f>'02 LISTE DE CONTRÔLE ET RAPPORT'!A762</f>
        <v/>
      </c>
      <c r="B763" s="207">
        <v>4204</v>
      </c>
      <c r="C763" s="480" t="str">
        <f>'02 LISTE DE CONTRÔLE ET RAPPORT'!C762</f>
        <v>Installation de stérilisation par rayons ultraviolets</v>
      </c>
      <c r="D763" s="240"/>
      <c r="E763" s="476"/>
      <c r="F763" s="476"/>
      <c r="G763" s="477"/>
      <c r="H763" s="8" t="s">
        <v>6</v>
      </c>
      <c r="I763" s="8" t="s">
        <v>6</v>
      </c>
      <c r="J763" s="1"/>
      <c r="K763" s="1"/>
    </row>
    <row r="764" spans="1:11" ht="29.45" hidden="1" customHeight="1" x14ac:dyDescent="0.25">
      <c r="A764" s="376" t="str">
        <f>'02 LISTE DE CONTRÔLE ET RAPPORT'!A763</f>
        <v/>
      </c>
      <c r="B764" s="190">
        <v>4204.01</v>
      </c>
      <c r="C764" s="481" t="str">
        <f>'02 LISTE DE CONTRÔLE ET RAPPORT'!C763</f>
        <v>Description du défaut: Il existe une installation de stérilisation par UV qui n’est pas prescrite pour ce type d’ouvrage de protection.</v>
      </c>
      <c r="D764" s="341" t="s">
        <v>2430</v>
      </c>
      <c r="E764" s="418" t="s">
        <v>2132</v>
      </c>
      <c r="F764" s="418"/>
      <c r="G764" s="419"/>
      <c r="H764" s="8" t="s">
        <v>6</v>
      </c>
      <c r="I764" s="8" t="s">
        <v>6</v>
      </c>
      <c r="J764" s="1"/>
      <c r="K764" s="1"/>
    </row>
    <row r="765" spans="1:11" ht="29.45" hidden="1" customHeight="1" x14ac:dyDescent="0.25">
      <c r="A765" s="377" t="str">
        <f>'02 LISTE DE CONTRÔLE ET RAPPORT'!A764</f>
        <v/>
      </c>
      <c r="B765" s="326"/>
      <c r="C765" s="834" t="str">
        <f>'02 LISTE DE CONTRÔLE ET RAPPORT'!C764</f>
        <v>L’installation de stérilisation par UV et les commandes électriques correspondantes doivent être arrêtées et démontées.</v>
      </c>
      <c r="D765" s="835"/>
      <c r="E765" s="835"/>
      <c r="F765" s="835"/>
      <c r="G765" s="836"/>
      <c r="H765" s="8" t="s">
        <v>6</v>
      </c>
      <c r="I765" s="8" t="s">
        <v>6</v>
      </c>
      <c r="J765" s="1"/>
      <c r="K765" s="1"/>
    </row>
    <row r="766" spans="1:11" ht="29.45" hidden="1" customHeight="1" x14ac:dyDescent="0.25">
      <c r="A766" s="378" t="str">
        <f>'02 LISTE DE CONTRÔLE ET RAPPORT'!A765</f>
        <v/>
      </c>
      <c r="B766" s="191">
        <v>4204.0200000000004</v>
      </c>
      <c r="C766" s="62" t="str">
        <f>'02 LISTE DE CONTRÔLE ET RAPPORT'!C765</f>
        <v>Description du défaut: L’installation de stérilisation n’a pas été mise hors service.</v>
      </c>
      <c r="D766" s="342" t="s">
        <v>2430</v>
      </c>
      <c r="E766" s="418" t="s">
        <v>2132</v>
      </c>
      <c r="F766" s="418"/>
      <c r="G766" s="419"/>
      <c r="H766" s="8" t="s">
        <v>6</v>
      </c>
      <c r="I766" s="8" t="s">
        <v>6</v>
      </c>
      <c r="J766" s="1"/>
      <c r="K766" s="1"/>
    </row>
    <row r="767" spans="1:11" ht="29.45" hidden="1" customHeight="1" x14ac:dyDescent="0.25">
      <c r="A767" s="377" t="str">
        <f>'02 LISTE DE CONTRÔLE ET RAPPORT'!A766</f>
        <v/>
      </c>
      <c r="B767" s="326"/>
      <c r="C767" s="834" t="str">
        <f>'02 LISTE DE CONTRÔLE ET RAPPORT'!C766</f>
        <v>L’installation doit être mise hors service (enlever le fusible, apposer un écriteau «hors service»).</v>
      </c>
      <c r="D767" s="835"/>
      <c r="E767" s="835"/>
      <c r="F767" s="835"/>
      <c r="G767" s="836"/>
      <c r="H767" s="8" t="s">
        <v>6</v>
      </c>
      <c r="I767" s="8" t="s">
        <v>6</v>
      </c>
      <c r="J767" s="1"/>
      <c r="K767" s="1"/>
    </row>
    <row r="768" spans="1:11" ht="29.45" hidden="1" customHeight="1" x14ac:dyDescent="0.25">
      <c r="A768" s="390" t="str">
        <f>'02 LISTE DE CONTRÔLE ET RAPPORT'!A767</f>
        <v/>
      </c>
      <c r="B768" s="199">
        <v>4204.03</v>
      </c>
      <c r="C768" s="491" t="str">
        <f>'02 LISTE DE CONTRÔLE ET RAPPORT'!C767</f>
        <v>Description du défaut: L’installation de stérilisation par UV ne peut pas être vidée entièrement</v>
      </c>
      <c r="D768" s="347" t="s">
        <v>3</v>
      </c>
      <c r="E768" s="422" t="s">
        <v>2132</v>
      </c>
      <c r="F768" s="422"/>
      <c r="G768" s="423"/>
      <c r="H768" s="8" t="s">
        <v>6</v>
      </c>
      <c r="I768" s="8" t="s">
        <v>6</v>
      </c>
      <c r="J768" s="1"/>
      <c r="K768" s="1"/>
    </row>
    <row r="769" spans="1:11" ht="45" hidden="1" customHeight="1" thickBot="1" x14ac:dyDescent="0.3">
      <c r="A769" s="377" t="str">
        <f>'02 LISTE DE CONTRÔLE ET RAPPORT'!A768</f>
        <v/>
      </c>
      <c r="B769" s="326"/>
      <c r="C769" s="837" t="str">
        <f>'02 LISTE DE CONTRÔLE ET RAPPORT'!C768</f>
        <v>En service d’entretien, l’installation doit être vide et sèche (présence d’eau résiduelle, risque de corrosion et de développement de bactéries). Il faut installer les robinets de vidange nécessaires. Dans le cas contraire, le propriétaire s’expose à des conséquences en termes de responsabilité civile. Il doit en être informé.</v>
      </c>
      <c r="D769" s="838"/>
      <c r="E769" s="838"/>
      <c r="F769" s="838"/>
      <c r="G769" s="839"/>
      <c r="H769" s="8" t="s">
        <v>6</v>
      </c>
      <c r="I769" s="8" t="s">
        <v>6</v>
      </c>
      <c r="J769" s="1"/>
      <c r="K769" s="1"/>
    </row>
    <row r="770" spans="1:11" ht="29.45" customHeight="1" thickBot="1" x14ac:dyDescent="0.3">
      <c r="A770" s="329" t="str">
        <f>'02 LISTE DE CONTRÔLE ET RAPPORT'!A769</f>
        <v/>
      </c>
      <c r="B770" s="401">
        <v>4300</v>
      </c>
      <c r="C770" s="375" t="str">
        <f>'02 LISTE DE CONTRÔLE ET RAPPORT'!C769</f>
        <v>Réservoir d’eau (*pour les abris d’hôpitaux et d’EMS construits avant 2012)</v>
      </c>
      <c r="D770" s="330"/>
      <c r="E770" s="371"/>
      <c r="F770" s="371"/>
      <c r="G770" s="372"/>
      <c r="H770" s="8" t="s">
        <v>6</v>
      </c>
      <c r="I770" s="8" t="s">
        <v>6</v>
      </c>
      <c r="J770" s="8" t="s">
        <v>6</v>
      </c>
      <c r="K770" s="8" t="s">
        <v>6</v>
      </c>
    </row>
    <row r="771" spans="1:11" ht="15" customHeight="1" thickBot="1" x14ac:dyDescent="0.3">
      <c r="A771" s="332" t="str">
        <f>'02 LISTE DE CONTRÔLE ET RAPPORT'!A770</f>
        <v/>
      </c>
      <c r="B771" s="207">
        <v>4301</v>
      </c>
      <c r="C771" s="480" t="str">
        <f>'02 LISTE DE CONTRÔLE ET RAPPORT'!C770</f>
        <v>Contrôle de la partie extérieure du réservoir d’eau</v>
      </c>
      <c r="D771" s="240"/>
      <c r="E771" s="465"/>
      <c r="F771" s="466"/>
      <c r="G771" s="467"/>
      <c r="H771" s="8" t="s">
        <v>6</v>
      </c>
      <c r="I771" s="8" t="s">
        <v>6</v>
      </c>
      <c r="J771" s="8" t="s">
        <v>6</v>
      </c>
      <c r="K771" s="8" t="s">
        <v>6</v>
      </c>
    </row>
    <row r="772" spans="1:11" ht="29.45" customHeight="1" x14ac:dyDescent="0.25">
      <c r="A772" s="376" t="str">
        <f>'02 LISTE DE CONTRÔLE ET RAPPORT'!A771</f>
        <v/>
      </c>
      <c r="B772" s="190">
        <v>4301.01</v>
      </c>
      <c r="C772" s="481" t="str">
        <f>'02 LISTE DE CONTRÔLE ET RAPPORT'!C771</f>
        <v>Description du défaut: Il manque un indicateur de niveau d’eau pour le niveau de remplissage du réservoir d’eau.</v>
      </c>
      <c r="D772" s="341" t="s">
        <v>2430</v>
      </c>
      <c r="E772" s="418" t="s">
        <v>2132</v>
      </c>
      <c r="F772" s="418"/>
      <c r="G772" s="419"/>
      <c r="H772" s="8" t="s">
        <v>6</v>
      </c>
      <c r="I772" s="8" t="s">
        <v>6</v>
      </c>
      <c r="J772" s="8" t="s">
        <v>6</v>
      </c>
      <c r="K772" s="8" t="s">
        <v>6</v>
      </c>
    </row>
    <row r="773" spans="1:11" ht="29.45" customHeight="1" x14ac:dyDescent="0.25">
      <c r="A773" s="377" t="str">
        <f>'02 LISTE DE CONTRÔLE ET RAPPORT'!A772</f>
        <v/>
      </c>
      <c r="B773" s="326"/>
      <c r="C773" s="834" t="str">
        <f>'02 LISTE DE CONTRÔLE ET RAPPORT'!C772</f>
        <v>Un indicateur de niveau d’eau doit être installé.</v>
      </c>
      <c r="D773" s="835"/>
      <c r="E773" s="835"/>
      <c r="F773" s="835"/>
      <c r="G773" s="836"/>
      <c r="H773" s="8" t="s">
        <v>6</v>
      </c>
      <c r="I773" s="8" t="s">
        <v>6</v>
      </c>
      <c r="J773" s="8" t="s">
        <v>6</v>
      </c>
      <c r="K773" s="8" t="s">
        <v>6</v>
      </c>
    </row>
    <row r="774" spans="1:11" ht="15" customHeight="1" x14ac:dyDescent="0.25">
      <c r="A774" s="378" t="str">
        <f>'02 LISTE DE CONTRÔLE ET RAPPORT'!A773</f>
        <v/>
      </c>
      <c r="B774" s="191">
        <v>4301.0200000000004</v>
      </c>
      <c r="C774" s="62" t="str">
        <f>'02 LISTE DE CONTRÔLE ET RAPPORT'!C773</f>
        <v>Description du défaut: Il manque une échelle de mesure sur l’indicateur de niveau d’eau.</v>
      </c>
      <c r="D774" s="342" t="s">
        <v>2430</v>
      </c>
      <c r="E774" s="418" t="s">
        <v>2132</v>
      </c>
      <c r="F774" s="418"/>
      <c r="G774" s="419"/>
      <c r="H774" s="8" t="s">
        <v>6</v>
      </c>
      <c r="I774" s="8" t="s">
        <v>6</v>
      </c>
      <c r="J774" s="8" t="s">
        <v>6</v>
      </c>
      <c r="K774" s="8" t="s">
        <v>6</v>
      </c>
    </row>
    <row r="775" spans="1:11" ht="29.45" customHeight="1" x14ac:dyDescent="0.25">
      <c r="A775" s="377" t="str">
        <f>'02 LISTE DE CONTRÔLE ET RAPPORT'!A774</f>
        <v/>
      </c>
      <c r="B775" s="326"/>
      <c r="C775" s="834" t="str">
        <f>'02 LISTE DE CONTRÔLE ET RAPPORT'!C774</f>
        <v>Il faut installer une échelle de mesure (14 jours) indiquant les litres/le niveau de remplissage.</v>
      </c>
      <c r="D775" s="835"/>
      <c r="E775" s="835"/>
      <c r="F775" s="835"/>
      <c r="G775" s="836"/>
      <c r="H775" s="8" t="s">
        <v>6</v>
      </c>
      <c r="I775" s="8" t="s">
        <v>6</v>
      </c>
      <c r="J775" s="8" t="s">
        <v>6</v>
      </c>
      <c r="K775" s="8" t="s">
        <v>6</v>
      </c>
    </row>
    <row r="776" spans="1:11" ht="29.45" customHeight="1" x14ac:dyDescent="0.25">
      <c r="A776" s="390" t="str">
        <f>'02 LISTE DE CONTRÔLE ET RAPPORT'!A775</f>
        <v/>
      </c>
      <c r="B776" s="199">
        <v>4301.03</v>
      </c>
      <c r="C776" s="491" t="str">
        <f>'02 LISTE DE CONTRÔLE ET RAPPORT'!C775</f>
        <v>Description du défaut: La conduite d’alimentation de secours menant au réservoir d’eau ne peut pas être entièrement vidée.</v>
      </c>
      <c r="D776" s="347" t="s">
        <v>3</v>
      </c>
      <c r="E776" s="422" t="s">
        <v>2132</v>
      </c>
      <c r="F776" s="422"/>
      <c r="G776" s="423"/>
      <c r="H776" s="8" t="s">
        <v>6</v>
      </c>
      <c r="I776" s="8" t="s">
        <v>6</v>
      </c>
      <c r="J776" s="8" t="s">
        <v>6</v>
      </c>
      <c r="K776" s="8" t="s">
        <v>6</v>
      </c>
    </row>
    <row r="777" spans="1:11" ht="72.599999999999994" customHeight="1" x14ac:dyDescent="0.25">
      <c r="A777" s="377" t="str">
        <f>'02 LISTE DE CONTRÔLE ET RAPPORT'!A776</f>
        <v/>
      </c>
      <c r="B777" s="326"/>
      <c r="C777" s="834" t="str">
        <f>'02 LISTE DE CONTRÔLE ET RAPPORT'!C776</f>
        <v>En service d’entretien, la conduite doit être vide et sèche (présence d’eau résiduelle, risque de corrosion et de développement de bactéries). Il faut faire installer les robinets de vidange nécessaires par une entreprise spécialisée. Dans le cas contraire, le propriétaire s’expose à des conséquences en termes de responsabilité civile. Il doit en être informé.</v>
      </c>
      <c r="D777" s="835"/>
      <c r="E777" s="835"/>
      <c r="F777" s="835"/>
      <c r="G777" s="836"/>
      <c r="H777" s="8" t="s">
        <v>6</v>
      </c>
      <c r="I777" s="8" t="s">
        <v>6</v>
      </c>
      <c r="J777" s="8" t="s">
        <v>6</v>
      </c>
      <c r="K777" s="8" t="s">
        <v>6</v>
      </c>
    </row>
    <row r="778" spans="1:11" ht="44.1" customHeight="1" x14ac:dyDescent="0.25">
      <c r="A778" s="384" t="str">
        <f>'02 LISTE DE CONTRÔLE ET RAPPORT'!A777</f>
        <v/>
      </c>
      <c r="B778" s="63">
        <v>4301.04</v>
      </c>
      <c r="C778" s="485" t="str">
        <f>'02 LISTE DE CONTRÔLE ET RAPPORT'!C777</f>
        <v>Description du défaut: La conduite de remplissage de secours menant au réservoir d’eau ne passe pas par une vanne d’arrêt et un tuyau souple démontable avec des raccords Storz (55) (outil inclus).</v>
      </c>
      <c r="D778" s="345" t="s">
        <v>2431</v>
      </c>
      <c r="E778" s="424" t="s">
        <v>2132</v>
      </c>
      <c r="F778" s="424"/>
      <c r="G778" s="425"/>
      <c r="H778" s="8" t="s">
        <v>6</v>
      </c>
      <c r="I778" s="8" t="s">
        <v>6</v>
      </c>
      <c r="J778" s="8" t="s">
        <v>6</v>
      </c>
      <c r="K778" s="8" t="s">
        <v>6</v>
      </c>
    </row>
    <row r="779" spans="1:11" ht="47.45" customHeight="1" thickBot="1" x14ac:dyDescent="0.3">
      <c r="A779" s="377" t="str">
        <f>'02 LISTE DE CONTRÔLE ET RAPPORT'!A778</f>
        <v/>
      </c>
      <c r="B779" s="326"/>
      <c r="C779" s="837" t="str">
        <f>'02 LISTE DE CONTRÔLE ET RAPPORT'!C778</f>
        <v>En cas de remplissage du réservoir d’eau via la conduite de secours, il est impossible de vider cette dernière au préalable. Une vanne d’arrêt et un tuyau souple démontable avec des raccords Storz (55) (ITE page 9-20; ITE-Pos 91.11) doivent être installés sur la conduite de remplissage de secours, juste en amont de son arrivée dans le réservoir d’eau.</v>
      </c>
      <c r="D779" s="838"/>
      <c r="E779" s="838"/>
      <c r="F779" s="838"/>
      <c r="G779" s="839"/>
      <c r="H779" s="8" t="s">
        <v>6</v>
      </c>
      <c r="I779" s="8" t="s">
        <v>6</v>
      </c>
      <c r="J779" s="8" t="s">
        <v>6</v>
      </c>
      <c r="K779" s="8" t="s">
        <v>6</v>
      </c>
    </row>
    <row r="780" spans="1:11" ht="15" customHeight="1" thickBot="1" x14ac:dyDescent="0.3">
      <c r="A780" s="332" t="str">
        <f>'02 LISTE DE CONTRÔLE ET RAPPORT'!A779</f>
        <v/>
      </c>
      <c r="B780" s="207">
        <v>4302</v>
      </c>
      <c r="C780" s="480" t="str">
        <f>'02 LISTE DE CONTRÔLE ET RAPPORT'!C779</f>
        <v>Contrôle de la partie interne du réservoir d’eau</v>
      </c>
      <c r="D780" s="240"/>
      <c r="E780" s="465"/>
      <c r="F780" s="466"/>
      <c r="G780" s="467"/>
      <c r="H780" s="8" t="s">
        <v>6</v>
      </c>
      <c r="I780" s="8" t="s">
        <v>6</v>
      </c>
      <c r="J780" s="8" t="s">
        <v>6</v>
      </c>
      <c r="K780" s="8" t="s">
        <v>6</v>
      </c>
    </row>
    <row r="781" spans="1:11" ht="29.45" customHeight="1" x14ac:dyDescent="0.25">
      <c r="A781" s="376" t="str">
        <f>'02 LISTE DE CONTRÔLE ET RAPPORT'!A780</f>
        <v/>
      </c>
      <c r="B781" s="190">
        <v>4302.01</v>
      </c>
      <c r="C781" s="481" t="str">
        <f>'02 LISTE DE CONTRÔLE ET RAPPORT'!C780</f>
        <v>Description du défaut: Dans le cadre du contrôle périodique, l’intérieur du réservoir d’eau n’a pas pu être contrôlé.</v>
      </c>
      <c r="D781" s="341" t="s">
        <v>2430</v>
      </c>
      <c r="E781" s="418" t="s">
        <v>2132</v>
      </c>
      <c r="F781" s="418"/>
      <c r="G781" s="419"/>
      <c r="H781" s="8" t="s">
        <v>6</v>
      </c>
      <c r="I781" s="8" t="s">
        <v>6</v>
      </c>
      <c r="J781" s="8" t="s">
        <v>6</v>
      </c>
      <c r="K781" s="8" t="s">
        <v>6</v>
      </c>
    </row>
    <row r="782" spans="1:11" ht="15" customHeight="1" x14ac:dyDescent="0.25">
      <c r="A782" s="377" t="str">
        <f>'02 LISTE DE CONTRÔLE ET RAPPORT'!A781</f>
        <v/>
      </c>
      <c r="B782" s="326"/>
      <c r="C782" s="834" t="str">
        <f>'02 LISTE DE CONTRÔLE ET RAPPORT'!C781</f>
        <v>Le réservoir d’eau doit être vidé.</v>
      </c>
      <c r="D782" s="835"/>
      <c r="E782" s="835"/>
      <c r="F782" s="835"/>
      <c r="G782" s="836"/>
      <c r="H782" s="8" t="s">
        <v>6</v>
      </c>
      <c r="I782" s="8" t="s">
        <v>6</v>
      </c>
      <c r="J782" s="8" t="s">
        <v>6</v>
      </c>
      <c r="K782" s="8" t="s">
        <v>6</v>
      </c>
    </row>
    <row r="783" spans="1:11" ht="15" customHeight="1" x14ac:dyDescent="0.25">
      <c r="A783" s="378" t="str">
        <f>'02 LISTE DE CONTRÔLE ET RAPPORT'!A782</f>
        <v/>
      </c>
      <c r="B783" s="191">
        <v>4302.0200000000004</v>
      </c>
      <c r="C783" s="62" t="str">
        <f>'02 LISTE DE CONTRÔLE ET RAPPORT'!C782</f>
        <v>Description du défaut: L’anneau du trou d’homme et le couvercle présentent des traces de rouille.</v>
      </c>
      <c r="D783" s="342" t="s">
        <v>2430</v>
      </c>
      <c r="E783" s="418" t="s">
        <v>2132</v>
      </c>
      <c r="F783" s="418"/>
      <c r="G783" s="419"/>
      <c r="H783" s="8" t="s">
        <v>6</v>
      </c>
      <c r="I783" s="8" t="s">
        <v>6</v>
      </c>
      <c r="J783" s="8" t="s">
        <v>6</v>
      </c>
      <c r="K783" s="8" t="s">
        <v>6</v>
      </c>
    </row>
    <row r="784" spans="1:11" ht="15" customHeight="1" x14ac:dyDescent="0.25">
      <c r="A784" s="377" t="str">
        <f>'02 LISTE DE CONTRÔLE ET RAPPORT'!A783</f>
        <v/>
      </c>
      <c r="B784" s="326"/>
      <c r="C784" s="834" t="str">
        <f>'02 LISTE DE CONTRÔLE ET RAPPORT'!C783</f>
        <v>Il faut éliminer la rouille ou remplacer l’anneau et le couvercle.</v>
      </c>
      <c r="D784" s="835"/>
      <c r="E784" s="835"/>
      <c r="F784" s="835"/>
      <c r="G784" s="836"/>
      <c r="H784" s="8" t="s">
        <v>6</v>
      </c>
      <c r="I784" s="8" t="s">
        <v>6</v>
      </c>
      <c r="J784" s="8" t="s">
        <v>6</v>
      </c>
      <c r="K784" s="8" t="s">
        <v>6</v>
      </c>
    </row>
    <row r="785" spans="1:11" ht="15" customHeight="1" x14ac:dyDescent="0.25">
      <c r="A785" s="378" t="str">
        <f>'02 LISTE DE CONTRÔLE ET RAPPORT'!A784</f>
        <v/>
      </c>
      <c r="B785" s="191">
        <v>4302.03</v>
      </c>
      <c r="C785" s="62" t="str">
        <f>'02 LISTE DE CONTRÔLE ET RAPPORT'!C784</f>
        <v>Description du défaut: La robinetterie des installations sanitaires présente des traces de rouille.</v>
      </c>
      <c r="D785" s="342" t="s">
        <v>2430</v>
      </c>
      <c r="E785" s="418" t="s">
        <v>2132</v>
      </c>
      <c r="F785" s="418"/>
      <c r="G785" s="419"/>
      <c r="H785" s="8" t="s">
        <v>6</v>
      </c>
      <c r="I785" s="8" t="s">
        <v>6</v>
      </c>
      <c r="J785" s="8" t="s">
        <v>6</v>
      </c>
      <c r="K785" s="8" t="s">
        <v>6</v>
      </c>
    </row>
    <row r="786" spans="1:11" ht="15" customHeight="1" x14ac:dyDescent="0.25">
      <c r="A786" s="377" t="str">
        <f>'02 LISTE DE CONTRÔLE ET RAPPORT'!A785</f>
        <v/>
      </c>
      <c r="B786" s="326"/>
      <c r="C786" s="834" t="str">
        <f>'02 LISTE DE CONTRÔLE ET RAPPORT'!C785</f>
        <v>Il faut éliminer la rouille ou remplacer la robinetterie.</v>
      </c>
      <c r="D786" s="835"/>
      <c r="E786" s="835"/>
      <c r="F786" s="835"/>
      <c r="G786" s="836"/>
      <c r="H786" s="8" t="s">
        <v>6</v>
      </c>
      <c r="I786" s="8" t="s">
        <v>6</v>
      </c>
      <c r="J786" s="8" t="s">
        <v>6</v>
      </c>
      <c r="K786" s="8" t="s">
        <v>6</v>
      </c>
    </row>
    <row r="787" spans="1:11" ht="15" customHeight="1" x14ac:dyDescent="0.25">
      <c r="A787" s="390" t="str">
        <f>'02 LISTE DE CONTRÔLE ET RAPPORT'!A786</f>
        <v/>
      </c>
      <c r="B787" s="199">
        <v>4302.04</v>
      </c>
      <c r="C787" s="491" t="str">
        <f>'02 LISTE DE CONTRÔLE ET RAPPORT'!C786</f>
        <v>Description du défaut: Le réservoir d’eau est équipé d’une feuille plastique.</v>
      </c>
      <c r="D787" s="347" t="s">
        <v>3</v>
      </c>
      <c r="E787" s="422" t="s">
        <v>2132</v>
      </c>
      <c r="F787" s="422"/>
      <c r="G787" s="423"/>
      <c r="H787" s="8" t="s">
        <v>6</v>
      </c>
      <c r="I787" s="8" t="s">
        <v>6</v>
      </c>
      <c r="J787" s="8" t="s">
        <v>6</v>
      </c>
      <c r="K787" s="8" t="s">
        <v>6</v>
      </c>
    </row>
    <row r="788" spans="1:11" ht="46.35" customHeight="1" x14ac:dyDescent="0.25">
      <c r="A788" s="377" t="str">
        <f>'02 LISTE DE CONTRÔLE ET RAPPORT'!A787</f>
        <v/>
      </c>
      <c r="B788" s="326"/>
      <c r="C788" s="834" t="str">
        <f>'02 LISTE DE CONTRÔLE ET RAPPORT'!C787</f>
        <v>Pour des raisons d’hygiène, il convient de retirer les feuilles plastiques. Si ce n’est pas fait, le propriétaire s’expose à des conséquences en termes de responsabilité civile. Il doit en être informé. La marche à suivre doit être discutée avec l’autorité cantonale responsable des ouvrages de protection.</v>
      </c>
      <c r="D788" s="835"/>
      <c r="E788" s="835"/>
      <c r="F788" s="835"/>
      <c r="G788" s="836"/>
      <c r="H788" s="8" t="s">
        <v>6</v>
      </c>
      <c r="I788" s="8" t="s">
        <v>6</v>
      </c>
      <c r="J788" s="8" t="s">
        <v>6</v>
      </c>
      <c r="K788" s="8" t="s">
        <v>6</v>
      </c>
    </row>
    <row r="789" spans="1:11" ht="29.45" customHeight="1" x14ac:dyDescent="0.25">
      <c r="A789" s="378" t="str">
        <f>'02 LISTE DE CONTRÔLE ET RAPPORT'!A788</f>
        <v/>
      </c>
      <c r="B789" s="191">
        <v>4302.05</v>
      </c>
      <c r="C789" s="62" t="str">
        <f>'02 LISTE DE CONTRÔLE ET RAPPORT'!C788</f>
        <v>Description du défaut: Le fond et les parois du réservoir d’eau présentent des taches de rouille ou s’effritent, laissant apparaître des fers d’armature.</v>
      </c>
      <c r="D789" s="342" t="s">
        <v>2430</v>
      </c>
      <c r="E789" s="418" t="s">
        <v>2132</v>
      </c>
      <c r="F789" s="418"/>
      <c r="G789" s="419"/>
      <c r="H789" s="8" t="s">
        <v>6</v>
      </c>
      <c r="I789" s="8" t="s">
        <v>6</v>
      </c>
      <c r="J789" s="8" t="s">
        <v>6</v>
      </c>
      <c r="K789" s="8" t="s">
        <v>6</v>
      </c>
    </row>
    <row r="790" spans="1:11" ht="15" customHeight="1" x14ac:dyDescent="0.25">
      <c r="A790" s="377" t="str">
        <f>'02 LISTE DE CONTRÔLE ET RAPPORT'!A789</f>
        <v/>
      </c>
      <c r="B790" s="326"/>
      <c r="C790" s="834" t="str">
        <f>'02 LISTE DE CONTRÔLE ET RAPPORT'!C789</f>
        <v>Les dommages doivent être éliminés par une entreprise spécialisée.</v>
      </c>
      <c r="D790" s="835"/>
      <c r="E790" s="835"/>
      <c r="F790" s="835"/>
      <c r="G790" s="836"/>
      <c r="H790" s="8" t="s">
        <v>6</v>
      </c>
      <c r="I790" s="8" t="s">
        <v>6</v>
      </c>
      <c r="J790" s="8" t="s">
        <v>6</v>
      </c>
      <c r="K790" s="8" t="s">
        <v>6</v>
      </c>
    </row>
    <row r="791" spans="1:11" ht="29.45" customHeight="1" x14ac:dyDescent="0.25">
      <c r="A791" s="378" t="str">
        <f>'02 LISTE DE CONTRÔLE ET RAPPORT'!A790</f>
        <v/>
      </c>
      <c r="B791" s="191">
        <v>4302.0600000000004</v>
      </c>
      <c r="C791" s="62" t="str">
        <f>'02 LISTE DE CONTRÔLE ET RAPPORT'!C790</f>
        <v>Description du défaut: Le réservoir d’eau ne peut pas être vidé entièrement (pente insuffisante).</v>
      </c>
      <c r="D791" s="342" t="s">
        <v>2430</v>
      </c>
      <c r="E791" s="418" t="s">
        <v>2132</v>
      </c>
      <c r="F791" s="418"/>
      <c r="G791" s="419"/>
      <c r="H791" s="8" t="s">
        <v>6</v>
      </c>
      <c r="I791" s="8" t="s">
        <v>6</v>
      </c>
      <c r="J791" s="8" t="s">
        <v>6</v>
      </c>
      <c r="K791" s="8" t="s">
        <v>6</v>
      </c>
    </row>
    <row r="792" spans="1:11" ht="31.35" customHeight="1" x14ac:dyDescent="0.25">
      <c r="A792" s="377" t="str">
        <f>'02 LISTE DE CONTRÔLE ET RAPPORT'!A791</f>
        <v/>
      </c>
      <c r="B792" s="326"/>
      <c r="C792" s="834" t="str">
        <f>'02 LISTE DE CONTRÔLE ET RAPPORT'!C791</f>
        <v>Des mesures adaptées à la situation rencontrée sur place doivent être décidées. En cas de défaut, la marche à suivre doit être discutée avec l’autorité cantonale responsable des ouvrages de protection.</v>
      </c>
      <c r="D792" s="835"/>
      <c r="E792" s="835"/>
      <c r="F792" s="835"/>
      <c r="G792" s="836"/>
      <c r="H792" s="8" t="s">
        <v>6</v>
      </c>
      <c r="I792" s="8" t="s">
        <v>6</v>
      </c>
      <c r="J792" s="8" t="s">
        <v>6</v>
      </c>
      <c r="K792" s="8" t="s">
        <v>6</v>
      </c>
    </row>
    <row r="793" spans="1:11" ht="29.45" customHeight="1" x14ac:dyDescent="0.25">
      <c r="A793" s="378" t="str">
        <f>'02 LISTE DE CONTRÔLE ET RAPPORT'!A792</f>
        <v/>
      </c>
      <c r="B793" s="191">
        <v>4302.07</v>
      </c>
      <c r="C793" s="62" t="str">
        <f>'02 LISTE DE CONTRÔLE ET RAPPORT'!C792</f>
        <v>Description du défaut: La conduite de prélèvement n’est pas installée à la bonne hauteur.</v>
      </c>
      <c r="D793" s="342" t="s">
        <v>2430</v>
      </c>
      <c r="E793" s="418" t="s">
        <v>2132</v>
      </c>
      <c r="F793" s="418"/>
      <c r="G793" s="419"/>
      <c r="H793" s="8" t="s">
        <v>6</v>
      </c>
      <c r="I793" s="8" t="s">
        <v>6</v>
      </c>
      <c r="J793" s="8" t="s">
        <v>6</v>
      </c>
      <c r="K793" s="8" t="s">
        <v>6</v>
      </c>
    </row>
    <row r="794" spans="1:11" ht="31.35" customHeight="1" x14ac:dyDescent="0.25">
      <c r="A794" s="377" t="str">
        <f>'02 LISTE DE CONTRÔLE ET RAPPORT'!A793</f>
        <v/>
      </c>
      <c r="B794" s="326"/>
      <c r="C794" s="834" t="str">
        <f>'02 LISTE DE CONTRÔLE ET RAPPORT'!C793</f>
        <v>La hauteur de la conduite doit être réajustée de manière à ce que le centre du tube soit 15 cm au-dessus du bord supérieur du fond du réservoir. La bouche d’aspiration doit être munie d’une crépine.</v>
      </c>
      <c r="D794" s="835"/>
      <c r="E794" s="835"/>
      <c r="F794" s="835"/>
      <c r="G794" s="836"/>
      <c r="H794" s="8" t="s">
        <v>6</v>
      </c>
      <c r="I794" s="8" t="s">
        <v>6</v>
      </c>
      <c r="J794" s="8" t="s">
        <v>6</v>
      </c>
      <c r="K794" s="8" t="s">
        <v>6</v>
      </c>
    </row>
    <row r="795" spans="1:11" ht="29.45" customHeight="1" x14ac:dyDescent="0.25">
      <c r="A795" s="378" t="str">
        <f>'02 LISTE DE CONTRÔLE ET RAPPORT'!A794</f>
        <v/>
      </c>
      <c r="B795" s="191">
        <v>4302.08</v>
      </c>
      <c r="C795" s="62" t="str">
        <f>'02 LISTE DE CONTRÔLE ET RAPPORT'!C794</f>
        <v>Description du défaut: Le trop-plein n’est pas placé à la bonne hauteur.</v>
      </c>
      <c r="D795" s="342" t="s">
        <v>2430</v>
      </c>
      <c r="E795" s="418" t="s">
        <v>2132</v>
      </c>
      <c r="F795" s="418"/>
      <c r="G795" s="419"/>
      <c r="H795" s="8" t="s">
        <v>6</v>
      </c>
      <c r="I795" s="8" t="s">
        <v>6</v>
      </c>
      <c r="J795" s="8" t="s">
        <v>6</v>
      </c>
      <c r="K795" s="8" t="s">
        <v>6</v>
      </c>
    </row>
    <row r="796" spans="1:11" ht="29.45" customHeight="1" x14ac:dyDescent="0.25">
      <c r="A796" s="377" t="str">
        <f>'02 LISTE DE CONTRÔLE ET RAPPORT'!A795</f>
        <v/>
      </c>
      <c r="B796" s="326"/>
      <c r="C796" s="834" t="str">
        <f>'02 LISTE DE CONTRÔLE ET RAPPORT'!C795</f>
        <v xml:space="preserve">Il faut ajuster la hauteur au volume prévu/au niveau du réservoir. </v>
      </c>
      <c r="D796" s="835"/>
      <c r="E796" s="835"/>
      <c r="F796" s="835"/>
      <c r="G796" s="836"/>
      <c r="H796" s="8" t="s">
        <v>6</v>
      </c>
      <c r="I796" s="8" t="s">
        <v>6</v>
      </c>
      <c r="J796" s="8" t="s">
        <v>6</v>
      </c>
      <c r="K796" s="8" t="s">
        <v>6</v>
      </c>
    </row>
    <row r="797" spans="1:11" ht="15" customHeight="1" x14ac:dyDescent="0.25">
      <c r="A797" s="378" t="str">
        <f>'02 LISTE DE CONTRÔLE ET RAPPORT'!A796</f>
        <v/>
      </c>
      <c r="B797" s="191">
        <v>4302.09</v>
      </c>
      <c r="C797" s="62" t="str">
        <f>'02 LISTE DE CONTRÔLE ET RAPPORT'!C796</f>
        <v>Description du défaut: Le trop-plein est équipé d’un siphon.</v>
      </c>
      <c r="D797" s="342" t="s">
        <v>2430</v>
      </c>
      <c r="E797" s="418" t="s">
        <v>2132</v>
      </c>
      <c r="F797" s="418"/>
      <c r="G797" s="419"/>
      <c r="H797" s="8" t="s">
        <v>6</v>
      </c>
      <c r="I797" s="8" t="s">
        <v>6</v>
      </c>
      <c r="J797" s="8" t="s">
        <v>6</v>
      </c>
      <c r="K797" s="8" t="s">
        <v>6</v>
      </c>
    </row>
    <row r="798" spans="1:11" ht="45" customHeight="1" x14ac:dyDescent="0.25">
      <c r="A798" s="377" t="str">
        <f>'02 LISTE DE CONTRÔLE ET RAPPORT'!A797</f>
        <v/>
      </c>
      <c r="B798" s="326"/>
      <c r="C798" s="834" t="str">
        <f>'02 LISTE DE CONTRÔLE ET RAPPORT'!C797</f>
        <v>Il y a un risque de contamination bactériologique de l’eau potable. Le siphon doit être enlevé et remplacé par un trop-plein direct. Si le réservoir est rempli en service d’entretien, ce défaut doit être corrigé le plus vite possible.</v>
      </c>
      <c r="D798" s="835"/>
      <c r="E798" s="835"/>
      <c r="F798" s="835"/>
      <c r="G798" s="836"/>
      <c r="H798" s="8" t="s">
        <v>6</v>
      </c>
      <c r="I798" s="8" t="s">
        <v>6</v>
      </c>
      <c r="J798" s="8" t="s">
        <v>6</v>
      </c>
      <c r="K798" s="8" t="s">
        <v>6</v>
      </c>
    </row>
    <row r="799" spans="1:11" ht="29.45" customHeight="1" x14ac:dyDescent="0.25">
      <c r="A799" s="378" t="str">
        <f>'02 LISTE DE CONTRÔLE ET RAPPORT'!A798</f>
        <v/>
      </c>
      <c r="B799" s="191">
        <v>4302.1000000000004</v>
      </c>
      <c r="C799" s="62" t="str">
        <f>'02 LISTE DE CONTRÔLE ET RAPPORT'!C798</f>
        <v>Description du défaut: Il manque une échelle d’accès pour les réservoirs d’eau situés plus bas.</v>
      </c>
      <c r="D799" s="342" t="s">
        <v>2430</v>
      </c>
      <c r="E799" s="418" t="s">
        <v>2132</v>
      </c>
      <c r="F799" s="418"/>
      <c r="G799" s="419"/>
      <c r="H799" s="8" t="s">
        <v>6</v>
      </c>
      <c r="I799" s="8" t="s">
        <v>6</v>
      </c>
      <c r="J799" s="8" t="s">
        <v>6</v>
      </c>
      <c r="K799" s="8" t="s">
        <v>6</v>
      </c>
    </row>
    <row r="800" spans="1:11" ht="29.45" customHeight="1" thickBot="1" x14ac:dyDescent="0.3">
      <c r="A800" s="377" t="str">
        <f>'02 LISTE DE CONTRÔLE ET RAPPORT'!A799</f>
        <v/>
      </c>
      <c r="B800" s="326"/>
      <c r="C800" s="837" t="str">
        <f>'02 LISTE DE CONTRÔLE ET RAPPORT'!C799</f>
        <v>Il faut se procurer une échelle accrochable au trou d’homme. Elle doit être appuyée contre la paroi à l’extérieur du réservoir.</v>
      </c>
      <c r="D800" s="838"/>
      <c r="E800" s="838"/>
      <c r="F800" s="838"/>
      <c r="G800" s="839"/>
      <c r="H800" s="8" t="s">
        <v>6</v>
      </c>
      <c r="I800" s="8" t="s">
        <v>6</v>
      </c>
      <c r="J800" s="8" t="s">
        <v>6</v>
      </c>
      <c r="K800" s="8" t="s">
        <v>6</v>
      </c>
    </row>
    <row r="801" spans="1:11" ht="15" customHeight="1" thickBot="1" x14ac:dyDescent="0.3">
      <c r="A801" s="332" t="str">
        <f>'02 LISTE DE CONTRÔLE ET RAPPORT'!A800</f>
        <v/>
      </c>
      <c r="B801" s="207">
        <v>4303</v>
      </c>
      <c r="C801" s="480" t="str">
        <f>'02 LISTE DE CONTRÔLE ET RAPPORT'!C800</f>
        <v>Étanchéité (réservoir rempli selon le plan cantonal pour les catastrophes et les situations d’urgence)</v>
      </c>
      <c r="D801" s="240"/>
      <c r="E801" s="465"/>
      <c r="F801" s="466"/>
      <c r="G801" s="467"/>
      <c r="H801" s="8" t="s">
        <v>6</v>
      </c>
      <c r="I801" s="8" t="s">
        <v>6</v>
      </c>
      <c r="J801" s="8" t="s">
        <v>6</v>
      </c>
      <c r="K801" s="8" t="s">
        <v>6</v>
      </c>
    </row>
    <row r="802" spans="1:11" ht="15" customHeight="1" x14ac:dyDescent="0.25">
      <c r="A802" s="376" t="str">
        <f>'02 LISTE DE CONTRÔLE ET RAPPORT'!A801</f>
        <v/>
      </c>
      <c r="B802" s="190">
        <v>4303.01</v>
      </c>
      <c r="C802" s="481" t="str">
        <f>'02 LISTE DE CONTRÔLE ET RAPPORT'!C801</f>
        <v>Description du défaut: Il manque un test d’étanchéité documenté.</v>
      </c>
      <c r="D802" s="341" t="s">
        <v>2430</v>
      </c>
      <c r="E802" s="418" t="s">
        <v>2132</v>
      </c>
      <c r="F802" s="418"/>
      <c r="G802" s="419"/>
      <c r="H802" s="8" t="s">
        <v>6</v>
      </c>
      <c r="I802" s="8" t="s">
        <v>6</v>
      </c>
      <c r="J802" s="8" t="s">
        <v>6</v>
      </c>
      <c r="K802" s="8" t="s">
        <v>6</v>
      </c>
    </row>
    <row r="803" spans="1:11" ht="15" customHeight="1" x14ac:dyDescent="0.25">
      <c r="A803" s="377" t="str">
        <f>'02 LISTE DE CONTRÔLE ET RAPPORT'!A802</f>
        <v/>
      </c>
      <c r="B803" s="326"/>
      <c r="C803" s="834" t="str">
        <f>'02 LISTE DE CONTRÔLE ET RAPPORT'!C802</f>
        <v>Il faut réaliser le test et le documenter.</v>
      </c>
      <c r="D803" s="835"/>
      <c r="E803" s="835"/>
      <c r="F803" s="835"/>
      <c r="G803" s="836"/>
      <c r="H803" s="8" t="s">
        <v>6</v>
      </c>
      <c r="I803" s="8" t="s">
        <v>6</v>
      </c>
      <c r="J803" s="8" t="s">
        <v>6</v>
      </c>
      <c r="K803" s="8" t="s">
        <v>6</v>
      </c>
    </row>
    <row r="804" spans="1:11" ht="15" customHeight="1" x14ac:dyDescent="0.25">
      <c r="A804" s="378" t="str">
        <f>'02 LISTE DE CONTRÔLE ET RAPPORT'!A803</f>
        <v/>
      </c>
      <c r="B804" s="191">
        <v>4303.0200000000004</v>
      </c>
      <c r="C804" s="62" t="str">
        <f>'02 LISTE DE CONTRÔLE ET RAPPORT'!C803</f>
        <v>Description du défaut: Le réservoir d’eau n’est pas étanche.</v>
      </c>
      <c r="D804" s="342" t="s">
        <v>2430</v>
      </c>
      <c r="E804" s="418" t="s">
        <v>2132</v>
      </c>
      <c r="F804" s="418"/>
      <c r="G804" s="419"/>
      <c r="H804" s="8" t="s">
        <v>6</v>
      </c>
      <c r="I804" s="8" t="s">
        <v>6</v>
      </c>
      <c r="J804" s="8" t="s">
        <v>6</v>
      </c>
      <c r="K804" s="8" t="s">
        <v>6</v>
      </c>
    </row>
    <row r="805" spans="1:11" ht="58.35" customHeight="1" x14ac:dyDescent="0.25">
      <c r="A805" s="379" t="str">
        <f>'02 LISTE DE CONTRÔLE ET RAPPORT'!A804</f>
        <v/>
      </c>
      <c r="B805" s="229"/>
      <c r="C805" s="834" t="str">
        <f>'02 LISTE DE CONTRÔLE ET RAPPORT'!C804</f>
        <v>Il faut si possible localiser les fuites et immédiatement vider le réservoir. En fonction de la situation sur place, les mesures nécessaires doivent être définies et mises en œuvre par des entreprises spécialisées.</v>
      </c>
      <c r="D805" s="835"/>
      <c r="E805" s="835"/>
      <c r="F805" s="835"/>
      <c r="G805" s="836"/>
      <c r="H805" s="8" t="s">
        <v>6</v>
      </c>
      <c r="I805" s="8" t="s">
        <v>6</v>
      </c>
      <c r="J805" s="8" t="s">
        <v>6</v>
      </c>
      <c r="K805" s="8" t="s">
        <v>6</v>
      </c>
    </row>
    <row r="806" spans="1:11" ht="29.45" customHeight="1" thickBot="1" x14ac:dyDescent="0.3">
      <c r="A806" s="381" t="str">
        <f>'02 LISTE DE CONTRÔLE ET RAPPORT'!A805</f>
        <v/>
      </c>
      <c r="B806" s="225"/>
      <c r="C806" s="837" t="str">
        <f>'02 LISTE DE CONTRÔLE ET RAPPORT'!C805</f>
        <v xml:space="preserve">En cas de défaut, la marche à suivre doit être discutée avec l’autorité cantonale responsable des ouvrages de protection. </v>
      </c>
      <c r="D806" s="838"/>
      <c r="E806" s="838"/>
      <c r="F806" s="838"/>
      <c r="G806" s="839"/>
      <c r="H806" s="8" t="s">
        <v>6</v>
      </c>
      <c r="I806" s="8" t="s">
        <v>6</v>
      </c>
      <c r="J806" s="8" t="s">
        <v>6</v>
      </c>
      <c r="K806" s="8" t="s">
        <v>6</v>
      </c>
    </row>
    <row r="807" spans="1:11" ht="15.75" thickBot="1" x14ac:dyDescent="0.3">
      <c r="A807" s="385" t="str">
        <f>'02 LISTE DE CONTRÔLE ET RAPPORT'!A806</f>
        <v/>
      </c>
      <c r="B807" s="194">
        <v>4400</v>
      </c>
      <c r="C807" s="486" t="s">
        <v>1169</v>
      </c>
      <c r="D807" s="411"/>
      <c r="E807" s="470"/>
      <c r="F807" s="470"/>
      <c r="G807" s="471"/>
      <c r="H807" s="8" t="s">
        <v>6</v>
      </c>
      <c r="I807" s="8" t="s">
        <v>6</v>
      </c>
      <c r="J807" s="8" t="s">
        <v>6</v>
      </c>
      <c r="K807" s="8" t="s">
        <v>6</v>
      </c>
    </row>
    <row r="808" spans="1:11" ht="15" customHeight="1" x14ac:dyDescent="0.25">
      <c r="A808" s="386" t="str">
        <f>'02 LISTE DE CONTRÔLE ET RAPPORT'!A807</f>
        <v/>
      </c>
      <c r="B808" s="195">
        <v>4401</v>
      </c>
      <c r="C808" s="497" t="str">
        <f>'02 LISTE DE CONTRÔLE ET RAPPORT'!C807</f>
        <v>Description des défauts:</v>
      </c>
      <c r="D808" s="405"/>
      <c r="E808" s="354"/>
      <c r="F808" s="354"/>
      <c r="G808" s="406"/>
      <c r="H808" s="8" t="s">
        <v>6</v>
      </c>
      <c r="I808" s="8" t="s">
        <v>6</v>
      </c>
      <c r="J808" s="8" t="s">
        <v>6</v>
      </c>
      <c r="K808" s="8" t="s">
        <v>6</v>
      </c>
    </row>
    <row r="809" spans="1:11" ht="15" customHeight="1" x14ac:dyDescent="0.25">
      <c r="A809" s="387" t="str">
        <f>'02 LISTE DE CONTRÔLE ET RAPPORT'!A808</f>
        <v/>
      </c>
      <c r="B809" s="196">
        <v>4402</v>
      </c>
      <c r="C809" s="498" t="str">
        <f>'02 LISTE DE CONTRÔLE ET RAPPORT'!C808</f>
        <v>Description des défauts:</v>
      </c>
      <c r="D809" s="407"/>
      <c r="E809" s="354"/>
      <c r="F809" s="356"/>
      <c r="G809" s="408"/>
      <c r="H809" s="8" t="s">
        <v>6</v>
      </c>
      <c r="I809" s="8" t="s">
        <v>6</v>
      </c>
      <c r="J809" s="8" t="s">
        <v>6</v>
      </c>
      <c r="K809" s="8" t="s">
        <v>6</v>
      </c>
    </row>
    <row r="810" spans="1:11" ht="15" customHeight="1" thickBot="1" x14ac:dyDescent="0.3">
      <c r="A810" s="388" t="str">
        <f>'02 LISTE DE CONTRÔLE ET RAPPORT'!A809</f>
        <v/>
      </c>
      <c r="B810" s="197">
        <v>4403</v>
      </c>
      <c r="C810" s="499" t="str">
        <f>'02 LISTE DE CONTRÔLE ET RAPPORT'!C809</f>
        <v>Description des défauts:</v>
      </c>
      <c r="D810" s="409"/>
      <c r="E810" s="354"/>
      <c r="F810" s="358"/>
      <c r="G810" s="410"/>
      <c r="H810" s="8" t="s">
        <v>6</v>
      </c>
      <c r="I810" s="8" t="s">
        <v>6</v>
      </c>
      <c r="J810" s="8" t="s">
        <v>6</v>
      </c>
      <c r="K810" s="8" t="s">
        <v>6</v>
      </c>
    </row>
    <row r="811" spans="1:11" ht="18.600000000000001" customHeight="1" thickBot="1" x14ac:dyDescent="0.3">
      <c r="A811" s="327" t="str">
        <f>'02 LISTE DE CONTRÔLE ET RAPPORT'!A810</f>
        <v/>
      </c>
      <c r="B811" s="400">
        <v>5000</v>
      </c>
      <c r="C811" s="373" t="str">
        <f>'02 LISTE DE CONTRÔLE ET RAPPORT'!C810</f>
        <v>Évacuation des eaux usées</v>
      </c>
      <c r="D811" s="328"/>
      <c r="E811" s="468"/>
      <c r="F811" s="468"/>
      <c r="G811" s="469"/>
      <c r="H811" s="8" t="s">
        <v>6</v>
      </c>
      <c r="I811" s="8" t="s">
        <v>6</v>
      </c>
      <c r="J811" s="8" t="s">
        <v>6</v>
      </c>
      <c r="K811" s="8" t="s">
        <v>6</v>
      </c>
    </row>
    <row r="812" spans="1:11" ht="29.45" customHeight="1" thickBot="1" x14ac:dyDescent="0.3">
      <c r="A812" s="329" t="str">
        <f>'02 LISTE DE CONTRÔLE ET RAPPORT'!A811</f>
        <v/>
      </c>
      <c r="B812" s="401">
        <v>5100</v>
      </c>
      <c r="C812" s="375" t="str">
        <f>'02 LISTE DE CONTRÔLE ET RAPPORT'!C811</f>
        <v>Documents d’exploitation (*pour les abris d’hôpitaux et d’EMS construits avant 2012)</v>
      </c>
      <c r="D812" s="330"/>
      <c r="E812" s="371"/>
      <c r="F812" s="371"/>
      <c r="G812" s="372"/>
      <c r="H812" s="8" t="s">
        <v>6</v>
      </c>
      <c r="I812" s="8" t="s">
        <v>6</v>
      </c>
      <c r="J812" s="8" t="s">
        <v>6</v>
      </c>
      <c r="K812" s="8" t="s">
        <v>6</v>
      </c>
    </row>
    <row r="813" spans="1:11" ht="15" customHeight="1" thickBot="1" x14ac:dyDescent="0.3">
      <c r="A813" s="332" t="str">
        <f>'02 LISTE DE CONTRÔLE ET RAPPORT'!A812</f>
        <v/>
      </c>
      <c r="B813" s="207">
        <v>5101</v>
      </c>
      <c r="C813" s="480" t="str">
        <f>'02 LISTE DE CONTRÔLE ET RAPPORT'!C812</f>
        <v>Schéma d’exploitation</v>
      </c>
      <c r="D813" s="240"/>
      <c r="E813" s="465"/>
      <c r="F813" s="466"/>
      <c r="G813" s="467"/>
      <c r="H813" s="8" t="s">
        <v>6</v>
      </c>
      <c r="I813" s="8" t="s">
        <v>6</v>
      </c>
      <c r="J813" s="8" t="s">
        <v>6</v>
      </c>
      <c r="K813" s="8" t="s">
        <v>6</v>
      </c>
    </row>
    <row r="814" spans="1:11" ht="44.1" customHeight="1" x14ac:dyDescent="0.25">
      <c r="A814" s="376" t="str">
        <f>'02 LISTE DE CONTRÔLE ET RAPPORT'!A813</f>
        <v/>
      </c>
      <c r="B814" s="190">
        <v>5101.01</v>
      </c>
      <c r="C814" s="481" t="str">
        <f>'02 LISTE DE CONTRÔLE ET RAPPORT'!C813</f>
        <v>Description du défaut: Le schéma d’exploitation «Évacuation des eaux usées» (schéma de principe avec mode d’emploi) n’est pas affiché en permanence à un endroit approprié.</v>
      </c>
      <c r="D814" s="341" t="s">
        <v>2430</v>
      </c>
      <c r="E814" s="418" t="s">
        <v>2132</v>
      </c>
      <c r="F814" s="418"/>
      <c r="G814" s="419"/>
      <c r="H814" s="8" t="s">
        <v>6</v>
      </c>
      <c r="I814" s="8" t="s">
        <v>6</v>
      </c>
      <c r="J814" s="8" t="s">
        <v>6</v>
      </c>
      <c r="K814" s="8" t="s">
        <v>6</v>
      </c>
    </row>
    <row r="815" spans="1:11" ht="29.45" customHeight="1" x14ac:dyDescent="0.25">
      <c r="A815" s="377" t="str">
        <f>'02 LISTE DE CONTRÔLE ET RAPPORT'!A814</f>
        <v/>
      </c>
      <c r="B815" s="326"/>
      <c r="C815" s="834" t="str">
        <f>'02 LISTE DE CONTRÔLE ET RAPPORT'!C814</f>
        <v>Il convient d’établir un schéma d’exploitation et de le fixer bien en évidence et de façon permanente au niveau de la pompe de la fosse fécale.</v>
      </c>
      <c r="D815" s="835"/>
      <c r="E815" s="835"/>
      <c r="F815" s="835"/>
      <c r="G815" s="836"/>
      <c r="H815" s="8" t="s">
        <v>6</v>
      </c>
      <c r="I815" s="8" t="s">
        <v>6</v>
      </c>
      <c r="J815" s="8" t="s">
        <v>6</v>
      </c>
      <c r="K815" s="8" t="s">
        <v>6</v>
      </c>
    </row>
    <row r="816" spans="1:11" ht="44.1" customHeight="1" x14ac:dyDescent="0.25">
      <c r="A816" s="378" t="str">
        <f>'02 LISTE DE CONTRÔLE ET RAPPORT'!A815</f>
        <v/>
      </c>
      <c r="B816" s="191">
        <v>5101.0200000000004</v>
      </c>
      <c r="C816" s="62" t="str">
        <f>'02 LISTE DE CONTRÔLE ET RAPPORT'!C815</f>
        <v>Description du défaut: Le schéma d’exploitation «Évacuation des eaux usées» ne correspond pas à l’installation actuelle.</v>
      </c>
      <c r="D816" s="342" t="s">
        <v>2430</v>
      </c>
      <c r="E816" s="418" t="s">
        <v>2132</v>
      </c>
      <c r="F816" s="418"/>
      <c r="G816" s="419"/>
      <c r="H816" s="8" t="s">
        <v>6</v>
      </c>
      <c r="I816" s="8" t="s">
        <v>6</v>
      </c>
      <c r="J816" s="8" t="s">
        <v>6</v>
      </c>
      <c r="K816" s="8" t="s">
        <v>6</v>
      </c>
    </row>
    <row r="817" spans="1:11" ht="29.45" customHeight="1" x14ac:dyDescent="0.25">
      <c r="A817" s="377" t="str">
        <f>'02 LISTE DE CONTRÔLE ET RAPPORT'!A816</f>
        <v/>
      </c>
      <c r="B817" s="326"/>
      <c r="C817" s="834" t="str">
        <f>'02 LISTE DE CONTRÔLE ET RAPPORT'!C816</f>
        <v>Le schéma d’exploitation doit correspondre aux installations actuelles et être complété, corrigé ou redessiné en conséquence.</v>
      </c>
      <c r="D817" s="835"/>
      <c r="E817" s="835"/>
      <c r="F817" s="835"/>
      <c r="G817" s="836"/>
      <c r="H817" s="8" t="s">
        <v>6</v>
      </c>
      <c r="I817" s="8" t="s">
        <v>6</v>
      </c>
      <c r="J817" s="8" t="s">
        <v>6</v>
      </c>
      <c r="K817" s="8" t="s">
        <v>6</v>
      </c>
    </row>
    <row r="818" spans="1:11" ht="29.45" customHeight="1" x14ac:dyDescent="0.25">
      <c r="A818" s="378" t="str">
        <f>'02 LISTE DE CONTRÔLE ET RAPPORT'!A817</f>
        <v/>
      </c>
      <c r="B818" s="191">
        <v>5101.03</v>
      </c>
      <c r="C818" s="62" t="str">
        <f>'02 LISTE DE CONTRÔLE ET RAPPORT'!C817</f>
        <v>Description du défaut: Les modes de fonctionnement suivants ne peuvent pas être configurés correctement sur la base du schéma d’exploitation:</v>
      </c>
      <c r="D818" s="342" t="s">
        <v>2430</v>
      </c>
      <c r="E818" s="418" t="s">
        <v>2132</v>
      </c>
      <c r="F818" s="418"/>
      <c r="G818" s="419"/>
      <c r="H818" s="8" t="s">
        <v>6</v>
      </c>
      <c r="I818" s="8" t="s">
        <v>6</v>
      </c>
      <c r="J818" s="8" t="s">
        <v>6</v>
      </c>
      <c r="K818" s="8" t="s">
        <v>6</v>
      </c>
    </row>
    <row r="819" spans="1:11" ht="15" customHeight="1" x14ac:dyDescent="0.25">
      <c r="A819" s="379" t="str">
        <f>'02 LISTE DE CONTRÔLE ET RAPPORT'!A818</f>
        <v/>
      </c>
      <c r="B819" s="229"/>
      <c r="C819" s="853" t="str">
        <f>'02 LISTE DE CONTRÔLE ET RAPPORT'!C818</f>
        <v>-        fonctionnement normale,</v>
      </c>
      <c r="D819" s="854"/>
      <c r="E819" s="854"/>
      <c r="F819" s="854"/>
      <c r="G819" s="855"/>
      <c r="H819" s="8" t="s">
        <v>6</v>
      </c>
      <c r="I819" s="8" t="s">
        <v>6</v>
      </c>
      <c r="J819" s="8" t="s">
        <v>6</v>
      </c>
      <c r="K819" s="8" t="s">
        <v>6</v>
      </c>
    </row>
    <row r="820" spans="1:11" ht="15" customHeight="1" x14ac:dyDescent="0.25">
      <c r="A820" s="380" t="str">
        <f>'02 LISTE DE CONTRÔLE ET RAPPORT'!A819</f>
        <v/>
      </c>
      <c r="B820" s="222"/>
      <c r="C820" s="853" t="str">
        <f>'02 LISTE DE CONTRÔLE ET RAPPORT'!C819</f>
        <v>-        fonctionnement en cas de défectuosité de la canalisation locale et</v>
      </c>
      <c r="D820" s="854"/>
      <c r="E820" s="854"/>
      <c r="F820" s="854"/>
      <c r="G820" s="855"/>
      <c r="H820" s="8" t="s">
        <v>6</v>
      </c>
      <c r="I820" s="8" t="s">
        <v>6</v>
      </c>
      <c r="J820" s="8" t="s">
        <v>6</v>
      </c>
      <c r="K820" s="8" t="s">
        <v>6</v>
      </c>
    </row>
    <row r="821" spans="1:11" ht="29.45" customHeight="1" x14ac:dyDescent="0.25">
      <c r="A821" s="380" t="str">
        <f>'02 LISTE DE CONTRÔLE ET RAPPORT'!A820</f>
        <v/>
      </c>
      <c r="B821" s="222"/>
      <c r="C821" s="853" t="str">
        <f>'02 LISTE DE CONTRÔLE ET RAPPORT'!C820</f>
        <v>-        fonctionnement en cas de défaillance de la pompe des eaux usées (si la canalisation est située plus haut).</v>
      </c>
      <c r="D821" s="854"/>
      <c r="E821" s="854"/>
      <c r="F821" s="854"/>
      <c r="G821" s="855"/>
      <c r="H821" s="8" t="s">
        <v>6</v>
      </c>
      <c r="I821" s="8" t="s">
        <v>6</v>
      </c>
      <c r="J821" s="8" t="s">
        <v>6</v>
      </c>
      <c r="K821" s="8" t="s">
        <v>6</v>
      </c>
    </row>
    <row r="822" spans="1:11" ht="29.45" customHeight="1" thickBot="1" x14ac:dyDescent="0.3">
      <c r="A822" s="381" t="str">
        <f>'02 LISTE DE CONTRÔLE ET RAPPORT'!A821</f>
        <v/>
      </c>
      <c r="B822" s="225"/>
      <c r="C822" s="868" t="str">
        <f>'02 LISTE DE CONTRÔLE ET RAPPORT'!C821</f>
        <v>La marche à suivre en vue de l’élimination de ce défaut doit être discutée avec l’autorité cantonale responsable des ouvrages de protection.</v>
      </c>
      <c r="D822" s="869"/>
      <c r="E822" s="869"/>
      <c r="F822" s="869"/>
      <c r="G822" s="870"/>
      <c r="H822" s="8" t="s">
        <v>6</v>
      </c>
      <c r="I822" s="8" t="s">
        <v>6</v>
      </c>
      <c r="J822" s="8" t="s">
        <v>6</v>
      </c>
      <c r="K822" s="8" t="s">
        <v>6</v>
      </c>
    </row>
    <row r="823" spans="1:11" ht="15" customHeight="1" thickBot="1" x14ac:dyDescent="0.3">
      <c r="A823" s="332" t="str">
        <f>'02 LISTE DE CONTRÔLE ET RAPPORT'!A822</f>
        <v/>
      </c>
      <c r="B823" s="207">
        <v>5102</v>
      </c>
      <c r="C823" s="480" t="str">
        <f>'02 LISTE DE CONTRÔLE ET RAPPORT'!C822</f>
        <v>Désignation des composants</v>
      </c>
      <c r="D823" s="240"/>
      <c r="E823" s="465"/>
      <c r="F823" s="466"/>
      <c r="G823" s="467"/>
      <c r="H823" s="8" t="s">
        <v>6</v>
      </c>
      <c r="I823" s="8" t="s">
        <v>6</v>
      </c>
      <c r="J823" s="8" t="s">
        <v>6</v>
      </c>
      <c r="K823" s="8" t="s">
        <v>6</v>
      </c>
    </row>
    <row r="824" spans="1:11" ht="29.45" customHeight="1" x14ac:dyDescent="0.25">
      <c r="A824" s="376" t="str">
        <f>'02 LISTE DE CONTRÔLE ET RAPPORT'!A823</f>
        <v/>
      </c>
      <c r="B824" s="190">
        <v>5102.01</v>
      </c>
      <c r="C824" s="481" t="str">
        <f>'02 LISTE DE CONTRÔLE ET RAPPORT'!C823</f>
        <v>Description du défaut: Les désignations utilisées ne correspondent pas aux numérotations et aux positions des ITE et du schéma d’exploitation.</v>
      </c>
      <c r="D824" s="341" t="s">
        <v>2430</v>
      </c>
      <c r="E824" s="418" t="s">
        <v>2132</v>
      </c>
      <c r="F824" s="418"/>
      <c r="G824" s="419"/>
      <c r="H824" s="8" t="s">
        <v>6</v>
      </c>
      <c r="I824" s="8" t="s">
        <v>6</v>
      </c>
      <c r="J824" s="8" t="s">
        <v>6</v>
      </c>
      <c r="K824" s="8" t="s">
        <v>6</v>
      </c>
    </row>
    <row r="825" spans="1:11" ht="15" customHeight="1" x14ac:dyDescent="0.25">
      <c r="A825" s="377" t="str">
        <f>'02 LISTE DE CONTRÔLE ET RAPPORT'!A824</f>
        <v/>
      </c>
      <c r="B825" s="326"/>
      <c r="C825" s="834" t="str">
        <f>'02 LISTE DE CONTRÔLE ET RAPPORT'!C824</f>
        <v>Ces inscriptions doivent être corrigées ou complétées.</v>
      </c>
      <c r="D825" s="835"/>
      <c r="E825" s="835"/>
      <c r="F825" s="835"/>
      <c r="G825" s="836"/>
      <c r="H825" s="8" t="s">
        <v>6</v>
      </c>
      <c r="I825" s="8" t="s">
        <v>6</v>
      </c>
      <c r="J825" s="8" t="s">
        <v>6</v>
      </c>
      <c r="K825" s="8" t="s">
        <v>6</v>
      </c>
    </row>
    <row r="826" spans="1:11" ht="29.45" customHeight="1" x14ac:dyDescent="0.25">
      <c r="A826" s="378" t="str">
        <f>'02 LISTE DE CONTRÔLE ET RAPPORT'!A825</f>
        <v/>
      </c>
      <c r="B826" s="191">
        <v>5102.0200000000004</v>
      </c>
      <c r="C826" s="62" t="str">
        <f>'02 LISTE DE CONTRÔLE ET RAPPORT'!C825</f>
        <v>Description du défaut: Les inscriptions ne sont pas apposées en permanence et de manière à exclure toute confusion.</v>
      </c>
      <c r="D826" s="342" t="s">
        <v>2430</v>
      </c>
      <c r="E826" s="418" t="s">
        <v>2132</v>
      </c>
      <c r="F826" s="418"/>
      <c r="G826" s="419"/>
      <c r="H826" s="8" t="s">
        <v>6</v>
      </c>
      <c r="I826" s="8" t="s">
        <v>6</v>
      </c>
      <c r="J826" s="8" t="s">
        <v>6</v>
      </c>
      <c r="K826" s="8" t="s">
        <v>6</v>
      </c>
    </row>
    <row r="827" spans="1:11" ht="57" customHeight="1" thickBot="1" x14ac:dyDescent="0.3">
      <c r="A827" s="377" t="str">
        <f>'02 LISTE DE CONTRÔLE ET RAPPORT'!A826</f>
        <v/>
      </c>
      <c r="B827" s="326"/>
      <c r="C827" s="837" t="str">
        <f>'02 LISTE DE CONTRÔLE ET RAPPORT'!C826</f>
        <v>Les inscriptions doivent être apposées en permanence à l’endroit prévu (p. ex. autocollant, plaquette en aluminium avec chaîne, etc.) et pouvoir être clairement attribuées au composant correspondant. Grâce à elles, les installations doivent pouvoir être utilisées à l’aide du schéma d’exploitation même par un personnel non spécialisé ayant reçu les instructions nécessaires.</v>
      </c>
      <c r="D827" s="838"/>
      <c r="E827" s="838"/>
      <c r="F827" s="838"/>
      <c r="G827" s="839"/>
      <c r="H827" s="8" t="s">
        <v>6</v>
      </c>
      <c r="I827" s="8" t="s">
        <v>6</v>
      </c>
      <c r="J827" s="8" t="s">
        <v>6</v>
      </c>
      <c r="K827" s="8" t="s">
        <v>6</v>
      </c>
    </row>
    <row r="828" spans="1:11" ht="15" customHeight="1" thickBot="1" x14ac:dyDescent="0.3">
      <c r="A828" s="329" t="str">
        <f>'02 LISTE DE CONTRÔLE ET RAPPORT'!A827</f>
        <v/>
      </c>
      <c r="B828" s="401">
        <v>5200</v>
      </c>
      <c r="C828" s="374" t="str">
        <f>'02 LISTE DE CONTRÔLE ET RAPPORT'!C827</f>
        <v>Contrôle du fonctionnement des écoulements</v>
      </c>
      <c r="D828" s="330"/>
      <c r="E828" s="371"/>
      <c r="F828" s="371"/>
      <c r="G828" s="372"/>
      <c r="H828" s="8" t="s">
        <v>6</v>
      </c>
      <c r="I828" s="8" t="s">
        <v>6</v>
      </c>
      <c r="J828" s="8" t="s">
        <v>6</v>
      </c>
      <c r="K828" s="8" t="s">
        <v>6</v>
      </c>
    </row>
    <row r="829" spans="1:11" ht="15" customHeight="1" thickBot="1" x14ac:dyDescent="0.3">
      <c r="A829" s="332" t="str">
        <f>'02 LISTE DE CONTRÔLE ET RAPPORT'!A828</f>
        <v/>
      </c>
      <c r="B829" s="207">
        <v>5201</v>
      </c>
      <c r="C829" s="480" t="str">
        <f>'02 LISTE DE CONTRÔLE ET RAPPORT'!C828</f>
        <v>Vannes et couvercles pour puits</v>
      </c>
      <c r="D829" s="240"/>
      <c r="E829" s="465"/>
      <c r="F829" s="466"/>
      <c r="G829" s="467"/>
      <c r="H829" s="8" t="s">
        <v>6</v>
      </c>
      <c r="I829" s="8" t="s">
        <v>6</v>
      </c>
      <c r="J829" s="8" t="s">
        <v>6</v>
      </c>
      <c r="K829" s="8" t="s">
        <v>6</v>
      </c>
    </row>
    <row r="830" spans="1:11" ht="29.45" customHeight="1" x14ac:dyDescent="0.25">
      <c r="A830" s="383" t="str">
        <f>'02 LISTE DE CONTRÔLE ET RAPPORT'!A829</f>
        <v/>
      </c>
      <c r="B830" s="193">
        <v>5201.01</v>
      </c>
      <c r="C830" s="484" t="str">
        <f>'02 LISTE DE CONTRÔLE ET RAPPORT'!C829</f>
        <v>Description du défaut: Certaines installations d’évacuation des eaux usées nécessaires pour cet ouvrage de protection sont manquantes.</v>
      </c>
      <c r="D830" s="344" t="s">
        <v>2431</v>
      </c>
      <c r="E830" s="424" t="s">
        <v>2132</v>
      </c>
      <c r="F830" s="424"/>
      <c r="G830" s="425"/>
      <c r="H830" s="8" t="s">
        <v>6</v>
      </c>
      <c r="I830" s="8" t="s">
        <v>6</v>
      </c>
      <c r="J830" s="8" t="s">
        <v>6</v>
      </c>
      <c r="K830" s="8" t="s">
        <v>6</v>
      </c>
    </row>
    <row r="831" spans="1:11" ht="17.45" customHeight="1" x14ac:dyDescent="0.25">
      <c r="A831" s="379" t="str">
        <f>'02 LISTE DE CONTRÔLE ET RAPPORT'!A830</f>
        <v/>
      </c>
      <c r="B831" s="229"/>
      <c r="C831" s="834" t="str">
        <f>'02 LISTE DE CONTRÔLE ET RAPPORT'!C830</f>
        <v xml:space="preserve">La construction ne correspond plus à l’utilisation initialement autorisée. </v>
      </c>
      <c r="D831" s="835"/>
      <c r="E831" s="835"/>
      <c r="F831" s="835"/>
      <c r="G831" s="836"/>
      <c r="H831" s="8" t="s">
        <v>6</v>
      </c>
      <c r="I831" s="8" t="s">
        <v>6</v>
      </c>
      <c r="J831" s="8" t="s">
        <v>6</v>
      </c>
      <c r="K831" s="8" t="s">
        <v>6</v>
      </c>
    </row>
    <row r="832" spans="1:11" ht="29.45" customHeight="1" x14ac:dyDescent="0.25">
      <c r="A832" s="381" t="str">
        <f>'02 LISTE DE CONTRÔLE ET RAPPORT'!A831</f>
        <v/>
      </c>
      <c r="B832" s="225"/>
      <c r="C832" s="834" t="str">
        <f>'02 LISTE DE CONTRÔLE ET RAPPORT'!C831</f>
        <v>En cas de défaut en la matière, la marche à suivre doit être discutée avec l’autorité cantonale responsable des ouvrages de protection.</v>
      </c>
      <c r="D832" s="835"/>
      <c r="E832" s="835"/>
      <c r="F832" s="835"/>
      <c r="G832" s="836"/>
      <c r="H832" s="8" t="s">
        <v>6</v>
      </c>
      <c r="I832" s="8" t="s">
        <v>6</v>
      </c>
      <c r="J832" s="8" t="s">
        <v>6</v>
      </c>
      <c r="K832" s="8" t="s">
        <v>6</v>
      </c>
    </row>
    <row r="833" spans="1:11" ht="15" customHeight="1" x14ac:dyDescent="0.25">
      <c r="A833" s="384" t="str">
        <f>'02 LISTE DE CONTRÔLE ET RAPPORT'!A832</f>
        <v/>
      </c>
      <c r="B833" s="63">
        <v>5201.0200000000004</v>
      </c>
      <c r="C833" s="485" t="str">
        <f>'02 LISTE DE CONTRÔLE ET RAPPORT'!C832</f>
        <v>Description du défaut: Les vannes de canalisation ne fonctionnent pas.</v>
      </c>
      <c r="D833" s="345" t="s">
        <v>2431</v>
      </c>
      <c r="E833" s="424" t="s">
        <v>2132</v>
      </c>
      <c r="F833" s="424"/>
      <c r="G833" s="425"/>
      <c r="H833" s="8" t="s">
        <v>6</v>
      </c>
      <c r="I833" s="8" t="s">
        <v>6</v>
      </c>
      <c r="J833" s="8" t="s">
        <v>6</v>
      </c>
      <c r="K833" s="8" t="s">
        <v>6</v>
      </c>
    </row>
    <row r="834" spans="1:11" ht="14.45" customHeight="1" x14ac:dyDescent="0.25">
      <c r="A834" s="377" t="str">
        <f>'02 LISTE DE CONTRÔLE ET RAPPORT'!A833</f>
        <v/>
      </c>
      <c r="B834" s="326"/>
      <c r="C834" s="834" t="str">
        <f>'02 LISTE DE CONTRÔLE ET RAPPORT'!C833</f>
        <v>Elles doivent faire l’objet d’un service d’entretien général ou être remplacées.</v>
      </c>
      <c r="D834" s="835"/>
      <c r="E834" s="835"/>
      <c r="F834" s="835"/>
      <c r="G834" s="836"/>
      <c r="H834" s="8" t="s">
        <v>6</v>
      </c>
      <c r="I834" s="8" t="s">
        <v>6</v>
      </c>
      <c r="J834" s="8" t="s">
        <v>6</v>
      </c>
      <c r="K834" s="8" t="s">
        <v>6</v>
      </c>
    </row>
    <row r="835" spans="1:11" ht="15" customHeight="1" x14ac:dyDescent="0.25">
      <c r="A835" s="378" t="str">
        <f>'02 LISTE DE CONTRÔLE ET RAPPORT'!A834</f>
        <v/>
      </c>
      <c r="B835" s="191">
        <v>5201.03</v>
      </c>
      <c r="C835" s="62" t="str">
        <f>'02 LISTE DE CONTRÔLE ET RAPPORT'!C834</f>
        <v>Description du défaut: Les couvercles pour puits ne sont pas entretenus.</v>
      </c>
      <c r="D835" s="342" t="s">
        <v>2430</v>
      </c>
      <c r="E835" s="418" t="s">
        <v>2132</v>
      </c>
      <c r="F835" s="418"/>
      <c r="G835" s="419"/>
      <c r="H835" s="8" t="s">
        <v>6</v>
      </c>
      <c r="I835" s="8" t="s">
        <v>6</v>
      </c>
      <c r="J835" s="8" t="s">
        <v>6</v>
      </c>
      <c r="K835" s="8" t="s">
        <v>6</v>
      </c>
    </row>
    <row r="836" spans="1:11" ht="43.35" customHeight="1" x14ac:dyDescent="0.25">
      <c r="A836" s="377" t="str">
        <f>'02 LISTE DE CONTRÔLE ET RAPPORT'!A835</f>
        <v/>
      </c>
      <c r="B836" s="326"/>
      <c r="C836" s="834" t="str">
        <f>'02 LISTE DE CONTRÔLE ET RAPPORT'!C835</f>
        <v>Ils doivent faire l’objet d’un service d’entretien général. Les joints en caoutchouc qui sont fragilisés, durcis, fissurés ou endommagés doivent être remplacés. Il faut se procurer des joints pour remplacer ceux qui sont manquants et les mettre en place.</v>
      </c>
      <c r="D836" s="835"/>
      <c r="E836" s="835"/>
      <c r="F836" s="835"/>
      <c r="G836" s="836"/>
      <c r="H836" s="8" t="s">
        <v>6</v>
      </c>
      <c r="I836" s="8" t="s">
        <v>6</v>
      </c>
      <c r="J836" s="8" t="s">
        <v>6</v>
      </c>
      <c r="K836" s="8" t="s">
        <v>6</v>
      </c>
    </row>
    <row r="837" spans="1:11" ht="44.1" customHeight="1" x14ac:dyDescent="0.25">
      <c r="A837" s="378" t="str">
        <f>'02 LISTE DE CONTRÔLE ET RAPPORT'!A836</f>
        <v/>
      </c>
      <c r="B837" s="191">
        <v>5201.04</v>
      </c>
      <c r="C837" s="62" t="str">
        <f>'02 LISTE DE CONTRÔLE ET RAPPORT'!C836</f>
        <v>Description du défaut: Les outils ou clés utilisés pour les différentes bouches d’écoulement, couvercles pour puits, vannes d’arrêt, grilles caillebotis sont manquants.</v>
      </c>
      <c r="D837" s="342" t="s">
        <v>2430</v>
      </c>
      <c r="E837" s="418" t="s">
        <v>2132</v>
      </c>
      <c r="F837" s="418"/>
      <c r="G837" s="419"/>
      <c r="H837" s="8" t="s">
        <v>6</v>
      </c>
      <c r="I837" s="8" t="s">
        <v>6</v>
      </c>
      <c r="J837" s="8" t="s">
        <v>6</v>
      </c>
      <c r="K837" s="8" t="s">
        <v>6</v>
      </c>
    </row>
    <row r="838" spans="1:11" ht="29.45" customHeight="1" thickBot="1" x14ac:dyDescent="0.3">
      <c r="A838" s="377" t="str">
        <f>'02 LISTE DE CONTRÔLE ET RAPPORT'!A837</f>
        <v/>
      </c>
      <c r="B838" s="326"/>
      <c r="C838" s="837" t="str">
        <f>'02 LISTE DE CONTRÔLE ET RAPPORT'!C837</f>
        <v>Il faut se procurer les clés et outils spéciaux et les entreposer dans la construction (local d’entretien technique, local ventilation).</v>
      </c>
      <c r="D838" s="838"/>
      <c r="E838" s="838"/>
      <c r="F838" s="838"/>
      <c r="G838" s="839"/>
      <c r="H838" s="8" t="s">
        <v>6</v>
      </c>
      <c r="I838" s="8" t="s">
        <v>6</v>
      </c>
      <c r="J838" s="8" t="s">
        <v>6</v>
      </c>
      <c r="K838" s="8" t="s">
        <v>6</v>
      </c>
    </row>
    <row r="839" spans="1:11" ht="15" customHeight="1" thickBot="1" x14ac:dyDescent="0.3">
      <c r="A839" s="332" t="str">
        <f>'02 LISTE DE CONTRÔLE ET RAPPORT'!A838</f>
        <v/>
      </c>
      <c r="B839" s="207">
        <v>5202</v>
      </c>
      <c r="C839" s="480" t="str">
        <f>'02 LISTE DE CONTRÔLE ET RAPPORT'!C838</f>
        <v>Écoulements au sol</v>
      </c>
      <c r="D839" s="240"/>
      <c r="E839" s="465"/>
      <c r="F839" s="466"/>
      <c r="G839" s="467"/>
      <c r="H839" s="8" t="s">
        <v>6</v>
      </c>
      <c r="I839" s="8" t="s">
        <v>6</v>
      </c>
      <c r="J839" s="8" t="s">
        <v>6</v>
      </c>
      <c r="K839" s="8" t="s">
        <v>6</v>
      </c>
    </row>
    <row r="840" spans="1:11" ht="58.35" customHeight="1" x14ac:dyDescent="0.25">
      <c r="A840" s="383" t="str">
        <f>'02 LISTE DE CONTRÔLE ET RAPPORT'!A839</f>
        <v/>
      </c>
      <c r="B840" s="193">
        <v>5202.01</v>
      </c>
      <c r="C840" s="484" t="str">
        <f>'02 LISTE DE CONTRÔLE ET RAPPORT'!C839</f>
        <v>Description du défaut: Certaines conduites d’évacuation des eaux reliant la zone non protégée à l’intérieur de la construction ne sont pas munies d’un écoulement au sol avec verrouillage mécanique ou de vannes d’arrêt.</v>
      </c>
      <c r="D840" s="344" t="s">
        <v>2431</v>
      </c>
      <c r="E840" s="424" t="s">
        <v>2132</v>
      </c>
      <c r="F840" s="424"/>
      <c r="G840" s="425"/>
      <c r="H840" s="8" t="s">
        <v>6</v>
      </c>
      <c r="I840" s="8" t="s">
        <v>6</v>
      </c>
      <c r="J840" s="8" t="s">
        <v>6</v>
      </c>
      <c r="K840" s="8" t="s">
        <v>6</v>
      </c>
    </row>
    <row r="841" spans="1:11" ht="44.45" customHeight="1" x14ac:dyDescent="0.25">
      <c r="A841" s="377" t="str">
        <f>'02 LISTE DE CONTRÔLE ET RAPPORT'!A840</f>
        <v/>
      </c>
      <c r="B841" s="326"/>
      <c r="C841" s="834" t="str">
        <f>'02 LISTE DE CONTRÔLE ET RAPPORT'!C840</f>
        <v>Ces conduites d’évacuation des eaux doivent pouvoir être verrouillées au moment de la préparation de la construction (p. ex. plaques d’acier). Le plan des canalisations et le schéma d’exploitation relatif aux eaux usées doivent être actualisés. La marche à suivre en vue de l’élimination de ce défaut doit être discutée avec l’autorité cantonale responsable des ouvrages de protection.</v>
      </c>
      <c r="D841" s="835"/>
      <c r="E841" s="835"/>
      <c r="F841" s="835"/>
      <c r="G841" s="836"/>
      <c r="H841" s="8" t="s">
        <v>6</v>
      </c>
      <c r="I841" s="8" t="s">
        <v>6</v>
      </c>
      <c r="J841" s="8" t="s">
        <v>6</v>
      </c>
      <c r="K841" s="8" t="s">
        <v>6</v>
      </c>
    </row>
    <row r="842" spans="1:11" ht="29.45" customHeight="1" x14ac:dyDescent="0.25">
      <c r="A842" s="384" t="str">
        <f>'02 LISTE DE CONTRÔLE ET RAPPORT'!A841</f>
        <v/>
      </c>
      <c r="B842" s="63">
        <v>5202.0200000000004</v>
      </c>
      <c r="C842" s="485" t="str">
        <f>'02 LISTE DE CONTRÔLE ET RAPPORT'!C841</f>
        <v>Description du défaut: Les bouches d’écoulement au sol sont sales, présentent des traces de rouille ou ne fonctionnent pas correctement.</v>
      </c>
      <c r="D842" s="345" t="s">
        <v>2431</v>
      </c>
      <c r="E842" s="424" t="s">
        <v>2132</v>
      </c>
      <c r="F842" s="424"/>
      <c r="G842" s="425"/>
      <c r="H842" s="8" t="s">
        <v>6</v>
      </c>
      <c r="I842" s="8" t="s">
        <v>6</v>
      </c>
      <c r="J842" s="8" t="s">
        <v>6</v>
      </c>
      <c r="K842" s="8" t="s">
        <v>6</v>
      </c>
    </row>
    <row r="843" spans="1:11" ht="45" customHeight="1" x14ac:dyDescent="0.25">
      <c r="A843" s="377" t="str">
        <f>'02 LISTE DE CONTRÔLE ET RAPPORT'!A842</f>
        <v/>
      </c>
      <c r="B843" s="326"/>
      <c r="C843" s="834" t="str">
        <f>'02 LISTE DE CONTRÔLE ET RAPPORT'!C842</f>
        <v>Les grilles rouillées ou corrodées doivent être nettoyées et, au besoin, dérouillées par sablage et traitées avec une peinture à base de goudron (ITE-Pos 126). Il y a lieu de remplacer les joints défectueux et de se procurer ceux qui manquent.</v>
      </c>
      <c r="D843" s="835"/>
      <c r="E843" s="835"/>
      <c r="F843" s="835"/>
      <c r="G843" s="836"/>
      <c r="H843" s="8" t="s">
        <v>6</v>
      </c>
      <c r="I843" s="8" t="s">
        <v>6</v>
      </c>
      <c r="J843" s="8" t="s">
        <v>6</v>
      </c>
      <c r="K843" s="8" t="s">
        <v>6</v>
      </c>
    </row>
    <row r="844" spans="1:11" ht="58.35" customHeight="1" x14ac:dyDescent="0.25">
      <c r="A844" s="384" t="str">
        <f>'02 LISTE DE CONTRÔLE ET RAPPORT'!A843</f>
        <v/>
      </c>
      <c r="B844" s="63">
        <v>5202.03</v>
      </c>
      <c r="C844" s="485" t="str">
        <f>'02 LISTE DE CONTRÔLE ET RAPPORT'!C843</f>
        <v>Description du défaut: Le local des machines possède un écoulement au sol. À contrôler dans les abris pour lesquels un groupe électrogène de secours est prescrit (abris à partir de 800 places protégées) ou a été installé.</v>
      </c>
      <c r="D844" s="345" t="s">
        <v>2431</v>
      </c>
      <c r="E844" s="424" t="s">
        <v>2132</v>
      </c>
      <c r="F844" s="424"/>
      <c r="G844" s="425"/>
      <c r="H844" s="8" t="s">
        <v>6</v>
      </c>
      <c r="I844" s="8" t="s">
        <v>6</v>
      </c>
      <c r="J844" s="8" t="s">
        <v>6</v>
      </c>
      <c r="K844" s="1"/>
    </row>
    <row r="845" spans="1:11" ht="101.45" customHeight="1" thickBot="1" x14ac:dyDescent="0.3">
      <c r="A845" s="377" t="str">
        <f>'02 LISTE DE CONTRÔLE ET RAPPORT'!A844</f>
        <v/>
      </c>
      <c r="B845" s="326"/>
      <c r="C845" s="837" t="str">
        <f>'02 LISTE DE CONTRÔLE ET RAPPORT'!C844</f>
        <v>Selon les instructions techniques actuellement en vigueur, il ne doit pas y avoir d’écoulements au sol dans le local des machines en raison du possible écoulement de lubrifiants et de carburants. L’écoulement au sol doit être fermé durablement (p. ex. avec du béton), ou il faut empêcher que des lubrifiants ou des carburants ne parviennent dans le système d’évacuation des eaux usées. La marche à suivre en vue de l’élimination de ce défaut doit être discutée avec l’autorité cantonale responsable des ouvrages de protection.</v>
      </c>
      <c r="D845" s="838"/>
      <c r="E845" s="838"/>
      <c r="F845" s="838"/>
      <c r="G845" s="839"/>
      <c r="H845" s="8" t="s">
        <v>6</v>
      </c>
      <c r="I845" s="8" t="s">
        <v>6</v>
      </c>
      <c r="J845" s="8" t="s">
        <v>6</v>
      </c>
      <c r="K845" s="1"/>
    </row>
    <row r="846" spans="1:11" ht="29.45" customHeight="1" thickBot="1" x14ac:dyDescent="0.3">
      <c r="A846" s="332" t="str">
        <f>'02 LISTE DE CONTRÔLE ET RAPPORT'!A845</f>
        <v/>
      </c>
      <c r="B846" s="207">
        <v>5203</v>
      </c>
      <c r="C846" s="480" t="str">
        <f>'02 LISTE DE CONTRÔLE ET RAPPORT'!C845</f>
        <v>Évacuation des eaux usées (*pour les abris d’hôpitaux et d’EMS construits avant 2012)</v>
      </c>
      <c r="D846" s="240"/>
      <c r="E846" s="465"/>
      <c r="F846" s="466"/>
      <c r="G846" s="467"/>
      <c r="H846" s="8" t="s">
        <v>6</v>
      </c>
      <c r="I846" s="8" t="s">
        <v>6</v>
      </c>
      <c r="J846" s="8" t="s">
        <v>6</v>
      </c>
      <c r="K846" s="8" t="s">
        <v>6</v>
      </c>
    </row>
    <row r="847" spans="1:11" ht="29.45" customHeight="1" x14ac:dyDescent="0.25">
      <c r="A847" s="391" t="str">
        <f>'02 LISTE DE CONTRÔLE ET RAPPORT'!A846</f>
        <v/>
      </c>
      <c r="B847" s="200">
        <v>5203.01</v>
      </c>
      <c r="C847" s="492" t="str">
        <f>'02 LISTE DE CONTRÔLE ET RAPPORT'!C846</f>
        <v>Description du défaut: Il n’est pas possible de passer au mode de fonctionnement de secours avec la pompe manuelle sans entrer dans la fosse fécale.</v>
      </c>
      <c r="D847" s="348" t="s">
        <v>3</v>
      </c>
      <c r="E847" s="422" t="s">
        <v>2132</v>
      </c>
      <c r="F847" s="422"/>
      <c r="G847" s="423"/>
      <c r="H847" s="8" t="s">
        <v>6</v>
      </c>
      <c r="I847" s="8" t="s">
        <v>6</v>
      </c>
      <c r="J847" s="8" t="s">
        <v>6</v>
      </c>
      <c r="K847" s="8" t="s">
        <v>6</v>
      </c>
    </row>
    <row r="848" spans="1:11" ht="45" customHeight="1" x14ac:dyDescent="0.25">
      <c r="A848" s="377" t="str">
        <f>'02 LISTE DE CONTRÔLE ET RAPPORT'!A847</f>
        <v/>
      </c>
      <c r="B848" s="326"/>
      <c r="C848" s="834" t="str">
        <f>'02 LISTE DE CONTRÔLE ET RAPPORT'!C847</f>
        <v>Cette situation peut être constitutive d’un danger. Le propriétaire s’expose à des conséquences en termes de responsabilité civile et doit en être informé. La marche à suivre doit être discutée avec l’autorité cantonale responsable des ouvrages de protection.</v>
      </c>
      <c r="D848" s="835"/>
      <c r="E848" s="835"/>
      <c r="F848" s="835"/>
      <c r="G848" s="836"/>
      <c r="H848" s="8" t="s">
        <v>6</v>
      </c>
      <c r="I848" s="8" t="s">
        <v>6</v>
      </c>
      <c r="J848" s="8" t="s">
        <v>6</v>
      </c>
      <c r="K848" s="8" t="s">
        <v>6</v>
      </c>
    </row>
    <row r="849" spans="1:11" ht="58.35" customHeight="1" x14ac:dyDescent="0.25">
      <c r="A849" s="384" t="str">
        <f>'02 LISTE DE CONTRÔLE ET RAPPORT'!A848</f>
        <v/>
      </c>
      <c r="B849" s="63">
        <v>5203.0200000000004</v>
      </c>
      <c r="C849" s="485" t="str">
        <f>'02 LISTE DE CONTRÔLE ET RAPPORT'!C848</f>
        <v>Description du défaut: Les eaux usées ne peuvent pas être évacuées au moyen de la pompe manuelle et du raccord Storz externe (75 ou 110 mm) en utilisant le tuyau de raccordement et les tuyaux flexibles prévus.</v>
      </c>
      <c r="D849" s="345" t="s">
        <v>2431</v>
      </c>
      <c r="E849" s="424" t="s">
        <v>2132</v>
      </c>
      <c r="F849" s="424"/>
      <c r="G849" s="425"/>
      <c r="H849" s="8" t="s">
        <v>6</v>
      </c>
      <c r="I849" s="8" t="s">
        <v>6</v>
      </c>
      <c r="J849" s="8" t="s">
        <v>6</v>
      </c>
      <c r="K849" s="8" t="s">
        <v>6</v>
      </c>
    </row>
    <row r="850" spans="1:11" ht="57.6" customHeight="1" x14ac:dyDescent="0.25">
      <c r="A850" s="377" t="str">
        <f>'02 LISTE DE CONTRÔLE ET RAPPORT'!A849</f>
        <v/>
      </c>
      <c r="B850" s="326"/>
      <c r="C850" s="834" t="str">
        <f>'02 LISTE DE CONTRÔLE ET RAPPORT'!C849</f>
        <v>Il convient de se procurer les accessoires nécessaires (tuyau flexible, arc de tuyau, etc.), de les désigner de façon adéquate et de les déposer dans l’ouvrage de protection afin que les eaux usées de la fosse fécale puissent être évacuées à l’extérieur. Le fonctionnement du dispositif doit être contrôlé à l’occasion de la prochaine maintenance.</v>
      </c>
      <c r="D850" s="835"/>
      <c r="E850" s="835"/>
      <c r="F850" s="835"/>
      <c r="G850" s="836"/>
      <c r="H850" s="8" t="s">
        <v>6</v>
      </c>
      <c r="I850" s="8" t="s">
        <v>6</v>
      </c>
      <c r="J850" s="8" t="s">
        <v>6</v>
      </c>
      <c r="K850" s="8" t="s">
        <v>6</v>
      </c>
    </row>
    <row r="851" spans="1:11" ht="15" customHeight="1" x14ac:dyDescent="0.25">
      <c r="A851" s="384" t="str">
        <f>'02 LISTE DE CONTRÔLE ET RAPPORT'!A850</f>
        <v/>
      </c>
      <c r="B851" s="63">
        <v>5203.03</v>
      </c>
      <c r="C851" s="871" t="str">
        <f>'02 LISTE DE CONTRÔLE ET RAPPORT'!C850</f>
        <v>Description du défaut: Le manche de la pompe manuelle de la fosse fécale est manquant.</v>
      </c>
      <c r="D851" s="872"/>
      <c r="E851" s="872"/>
      <c r="F851" s="872"/>
      <c r="G851" s="873"/>
      <c r="H851" s="8" t="s">
        <v>6</v>
      </c>
      <c r="I851" s="8" t="s">
        <v>6</v>
      </c>
      <c r="J851" s="8" t="s">
        <v>6</v>
      </c>
      <c r="K851" s="8" t="s">
        <v>6</v>
      </c>
    </row>
    <row r="852" spans="1:11" ht="29.45" customHeight="1" x14ac:dyDescent="0.25">
      <c r="A852" s="377" t="str">
        <f>'02 LISTE DE CONTRÔLE ET RAPPORT'!A851</f>
        <v/>
      </c>
      <c r="B852" s="326"/>
      <c r="C852" s="834" t="str">
        <f>'02 LISTE DE CONTRÔLE ET RAPPORT'!C851</f>
        <v>Il faut s’en procurer un auprès du fabricant et le fixer solidement au mur qui jouxte la pompe manuelle de la fosse fécale.</v>
      </c>
      <c r="D852" s="835"/>
      <c r="E852" s="835"/>
      <c r="F852" s="835"/>
      <c r="G852" s="836"/>
      <c r="H852" s="8" t="s">
        <v>6</v>
      </c>
      <c r="I852" s="8" t="s">
        <v>6</v>
      </c>
      <c r="J852" s="8" t="s">
        <v>6</v>
      </c>
      <c r="K852" s="8" t="s">
        <v>6</v>
      </c>
    </row>
    <row r="853" spans="1:11" ht="58.35" customHeight="1" x14ac:dyDescent="0.25">
      <c r="A853" s="378" t="str">
        <f>'02 LISTE DE CONTRÔLE ET RAPPORT'!A852</f>
        <v/>
      </c>
      <c r="B853" s="191">
        <v>5203.04</v>
      </c>
      <c r="C853" s="62" t="str">
        <f>'02 LISTE DE CONTRÔLE ET RAPPORT'!C852</f>
        <v>Description du défaut: Sur la pompe à matières fécales manuelle conservée avec batteurs à billes, le cône n'est pas fixé en position relevée. Les billes et les couvercles avec joints ne sont pas démontés et déposés près de la pompe manuelle dans un sac portant une inscription spéciale.</v>
      </c>
      <c r="D853" s="342" t="s">
        <v>2430</v>
      </c>
      <c r="E853" s="418" t="s">
        <v>2132</v>
      </c>
      <c r="F853" s="418"/>
      <c r="G853" s="419"/>
      <c r="H853" s="8" t="s">
        <v>6</v>
      </c>
      <c r="I853" s="8" t="s">
        <v>6</v>
      </c>
      <c r="J853" s="8" t="s">
        <v>6</v>
      </c>
      <c r="K853" s="8" t="s">
        <v>6</v>
      </c>
    </row>
    <row r="854" spans="1:11" ht="15" customHeight="1" x14ac:dyDescent="0.25">
      <c r="A854" s="379" t="str">
        <f>'02 LISTE DE CONTRÔLE ET RAPPORT'!A853</f>
        <v/>
      </c>
      <c r="B854" s="229"/>
      <c r="C854" s="834" t="str">
        <f>'02 LISTE DE CONTRÔLE ET RAPPORT'!C853</f>
        <v>Le cône doit être bloqué en position relevée à l’aide d’un accessoire.</v>
      </c>
      <c r="D854" s="835"/>
      <c r="E854" s="835"/>
      <c r="F854" s="835"/>
      <c r="G854" s="836"/>
      <c r="H854" s="8" t="s">
        <v>6</v>
      </c>
      <c r="I854" s="8" t="s">
        <v>6</v>
      </c>
      <c r="J854" s="8" t="s">
        <v>6</v>
      </c>
      <c r="K854" s="8" t="s">
        <v>6</v>
      </c>
    </row>
    <row r="855" spans="1:11" ht="32.1" customHeight="1" x14ac:dyDescent="0.25">
      <c r="A855" s="381" t="str">
        <f>'02 LISTE DE CONTRÔLE ET RAPPORT'!A854</f>
        <v/>
      </c>
      <c r="B855" s="225"/>
      <c r="C855" s="834" t="str">
        <f>'02 LISTE DE CONTRÔLE ET RAPPORT'!C854</f>
        <v>Afin que les composants ne se bloquent et ne rouillent pas, les billes et les couvercles avec joints doivent être démontés et déposés dans un sac près de la pompe manuelle.</v>
      </c>
      <c r="D855" s="835"/>
      <c r="E855" s="835"/>
      <c r="F855" s="835"/>
      <c r="G855" s="836"/>
      <c r="H855" s="8" t="s">
        <v>6</v>
      </c>
      <c r="I855" s="8" t="s">
        <v>6</v>
      </c>
      <c r="J855" s="8" t="s">
        <v>6</v>
      </c>
      <c r="K855" s="8" t="s">
        <v>6</v>
      </c>
    </row>
    <row r="856" spans="1:11" ht="15" customHeight="1" x14ac:dyDescent="0.25">
      <c r="A856" s="384" t="str">
        <f>'02 LISTE DE CONTRÔLE ET RAPPORT'!A855</f>
        <v/>
      </c>
      <c r="B856" s="63">
        <v>5203.05</v>
      </c>
      <c r="C856" s="485" t="str">
        <f>'02 LISTE DE CONTRÔLE ET RAPPORT'!C855</f>
        <v>Description du défaut: La pompe manuelle de la fosse fécale ne fonctionne pas.</v>
      </c>
      <c r="D856" s="345" t="s">
        <v>2431</v>
      </c>
      <c r="E856" s="424" t="s">
        <v>2132</v>
      </c>
      <c r="F856" s="424"/>
      <c r="G856" s="425"/>
      <c r="H856" s="8" t="s">
        <v>6</v>
      </c>
      <c r="I856" s="8" t="s">
        <v>6</v>
      </c>
      <c r="J856" s="8" t="s">
        <v>6</v>
      </c>
      <c r="K856" s="8" t="s">
        <v>6</v>
      </c>
    </row>
    <row r="857" spans="1:11" ht="29.45" customHeight="1" x14ac:dyDescent="0.25">
      <c r="A857" s="377" t="str">
        <f>'02 LISTE DE CONTRÔLE ET RAPPORT'!A856</f>
        <v/>
      </c>
      <c r="B857" s="326"/>
      <c r="C857" s="834" t="str">
        <f>'02 LISTE DE CONTRÔLE ET RAPPORT'!C856</f>
        <v>Il convient de la remettre en état ou de la remplacer et de la conserver.</v>
      </c>
      <c r="D857" s="835"/>
      <c r="E857" s="835"/>
      <c r="F857" s="835"/>
      <c r="G857" s="836"/>
      <c r="H857" s="8" t="s">
        <v>6</v>
      </c>
      <c r="I857" s="8" t="s">
        <v>6</v>
      </c>
      <c r="J857" s="8" t="s">
        <v>6</v>
      </c>
      <c r="K857" s="8" t="s">
        <v>6</v>
      </c>
    </row>
    <row r="858" spans="1:11" ht="29.45" customHeight="1" x14ac:dyDescent="0.25">
      <c r="A858" s="378" t="str">
        <f>'02 LISTE DE CONTRÔLE ET RAPPORT'!A857</f>
        <v/>
      </c>
      <c r="B858" s="191">
        <v>5203.0600000000004</v>
      </c>
      <c r="C858" s="62" t="str">
        <f>'02 LISTE DE CONTRÔLE ET RAPPORT'!C857</f>
        <v>Description du défaut: Les puits et les canalisations ne sont pas propres.</v>
      </c>
      <c r="D858" s="342" t="s">
        <v>2430</v>
      </c>
      <c r="E858" s="418" t="s">
        <v>2132</v>
      </c>
      <c r="F858" s="418"/>
      <c r="G858" s="419"/>
      <c r="H858" s="8" t="s">
        <v>6</v>
      </c>
      <c r="I858" s="8" t="s">
        <v>6</v>
      </c>
      <c r="J858" s="8" t="s">
        <v>6</v>
      </c>
      <c r="K858" s="8" t="s">
        <v>6</v>
      </c>
    </row>
    <row r="859" spans="1:11" ht="44.1" customHeight="1" x14ac:dyDescent="0.25">
      <c r="A859" s="377" t="str">
        <f>'02 LISTE DE CONTRÔLE ET RAPPORT'!A858</f>
        <v/>
      </c>
      <c r="B859" s="326"/>
      <c r="C859" s="834" t="str">
        <f>'02 LISTE DE CONTRÔLE ET RAPPORT'!C858</f>
        <v>Il convient de faire nettoyer les puits et les canalisations par une entreprise spécialisée tous les 5 à 10 ans au minimum. Il faut procéder à un nettoyage.</v>
      </c>
      <c r="D859" s="835"/>
      <c r="E859" s="835"/>
      <c r="F859" s="835"/>
      <c r="G859" s="836"/>
      <c r="H859" s="8" t="s">
        <v>6</v>
      </c>
      <c r="I859" s="8" t="s">
        <v>6</v>
      </c>
      <c r="J859" s="8" t="s">
        <v>6</v>
      </c>
      <c r="K859" s="8" t="s">
        <v>6</v>
      </c>
    </row>
    <row r="860" spans="1:11" ht="29.45" customHeight="1" x14ac:dyDescent="0.25">
      <c r="A860" s="384" t="str">
        <f>'02 LISTE DE CONTRÔLE ET RAPPORT'!A859</f>
        <v/>
      </c>
      <c r="B860" s="63">
        <v>5203.07</v>
      </c>
      <c r="C860" s="485" t="str">
        <f>'02 LISTE DE CONTRÔLE ET RAPPORT'!C859</f>
        <v>Description du défaut: La pompe électrique de la fosse fécale de la canalisation extérieure haute ne fonctionne pas.</v>
      </c>
      <c r="D860" s="345" t="s">
        <v>2431</v>
      </c>
      <c r="E860" s="424" t="s">
        <v>2132</v>
      </c>
      <c r="F860" s="424"/>
      <c r="G860" s="425"/>
      <c r="H860" s="8" t="s">
        <v>6</v>
      </c>
      <c r="I860" s="8" t="s">
        <v>6</v>
      </c>
      <c r="J860" s="8" t="s">
        <v>6</v>
      </c>
      <c r="K860" s="8" t="s">
        <v>6</v>
      </c>
    </row>
    <row r="861" spans="1:11" ht="27.6" customHeight="1" x14ac:dyDescent="0.25">
      <c r="A861" s="377" t="str">
        <f>'02 LISTE DE CONTRÔLE ET RAPPORT'!A860</f>
        <v/>
      </c>
      <c r="B861" s="326"/>
      <c r="C861" s="834" t="str">
        <f>'02 LISTE DE CONTRÔLE ET RAPPORT'!C860</f>
        <v>Elle doit être remise en état par un professionnel ou remplacée. La marche à suivre doit être discutée avec l’autorité cantonale responsable des ouvrages de protection.</v>
      </c>
      <c r="D861" s="835"/>
      <c r="E861" s="835"/>
      <c r="F861" s="835"/>
      <c r="G861" s="836"/>
      <c r="H861" s="8" t="s">
        <v>6</v>
      </c>
      <c r="I861" s="8" t="s">
        <v>6</v>
      </c>
      <c r="J861" s="8" t="s">
        <v>6</v>
      </c>
      <c r="K861" s="8" t="s">
        <v>6</v>
      </c>
    </row>
    <row r="862" spans="1:11" ht="29.45" customHeight="1" x14ac:dyDescent="0.25">
      <c r="A862" s="378" t="str">
        <f>'02 LISTE DE CONTRÔLE ET RAPPORT'!A861</f>
        <v/>
      </c>
      <c r="B862" s="191">
        <v>5203.08</v>
      </c>
      <c r="C862" s="62" t="str">
        <f>'02 LISTE DE CONTRÔLE ET RAPPORT'!C861</f>
        <v>Description du défaut: La fosse fécale de la canalisation extérieure basse n’est pas propre et sèche.</v>
      </c>
      <c r="D862" s="342" t="s">
        <v>2430</v>
      </c>
      <c r="E862" s="418" t="s">
        <v>2132</v>
      </c>
      <c r="F862" s="418"/>
      <c r="G862" s="419"/>
      <c r="H862" s="8" t="s">
        <v>6</v>
      </c>
      <c r="I862" s="8" t="s">
        <v>6</v>
      </c>
      <c r="J862" s="8" t="s">
        <v>6</v>
      </c>
      <c r="K862" s="8" t="s">
        <v>6</v>
      </c>
    </row>
    <row r="863" spans="1:11" ht="45.6" customHeight="1" x14ac:dyDescent="0.25">
      <c r="A863" s="377" t="str">
        <f>'02 LISTE DE CONTRÔLE ET RAPPORT'!A862</f>
        <v/>
      </c>
      <c r="B863" s="326"/>
      <c r="C863" s="834" t="str">
        <f>'02 LISTE DE CONTRÔLE ET RAPPORT'!C862</f>
        <v>En service d’entretien, la fosse fécale doit être propre et sèche. Il faut la vider avec une pompe et examiner comment l’eau y pénètre. La marche à suivre consécutive doit être discutée avec l’autorité cantonale responsable des ouvrages de protection.</v>
      </c>
      <c r="D863" s="835"/>
      <c r="E863" s="835"/>
      <c r="F863" s="835"/>
      <c r="G863" s="836"/>
      <c r="H863" s="8" t="s">
        <v>6</v>
      </c>
      <c r="I863" s="8" t="s">
        <v>6</v>
      </c>
      <c r="J863" s="8" t="s">
        <v>6</v>
      </c>
      <c r="K863" s="8" t="s">
        <v>6</v>
      </c>
    </row>
    <row r="864" spans="1:11" ht="29.45" customHeight="1" x14ac:dyDescent="0.25">
      <c r="A864" s="378" t="str">
        <f>'02 LISTE DE CONTRÔLE ET RAPPORT'!A863</f>
        <v/>
      </c>
      <c r="B864" s="191">
        <v>5203.09</v>
      </c>
      <c r="C864" s="62" t="str">
        <f>'02 LISTE DE CONTRÔLE ET RAPPORT'!C863</f>
        <v>Description du défaut: Les moyens auxiliaires destinés au démontage de la pompe électrique de la fosse fécale sont manquants.</v>
      </c>
      <c r="D864" s="342" t="s">
        <v>2430</v>
      </c>
      <c r="E864" s="418" t="s">
        <v>2132</v>
      </c>
      <c r="F864" s="418"/>
      <c r="G864" s="419"/>
      <c r="H864" s="8" t="s">
        <v>6</v>
      </c>
      <c r="I864" s="8" t="s">
        <v>6</v>
      </c>
      <c r="J864" s="8" t="s">
        <v>6</v>
      </c>
      <c r="K864" s="8" t="s">
        <v>6</v>
      </c>
    </row>
    <row r="865" spans="1:11" ht="29.45" customHeight="1" x14ac:dyDescent="0.25">
      <c r="A865" s="377" t="str">
        <f>'02 LISTE DE CONTRÔLE ET RAPPORT'!A864</f>
        <v/>
      </c>
      <c r="B865" s="326"/>
      <c r="C865" s="834" t="str">
        <f>'02 LISTE DE CONTRÔLE ET RAPPORT'!C864</f>
        <v>Il convient de monter un support au plafond. Une poulie simple ou un instrument similaire devrait en outre être disponible.</v>
      </c>
      <c r="D865" s="835"/>
      <c r="E865" s="835"/>
      <c r="F865" s="835"/>
      <c r="G865" s="836"/>
      <c r="H865" s="8" t="s">
        <v>6</v>
      </c>
      <c r="I865" s="8" t="s">
        <v>6</v>
      </c>
      <c r="J865" s="8" t="s">
        <v>6</v>
      </c>
      <c r="K865" s="8" t="s">
        <v>6</v>
      </c>
    </row>
    <row r="866" spans="1:11" ht="44.1" customHeight="1" x14ac:dyDescent="0.25">
      <c r="A866" s="390" t="str">
        <f>'02 LISTE DE CONTRÔLE ET RAPPORT'!A865</f>
        <v/>
      </c>
      <c r="B866" s="199">
        <v>5203.1000000000004</v>
      </c>
      <c r="C866" s="491" t="str">
        <f>'02 LISTE DE CONTRÔLE ET RAPPORT'!C865</f>
        <v>Description du défaut: En cas d’alarme «Fosse fécale trop pleine», l’exécution des mesures organisationnelles et techniques nécessaires n’est pas assurée.</v>
      </c>
      <c r="D866" s="347" t="s">
        <v>3</v>
      </c>
      <c r="E866" s="422" t="s">
        <v>2132</v>
      </c>
      <c r="F866" s="422"/>
      <c r="G866" s="423"/>
      <c r="H866" s="8" t="s">
        <v>6</v>
      </c>
      <c r="I866" s="8" t="s">
        <v>6</v>
      </c>
      <c r="J866" s="8" t="s">
        <v>6</v>
      </c>
      <c r="K866" s="8" t="s">
        <v>6</v>
      </c>
    </row>
    <row r="867" spans="1:11" ht="15" customHeight="1" x14ac:dyDescent="0.25">
      <c r="A867" s="379" t="str">
        <f>'02 LISTE DE CONTRÔLE ET RAPPORT'!A866</f>
        <v/>
      </c>
      <c r="B867" s="229"/>
      <c r="C867" s="834" t="str">
        <f>'02 LISTE DE CONTRÔLE ET RAPPORT'!C866</f>
        <v xml:space="preserve">Des mesures doivent être prises: </v>
      </c>
      <c r="D867" s="835"/>
      <c r="E867" s="835"/>
      <c r="F867" s="835"/>
      <c r="G867" s="836"/>
      <c r="H867" s="8" t="s">
        <v>6</v>
      </c>
      <c r="I867" s="8" t="s">
        <v>6</v>
      </c>
      <c r="J867" s="8" t="s">
        <v>6</v>
      </c>
      <c r="K867" s="8" t="s">
        <v>6</v>
      </c>
    </row>
    <row r="868" spans="1:11" ht="29.45" customHeight="1" x14ac:dyDescent="0.25">
      <c r="A868" s="380" t="str">
        <f>'02 LISTE DE CONTRÔLE ET RAPPORT'!A867</f>
        <v/>
      </c>
      <c r="B868" s="222"/>
      <c r="C868" s="859" t="str">
        <f>'02 LISTE DE CONTRÔLE ET RAPPORT'!C867</f>
        <v>-        positionner une sirène d’alarme en évidence à l’extérieur de l’ouvrage de protection; installer éventuellement</v>
      </c>
      <c r="D868" s="860"/>
      <c r="E868" s="860"/>
      <c r="F868" s="860"/>
      <c r="G868" s="861"/>
      <c r="H868" s="8" t="s">
        <v>6</v>
      </c>
      <c r="I868" s="8" t="s">
        <v>6</v>
      </c>
      <c r="J868" s="8" t="s">
        <v>6</v>
      </c>
      <c r="K868" s="8" t="s">
        <v>6</v>
      </c>
    </row>
    <row r="869" spans="1:11" ht="29.45" customHeight="1" x14ac:dyDescent="0.25">
      <c r="A869" s="380" t="str">
        <f>'02 LISTE DE CONTRÔLE ET RAPPORT'!A868</f>
        <v/>
      </c>
      <c r="B869" s="222"/>
      <c r="C869" s="834" t="str">
        <f>'02 LISTE DE CONTRÔLE ET RAPPORT'!C868</f>
        <v>une lampe flash ou un feu tournant à l’intérieur de l’ouvrage de protection et fixer un écriteau «Que faire?» et</v>
      </c>
      <c r="D869" s="835"/>
      <c r="E869" s="835"/>
      <c r="F869" s="835"/>
      <c r="G869" s="836"/>
      <c r="H869" s="8" t="s">
        <v>6</v>
      </c>
      <c r="I869" s="8" t="s">
        <v>6</v>
      </c>
      <c r="J869" s="8" t="s">
        <v>6</v>
      </c>
      <c r="K869" s="8" t="s">
        <v>6</v>
      </c>
    </row>
    <row r="870" spans="1:11" ht="15" customHeight="1" x14ac:dyDescent="0.25">
      <c r="A870" s="380" t="str">
        <f>'02 LISTE DE CONTRÔLE ET RAPPORT'!A869</f>
        <v/>
      </c>
      <c r="B870" s="222"/>
      <c r="C870" s="859" t="str">
        <f>'02 LISTE DE CONTRÔLE ET RAPPORT'!C869</f>
        <v>-        autres mesures appropriées (facultatif: alarme à distance).</v>
      </c>
      <c r="D870" s="860"/>
      <c r="E870" s="860"/>
      <c r="F870" s="860"/>
      <c r="G870" s="861"/>
      <c r="H870" s="8" t="s">
        <v>6</v>
      </c>
      <c r="I870" s="8" t="s">
        <v>6</v>
      </c>
      <c r="J870" s="8" t="s">
        <v>6</v>
      </c>
      <c r="K870" s="8" t="s">
        <v>6</v>
      </c>
    </row>
    <row r="871" spans="1:11" ht="44.1" customHeight="1" x14ac:dyDescent="0.25">
      <c r="A871" s="380" t="str">
        <f>'02 LISTE DE CONTRÔLE ET RAPPORT'!A870</f>
        <v/>
      </c>
      <c r="B871" s="222"/>
      <c r="C871" s="834" t="str">
        <f>'02 LISTE DE CONTRÔLE ET RAPPORT'!C870</f>
        <v>Attention! Dans le cas des ouvrages de protection équipés d’une protection contre les impulsions électromagnétiques (EMP), l’installation doit être effectuée conformément aux instructions de montage du fabricant de la pompe fécale (homologation OFPP [BZS] impérative).</v>
      </c>
      <c r="D871" s="835"/>
      <c r="E871" s="835"/>
      <c r="F871" s="835"/>
      <c r="G871" s="836"/>
      <c r="H871" s="8" t="s">
        <v>6</v>
      </c>
      <c r="I871" s="8" t="s">
        <v>6</v>
      </c>
      <c r="J871" s="8" t="s">
        <v>6</v>
      </c>
      <c r="K871" s="8" t="s">
        <v>6</v>
      </c>
    </row>
    <row r="872" spans="1:11" ht="45" customHeight="1" thickBot="1" x14ac:dyDescent="0.3">
      <c r="A872" s="381" t="str">
        <f>'02 LISTE DE CONTRÔLE ET RAPPORT'!A871</f>
        <v/>
      </c>
      <c r="B872" s="225"/>
      <c r="C872" s="837" t="str">
        <f>'02 LISTE DE CONTRÔLE ET RAPPORT'!C871</f>
        <v>Le non-respect de cette mesure peut être constitutif d’un danger. Le propriétaire s’expose à des conséquences en termes de responsabilité civile et doit en être informé. La marche à suivre doit être discutée avec l’autorité cantonale responsable des ouvrages de protection.</v>
      </c>
      <c r="D872" s="838"/>
      <c r="E872" s="838"/>
      <c r="F872" s="838"/>
      <c r="G872" s="839"/>
      <c r="H872" s="8" t="s">
        <v>6</v>
      </c>
      <c r="I872" s="8" t="s">
        <v>6</v>
      </c>
      <c r="J872" s="8" t="s">
        <v>6</v>
      </c>
      <c r="K872" s="8" t="s">
        <v>6</v>
      </c>
    </row>
    <row r="873" spans="1:11" ht="30.75" thickBot="1" x14ac:dyDescent="0.3">
      <c r="A873" s="385" t="str">
        <f>'02 LISTE DE CONTRÔLE ET RAPPORT'!A872</f>
        <v/>
      </c>
      <c r="B873" s="194">
        <v>5300</v>
      </c>
      <c r="C873" s="486" t="s">
        <v>1170</v>
      </c>
      <c r="D873" s="411"/>
      <c r="E873" s="470"/>
      <c r="F873" s="470"/>
      <c r="G873" s="471"/>
      <c r="H873" s="8" t="s">
        <v>6</v>
      </c>
      <c r="I873" s="8" t="s">
        <v>6</v>
      </c>
      <c r="J873" s="8" t="s">
        <v>6</v>
      </c>
      <c r="K873" s="8" t="s">
        <v>6</v>
      </c>
    </row>
    <row r="874" spans="1:11" ht="15" customHeight="1" x14ac:dyDescent="0.25">
      <c r="A874" s="386" t="str">
        <f>'02 LISTE DE CONTRÔLE ET RAPPORT'!A873</f>
        <v/>
      </c>
      <c r="B874" s="195">
        <v>5301</v>
      </c>
      <c r="C874" s="497" t="str">
        <f>'02 LISTE DE CONTRÔLE ET RAPPORT'!C873</f>
        <v>Description des défauts:</v>
      </c>
      <c r="D874" s="405"/>
      <c r="E874" s="354"/>
      <c r="F874" s="354"/>
      <c r="G874" s="406"/>
      <c r="H874" s="8" t="s">
        <v>6</v>
      </c>
      <c r="I874" s="8" t="s">
        <v>6</v>
      </c>
      <c r="J874" s="8" t="s">
        <v>6</v>
      </c>
      <c r="K874" s="8" t="s">
        <v>6</v>
      </c>
    </row>
    <row r="875" spans="1:11" ht="15" customHeight="1" x14ac:dyDescent="0.25">
      <c r="A875" s="387" t="str">
        <f>'02 LISTE DE CONTRÔLE ET RAPPORT'!A874</f>
        <v/>
      </c>
      <c r="B875" s="196">
        <v>5302</v>
      </c>
      <c r="C875" s="498" t="str">
        <f>'02 LISTE DE CONTRÔLE ET RAPPORT'!C874</f>
        <v>Description des défauts:</v>
      </c>
      <c r="D875" s="407"/>
      <c r="E875" s="354"/>
      <c r="F875" s="356"/>
      <c r="G875" s="408"/>
      <c r="H875" s="8" t="s">
        <v>6</v>
      </c>
      <c r="I875" s="8" t="s">
        <v>6</v>
      </c>
      <c r="J875" s="8" t="s">
        <v>6</v>
      </c>
      <c r="K875" s="8" t="s">
        <v>6</v>
      </c>
    </row>
    <row r="876" spans="1:11" ht="15" customHeight="1" thickBot="1" x14ac:dyDescent="0.3">
      <c r="A876" s="388" t="str">
        <f>'02 LISTE DE CONTRÔLE ET RAPPORT'!A875</f>
        <v/>
      </c>
      <c r="B876" s="197">
        <v>5303</v>
      </c>
      <c r="C876" s="499" t="str">
        <f>'02 LISTE DE CONTRÔLE ET RAPPORT'!C875</f>
        <v>Description des défauts:</v>
      </c>
      <c r="D876" s="409"/>
      <c r="E876" s="354"/>
      <c r="F876" s="358"/>
      <c r="G876" s="410"/>
      <c r="H876" s="8" t="s">
        <v>6</v>
      </c>
      <c r="I876" s="8" t="s">
        <v>6</v>
      </c>
      <c r="J876" s="8" t="s">
        <v>6</v>
      </c>
      <c r="K876" s="8" t="s">
        <v>6</v>
      </c>
    </row>
    <row r="877" spans="1:11" ht="18.600000000000001" customHeight="1" thickBot="1" x14ac:dyDescent="0.3">
      <c r="A877" s="327" t="str">
        <f>'02 LISTE DE CONTRÔLE ET RAPPORT'!A876</f>
        <v/>
      </c>
      <c r="B877" s="400">
        <v>6000</v>
      </c>
      <c r="C877" s="373" t="str">
        <f>'02 LISTE DE CONTRÔLE ET RAPPORT'!C876</f>
        <v xml:space="preserve">Alimentation en énergie électrique </v>
      </c>
      <c r="D877" s="328"/>
      <c r="E877" s="468"/>
      <c r="F877" s="468"/>
      <c r="G877" s="469"/>
      <c r="H877" s="8" t="s">
        <v>6</v>
      </c>
      <c r="I877" s="8" t="s">
        <v>6</v>
      </c>
      <c r="J877" s="8" t="s">
        <v>6</v>
      </c>
      <c r="K877" s="8" t="s">
        <v>6</v>
      </c>
    </row>
    <row r="878" spans="1:11" ht="15" customHeight="1" thickBot="1" x14ac:dyDescent="0.3">
      <c r="A878" s="329" t="str">
        <f>'02 LISTE DE CONTRÔLE ET RAPPORT'!A877</f>
        <v/>
      </c>
      <c r="B878" s="401">
        <v>6100</v>
      </c>
      <c r="C878" s="374" t="str">
        <f>'02 LISTE DE CONTRÔLE ET RAPPORT'!C877</f>
        <v xml:space="preserve">Installations électriques générales </v>
      </c>
      <c r="D878" s="330"/>
      <c r="E878" s="371"/>
      <c r="F878" s="371"/>
      <c r="G878" s="372"/>
      <c r="H878" s="8" t="s">
        <v>6</v>
      </c>
      <c r="I878" s="8" t="s">
        <v>6</v>
      </c>
      <c r="J878" s="8" t="s">
        <v>6</v>
      </c>
      <c r="K878" s="8" t="s">
        <v>6</v>
      </c>
    </row>
    <row r="879" spans="1:11" ht="15" customHeight="1" thickBot="1" x14ac:dyDescent="0.3">
      <c r="A879" s="332" t="str">
        <f>'02 LISTE DE CONTRÔLE ET RAPPORT'!A878</f>
        <v/>
      </c>
      <c r="B879" s="207">
        <v>6101</v>
      </c>
      <c r="C879" s="480" t="str">
        <f>'02 LISTE DE CONTRÔLE ET RAPPORT'!C878</f>
        <v xml:space="preserve">Installations électriques générales </v>
      </c>
      <c r="D879" s="240"/>
      <c r="E879" s="465"/>
      <c r="F879" s="466"/>
      <c r="G879" s="467"/>
      <c r="H879" s="8" t="s">
        <v>6</v>
      </c>
      <c r="I879" s="8" t="s">
        <v>6</v>
      </c>
      <c r="J879" s="8" t="s">
        <v>6</v>
      </c>
      <c r="K879" s="8" t="s">
        <v>6</v>
      </c>
    </row>
    <row r="880" spans="1:11" ht="44.1" customHeight="1" x14ac:dyDescent="0.25">
      <c r="A880" s="376" t="str">
        <f>'02 LISTE DE CONTRÔLE ET RAPPORT'!A879</f>
        <v/>
      </c>
      <c r="B880" s="190">
        <v>6101.01</v>
      </c>
      <c r="C880" s="481" t="str">
        <f>'02 LISTE DE CONTRÔLE ET RAPPORT'!C879</f>
        <v>Description du défaut: Certaines installations électriques nécessaires à cet ouvrage de protection sont manquantes ou des modifications ont été effectuées sans autorisation.</v>
      </c>
      <c r="D880" s="341" t="s">
        <v>2430</v>
      </c>
      <c r="E880" s="418" t="s">
        <v>2132</v>
      </c>
      <c r="F880" s="418"/>
      <c r="G880" s="419"/>
      <c r="H880" s="8" t="s">
        <v>6</v>
      </c>
      <c r="I880" s="8" t="s">
        <v>6</v>
      </c>
      <c r="J880" s="8" t="s">
        <v>6</v>
      </c>
      <c r="K880" s="8" t="s">
        <v>6</v>
      </c>
    </row>
    <row r="881" spans="1:11" ht="29.45" customHeight="1" x14ac:dyDescent="0.25">
      <c r="A881" s="379" t="str">
        <f>'02 LISTE DE CONTRÔLE ET RAPPORT'!A880</f>
        <v/>
      </c>
      <c r="B881" s="229"/>
      <c r="C881" s="834" t="str">
        <f>'02 LISTE DE CONTRÔLE ET RAPPORT'!C880</f>
        <v xml:space="preserve">En présence de ce défaut, l’ouvrage de protection ne peut plus être utilisé conformément à l’autorisation donnée à l’origine et n’est donc plus intact. </v>
      </c>
      <c r="D881" s="835"/>
      <c r="E881" s="835"/>
      <c r="F881" s="835"/>
      <c r="G881" s="836"/>
      <c r="H881" s="8" t="s">
        <v>6</v>
      </c>
      <c r="I881" s="8" t="s">
        <v>6</v>
      </c>
      <c r="J881" s="8" t="s">
        <v>6</v>
      </c>
      <c r="K881" s="8" t="s">
        <v>6</v>
      </c>
    </row>
    <row r="882" spans="1:11" ht="44.1" customHeight="1" x14ac:dyDescent="0.25">
      <c r="A882" s="381" t="str">
        <f>'02 LISTE DE CONTRÔLE ET RAPPORT'!A881</f>
        <v/>
      </c>
      <c r="B882" s="225"/>
      <c r="C882" s="834" t="str">
        <f>'02 LISTE DE CONTRÔLE ET RAPPORT'!C881</f>
        <v>La marche à suivre pour l’élimination de ce défaut doit être discutée avec l’autorité cantonale responsable des ouvrages de protection.</v>
      </c>
      <c r="D882" s="835"/>
      <c r="E882" s="835"/>
      <c r="F882" s="835"/>
      <c r="G882" s="836"/>
      <c r="H882" s="8" t="s">
        <v>6</v>
      </c>
      <c r="I882" s="8" t="s">
        <v>6</v>
      </c>
      <c r="J882" s="8" t="s">
        <v>6</v>
      </c>
      <c r="K882" s="8" t="s">
        <v>6</v>
      </c>
    </row>
    <row r="883" spans="1:11" ht="29.45" customHeight="1" x14ac:dyDescent="0.25">
      <c r="A883" s="390" t="str">
        <f>'02 LISTE DE CONTRÔLE ET RAPPORT'!A882</f>
        <v/>
      </c>
      <c r="B883" s="199">
        <v>6101.02</v>
      </c>
      <c r="C883" s="491" t="str">
        <f>'02 LISTE DE CONTRÔLE ET RAPPORT'!C882</f>
        <v>Description du défaut: Les installations électriques sont manifestement endommagées. Les normes électriques en vigueur s’appliquent NIN et DePC.</v>
      </c>
      <c r="D883" s="347" t="s">
        <v>3</v>
      </c>
      <c r="E883" s="422" t="s">
        <v>2132</v>
      </c>
      <c r="F883" s="422"/>
      <c r="G883" s="423"/>
      <c r="H883" s="8" t="s">
        <v>6</v>
      </c>
      <c r="I883" s="8" t="s">
        <v>6</v>
      </c>
      <c r="J883" s="8" t="s">
        <v>6</v>
      </c>
      <c r="K883" s="8" t="s">
        <v>6</v>
      </c>
    </row>
    <row r="884" spans="1:11" ht="58.35" customHeight="1" x14ac:dyDescent="0.25">
      <c r="A884" s="377" t="str">
        <f>'02 LISTE DE CONTRÔLE ET RAPPORT'!A883</f>
        <v/>
      </c>
      <c r="B884" s="326"/>
      <c r="C884" s="834" t="str">
        <f>'02 LISTE DE CONTRÔLE ET RAPPORT'!C883</f>
        <v>L’élimination de ce défaut doit être confiée à une entreprise spécialisée. Celui-ci peut être constitutif d’un danger susceptible d’avoir des conséquences en termes de responsabilité civile pour le propriétaire. Celui-ci doit en être informé.</v>
      </c>
      <c r="D884" s="835"/>
      <c r="E884" s="835"/>
      <c r="F884" s="835"/>
      <c r="G884" s="836"/>
      <c r="H884" s="8" t="s">
        <v>6</v>
      </c>
      <c r="I884" s="8" t="s">
        <v>6</v>
      </c>
      <c r="J884" s="8" t="s">
        <v>6</v>
      </c>
      <c r="K884" s="8" t="s">
        <v>6</v>
      </c>
    </row>
    <row r="885" spans="1:11" ht="29.45" customHeight="1" x14ac:dyDescent="0.25">
      <c r="A885" s="378" t="str">
        <f>'02 LISTE DE CONTRÔLE ET RAPPORT'!A884</f>
        <v/>
      </c>
      <c r="B885" s="191">
        <v>6101.03</v>
      </c>
      <c r="C885" s="62" t="str">
        <f>'02 LISTE DE CONTRÔLE ET RAPPORT'!C884</f>
        <v>Description du défaut: La disposition prévue des lits entrave l’utilisation des interrupteurs.</v>
      </c>
      <c r="D885" s="342" t="s">
        <v>2430</v>
      </c>
      <c r="E885" s="418" t="s">
        <v>2132</v>
      </c>
      <c r="F885" s="418"/>
      <c r="G885" s="419"/>
      <c r="H885" s="8" t="s">
        <v>6</v>
      </c>
      <c r="I885" s="8" t="s">
        <v>6</v>
      </c>
      <c r="J885" s="8" t="s">
        <v>6</v>
      </c>
      <c r="K885" s="8" t="s">
        <v>6</v>
      </c>
    </row>
    <row r="886" spans="1:11" ht="44.1" customHeight="1" x14ac:dyDescent="0.25">
      <c r="A886" s="377" t="str">
        <f>'02 LISTE DE CONTRÔLE ET RAPPORT'!A885</f>
        <v/>
      </c>
      <c r="B886" s="326"/>
      <c r="C886" s="834" t="str">
        <f>'02 LISTE DE CONTRÔLE ET RAPPORT'!C885</f>
        <v>Les interrupteurs doivent être placés de manière à pouvoir être utilisés. La marche à suivre doit être discutée avec l’autorité cantonale responsable des ouvrages de protection.</v>
      </c>
      <c r="D886" s="835"/>
      <c r="E886" s="835"/>
      <c r="F886" s="835"/>
      <c r="G886" s="836"/>
      <c r="H886" s="8" t="s">
        <v>6</v>
      </c>
      <c r="I886" s="8" t="s">
        <v>6</v>
      </c>
      <c r="J886" s="8" t="s">
        <v>6</v>
      </c>
      <c r="K886" s="8" t="s">
        <v>6</v>
      </c>
    </row>
    <row r="887" spans="1:11" ht="29.45" customHeight="1" x14ac:dyDescent="0.25">
      <c r="A887" s="378" t="str">
        <f>'02 LISTE DE CONTRÔLE ET RAPPORT'!A886</f>
        <v/>
      </c>
      <c r="B887" s="191">
        <v>6101.04</v>
      </c>
      <c r="C887" s="62" t="str">
        <f>'02 LISTE DE CONTRÔLE ET RAPPORT'!C886</f>
        <v>Description du défaut: Les lampes sont placées directement au-dessus des lits.</v>
      </c>
      <c r="D887" s="342" t="s">
        <v>2430</v>
      </c>
      <c r="E887" s="418" t="s">
        <v>2132</v>
      </c>
      <c r="F887" s="418"/>
      <c r="G887" s="419"/>
      <c r="H887" s="8" t="s">
        <v>6</v>
      </c>
      <c r="I887" s="8" t="s">
        <v>6</v>
      </c>
      <c r="J887" s="8" t="s">
        <v>6</v>
      </c>
      <c r="K887" s="8" t="s">
        <v>6</v>
      </c>
    </row>
    <row r="888" spans="1:11" ht="44.1" customHeight="1" x14ac:dyDescent="0.25">
      <c r="A888" s="377" t="str">
        <f>'02 LISTE DE CONTRÔLE ET RAPPORT'!A887</f>
        <v/>
      </c>
      <c r="B888" s="326"/>
      <c r="C888" s="834" t="str">
        <f>'02 LISTE DE CONTRÔLE ET RAPPORT'!C887</f>
        <v xml:space="preserve">Elles doivent être placées dans la zone de passage. La marche à suivre doit être discutée avec l’autorité cantonale responsable des ouvrages de protection. </v>
      </c>
      <c r="D888" s="835"/>
      <c r="E888" s="835"/>
      <c r="F888" s="835"/>
      <c r="G888" s="836"/>
      <c r="H888" s="8" t="s">
        <v>6</v>
      </c>
      <c r="I888" s="8" t="s">
        <v>6</v>
      </c>
      <c r="J888" s="8" t="s">
        <v>6</v>
      </c>
      <c r="K888" s="8" t="s">
        <v>6</v>
      </c>
    </row>
    <row r="889" spans="1:11" ht="44.1" customHeight="1" x14ac:dyDescent="0.25">
      <c r="A889" s="378" t="str">
        <f>'02 LISTE DE CONTRÔLE ET RAPPORT'!A888</f>
        <v/>
      </c>
      <c r="B889" s="191">
        <v>6101.05</v>
      </c>
      <c r="C889" s="62" t="str">
        <f>'02 LISTE DE CONTRÔLE ET RAPPORT'!C888</f>
        <v>Description du défaut: Les lampes ne disposent pas d’une homologation OFPP (BZS) et ne sont pas montées de manière à résister aux chocs (dans les ouvrages de protection construits en règle générale après 1995).</v>
      </c>
      <c r="D889" s="342" t="s">
        <v>2430</v>
      </c>
      <c r="E889" s="418" t="s">
        <v>2132</v>
      </c>
      <c r="F889" s="418"/>
      <c r="G889" s="419"/>
      <c r="H889" s="8" t="s">
        <v>6</v>
      </c>
      <c r="I889" s="1"/>
      <c r="J889" s="8" t="s">
        <v>6</v>
      </c>
      <c r="K889" s="8" t="s">
        <v>6</v>
      </c>
    </row>
    <row r="890" spans="1:11" ht="44.1" customHeight="1" x14ac:dyDescent="0.25">
      <c r="A890" s="377" t="str">
        <f>'02 LISTE DE CONTRÔLE ET RAPPORT'!A889</f>
        <v/>
      </c>
      <c r="B890" s="326"/>
      <c r="C890" s="834" t="str">
        <f>'02 LISTE DE CONTRÔLE ET RAPPORT'!C889</f>
        <v>Elles doivent être remplacées par un type de lampe autorisé et être montées conformément aux indications du fabricant et aux prescriptions de l’OFPP.</v>
      </c>
      <c r="D890" s="835"/>
      <c r="E890" s="835"/>
      <c r="F890" s="835"/>
      <c r="G890" s="836"/>
      <c r="H890" s="8" t="s">
        <v>6</v>
      </c>
      <c r="I890" s="1"/>
      <c r="J890" s="8" t="s">
        <v>6</v>
      </c>
      <c r="K890" s="8" t="s">
        <v>6</v>
      </c>
    </row>
    <row r="891" spans="1:11" ht="15" customHeight="1" x14ac:dyDescent="0.25">
      <c r="A891" s="378" t="str">
        <f>'02 LISTE DE CONTRÔLE ET RAPPORT'!A890</f>
        <v/>
      </c>
      <c r="B891" s="191">
        <v>6101.06</v>
      </c>
      <c r="C891" s="62" t="str">
        <f>'02 LISTE DE CONTRÔLE ET RAPPORT'!C890</f>
        <v>Description du défaut: L’éclairage ne fonctionne pas complètement.</v>
      </c>
      <c r="D891" s="342" t="s">
        <v>2430</v>
      </c>
      <c r="E891" s="418" t="s">
        <v>2132</v>
      </c>
      <c r="F891" s="418"/>
      <c r="G891" s="419"/>
      <c r="H891" s="8" t="s">
        <v>6</v>
      </c>
      <c r="I891" s="8" t="s">
        <v>6</v>
      </c>
      <c r="J891" s="8" t="s">
        <v>6</v>
      </c>
      <c r="K891" s="8" t="s">
        <v>6</v>
      </c>
    </row>
    <row r="892" spans="1:11" ht="15" customHeight="1" x14ac:dyDescent="0.25">
      <c r="A892" s="377" t="str">
        <f>'02 LISTE DE CONTRÔLE ET RAPPORT'!A891</f>
        <v/>
      </c>
      <c r="B892" s="326"/>
      <c r="C892" s="834" t="str">
        <f>'02 LISTE DE CONTRÔLE ET RAPPORT'!C891</f>
        <v>Il doit être remis en état ou remplacé.</v>
      </c>
      <c r="D892" s="835"/>
      <c r="E892" s="835"/>
      <c r="F892" s="835"/>
      <c r="G892" s="836"/>
      <c r="H892" s="8" t="s">
        <v>6</v>
      </c>
      <c r="I892" s="8" t="s">
        <v>6</v>
      </c>
      <c r="J892" s="8" t="s">
        <v>6</v>
      </c>
      <c r="K892" s="8" t="s">
        <v>6</v>
      </c>
    </row>
    <row r="893" spans="1:11" ht="44.1" customHeight="1" x14ac:dyDescent="0.25">
      <c r="A893" s="378" t="str">
        <f>'02 LISTE DE CONTRÔLE ET RAPPORT'!A892</f>
        <v/>
      </c>
      <c r="B893" s="191">
        <v>6101.07</v>
      </c>
      <c r="C893" s="62" t="str">
        <f>'02 LISTE DE CONTRÔLE ET RAPPORT'!C892</f>
        <v>Description du défaut: Il existe des installations supplémentaires approuvées, non mises à jour dans la documentation de l’ouvrage de protection.</v>
      </c>
      <c r="D893" s="342" t="s">
        <v>2430</v>
      </c>
      <c r="E893" s="418" t="s">
        <v>2132</v>
      </c>
      <c r="F893" s="418"/>
      <c r="G893" s="419"/>
      <c r="H893" s="8" t="s">
        <v>6</v>
      </c>
      <c r="I893" s="8" t="s">
        <v>6</v>
      </c>
      <c r="J893" s="8" t="s">
        <v>6</v>
      </c>
      <c r="K893" s="8" t="s">
        <v>6</v>
      </c>
    </row>
    <row r="894" spans="1:11" ht="29.45" customHeight="1" x14ac:dyDescent="0.25">
      <c r="A894" s="377" t="str">
        <f>'02 LISTE DE CONTRÔLE ET RAPPORT'!A893</f>
        <v/>
      </c>
      <c r="B894" s="326"/>
      <c r="C894" s="834" t="str">
        <f>'02 LISTE DE CONTRÔLE ET RAPPORT'!C893</f>
        <v>Les plans et les schémas doivent être mis à jour en conséquence.</v>
      </c>
      <c r="D894" s="835"/>
      <c r="E894" s="835"/>
      <c r="F894" s="835"/>
      <c r="G894" s="836"/>
      <c r="H894" s="8" t="s">
        <v>6</v>
      </c>
      <c r="I894" s="8" t="s">
        <v>6</v>
      </c>
      <c r="J894" s="8" t="s">
        <v>6</v>
      </c>
      <c r="K894" s="8" t="s">
        <v>6</v>
      </c>
    </row>
    <row r="895" spans="1:11" ht="44.1" customHeight="1" x14ac:dyDescent="0.25">
      <c r="A895" s="384" t="str">
        <f>'02 LISTE DE CONTRÔLE ET RAPPORT'!A894</f>
        <v/>
      </c>
      <c r="B895" s="63">
        <v>6101.08</v>
      </c>
      <c r="C895" s="485" t="str">
        <f>'02 LISTE DE CONTRÔLE ET RAPPORT'!C894</f>
        <v>Description du défaut: En cas d’utilisation de détecteurs de mouvement, l’installation n’est pas pourvue d’un interrupteur tournant pour ponter (manuel–0–automatique) les détecteurs.</v>
      </c>
      <c r="D895" s="345" t="s">
        <v>2431</v>
      </c>
      <c r="E895" s="424" t="s">
        <v>2132</v>
      </c>
      <c r="F895" s="424"/>
      <c r="G895" s="425"/>
      <c r="H895" s="8" t="s">
        <v>6</v>
      </c>
      <c r="I895" s="8" t="s">
        <v>6</v>
      </c>
      <c r="J895" s="8" t="s">
        <v>6</v>
      </c>
      <c r="K895" s="8" t="s">
        <v>6</v>
      </c>
    </row>
    <row r="896" spans="1:11" ht="44.1" customHeight="1" x14ac:dyDescent="0.25">
      <c r="A896" s="379" t="str">
        <f>'02 LISTE DE CONTRÔLE ET RAPPORT'!A895</f>
        <v/>
      </c>
      <c r="B896" s="229"/>
      <c r="C896" s="834" t="str">
        <f>'02 LISTE DE CONTRÔLE ET RAPPORT'!C895</f>
        <v>En cas d’occupation, l’éclairage de l’abri doit pouvoir passer d’un fonctionnement par détecteur de mouvement à un fonctionnement manuel permanent.</v>
      </c>
      <c r="D896" s="835"/>
      <c r="E896" s="835"/>
      <c r="F896" s="835"/>
      <c r="G896" s="836"/>
      <c r="H896" s="8" t="s">
        <v>6</v>
      </c>
      <c r="I896" s="8" t="s">
        <v>6</v>
      </c>
      <c r="J896" s="8" t="s">
        <v>6</v>
      </c>
      <c r="K896" s="8" t="s">
        <v>6</v>
      </c>
    </row>
    <row r="897" spans="1:11" ht="58.35" customHeight="1" x14ac:dyDescent="0.25">
      <c r="A897" s="380" t="str">
        <f>'02 LISTE DE CONTRÔLE ET RAPPORT'!A896</f>
        <v/>
      </c>
      <c r="B897" s="222"/>
      <c r="C897" s="834" t="str">
        <f>'02 LISTE DE CONTRÔLE ET RAPPORT'!C896</f>
        <v>Un interrupteur tournant (manuel–0–automatique) doit être monté à l’entrée de l’abri à env. 1,80 m de hauteur. Si cela n’est pas possible, un interrupteur tournant doit être installé sur la porte du tableau électrique.</v>
      </c>
      <c r="D897" s="835"/>
      <c r="E897" s="835"/>
      <c r="F897" s="835"/>
      <c r="G897" s="836"/>
      <c r="H897" s="8" t="s">
        <v>6</v>
      </c>
      <c r="I897" s="8" t="s">
        <v>6</v>
      </c>
      <c r="J897" s="8" t="s">
        <v>6</v>
      </c>
      <c r="K897" s="8" t="s">
        <v>6</v>
      </c>
    </row>
    <row r="898" spans="1:11" ht="44.1" customHeight="1" x14ac:dyDescent="0.25">
      <c r="A898" s="381" t="str">
        <f>'02 LISTE DE CONTRÔLE ET RAPPORT'!A897</f>
        <v/>
      </c>
      <c r="B898" s="225"/>
      <c r="C898" s="834" t="str">
        <f>'02 LISTE DE CONTRÔLE ET RAPPORT'!C897</f>
        <v>En cas de défaut, la marche à suivre doit être discutée avec l’autorité cantonale responsable des ouvrages de protection.</v>
      </c>
      <c r="D898" s="835"/>
      <c r="E898" s="835"/>
      <c r="F898" s="835"/>
      <c r="G898" s="836"/>
      <c r="H898" s="8" t="s">
        <v>6</v>
      </c>
      <c r="I898" s="8" t="s">
        <v>6</v>
      </c>
      <c r="J898" s="8" t="s">
        <v>6</v>
      </c>
      <c r="K898" s="8" t="s">
        <v>6</v>
      </c>
    </row>
    <row r="899" spans="1:11" ht="44.1" customHeight="1" x14ac:dyDescent="0.25">
      <c r="A899" s="390" t="str">
        <f>'02 LISTE DE CONTRÔLE ET RAPPORT'!A898</f>
        <v/>
      </c>
      <c r="B899" s="199">
        <v>6101.09</v>
      </c>
      <c r="C899" s="491" t="str">
        <f>'02 LISTE DE CONTRÔLE ET RAPPORT'!C898</f>
        <v>Description du défaut: Dans les locaux de pré-nettoyage, les sas et toutes les salles d’eau, les installations d’éclairage et les prises de courant ne sont pas protégées de tous côtés contre les projections d’eau («IP54»).</v>
      </c>
      <c r="D899" s="347" t="s">
        <v>3</v>
      </c>
      <c r="E899" s="422" t="s">
        <v>2132</v>
      </c>
      <c r="F899" s="422"/>
      <c r="G899" s="423"/>
      <c r="H899" s="8" t="s">
        <v>6</v>
      </c>
      <c r="I899" s="8" t="s">
        <v>6</v>
      </c>
      <c r="J899" s="8" t="s">
        <v>6</v>
      </c>
      <c r="K899" s="8" t="s">
        <v>6</v>
      </c>
    </row>
    <row r="900" spans="1:11" ht="62.1" customHeight="1" thickBot="1" x14ac:dyDescent="0.3">
      <c r="A900" s="377" t="str">
        <f>'02 LISTE DE CONTRÔLE ET RAPPORT'!A899</f>
        <v/>
      </c>
      <c r="B900" s="326"/>
      <c r="C900" s="837" t="str">
        <f>'02 LISTE DE CONTRÔLE ET RAPPORT'!C899</f>
        <v>L’élimination de ce défaut doit être confiée à une entreprise spécialisée. En l’absence d’une telle mesure, la situation peut être constitutive d’un danger susceptible d’avoir des conséquences en termes de responsabilité civile pour le propriétaire. Celui-ci doit en être informé. En cas de défaut en la matière, la marche à suivre doit être discutée avec l’autorité cantonale responsable des ouvrages de protection.</v>
      </c>
      <c r="D900" s="838"/>
      <c r="E900" s="838"/>
      <c r="F900" s="838"/>
      <c r="G900" s="839"/>
      <c r="H900" s="8" t="s">
        <v>6</v>
      </c>
      <c r="I900" s="8" t="s">
        <v>6</v>
      </c>
      <c r="J900" s="8" t="s">
        <v>6</v>
      </c>
      <c r="K900" s="8" t="s">
        <v>6</v>
      </c>
    </row>
    <row r="901" spans="1:11" ht="15" hidden="1" customHeight="1" thickBot="1" x14ac:dyDescent="0.3">
      <c r="A901" s="332" t="str">
        <f>'02 LISTE DE CONTRÔLE ET RAPPORT'!A900</f>
        <v/>
      </c>
      <c r="B901" s="207">
        <v>6102</v>
      </c>
      <c r="C901" s="480" t="str">
        <f>'02 LISTE DE CONTRÔLE ET RAPPORT'!C900</f>
        <v xml:space="preserve">Horloge de commande pour l’entretien </v>
      </c>
      <c r="D901" s="240"/>
      <c r="E901" s="465"/>
      <c r="F901" s="466"/>
      <c r="G901" s="467"/>
      <c r="H901" s="8" t="s">
        <v>6</v>
      </c>
      <c r="I901" s="8" t="s">
        <v>6</v>
      </c>
      <c r="J901" s="1"/>
      <c r="K901" s="1"/>
    </row>
    <row r="902" spans="1:11" ht="29.45" hidden="1" customHeight="1" x14ac:dyDescent="0.25">
      <c r="A902" s="376" t="str">
        <f>'02 LISTE DE CONTRÔLE ET RAPPORT'!A901</f>
        <v/>
      </c>
      <c r="B902" s="190">
        <v>6102.01</v>
      </c>
      <c r="C902" s="481" t="str">
        <f>'02 LISTE DE CONTRÔLE ET RAPPORT'!C901</f>
        <v>Description du défaut: Il manque une horloge de commande électromécanique pour garantir le bon déroulement du service d’entretien.</v>
      </c>
      <c r="D902" s="341" t="s">
        <v>2430</v>
      </c>
      <c r="E902" s="418" t="s">
        <v>2132</v>
      </c>
      <c r="F902" s="418"/>
      <c r="G902" s="419"/>
      <c r="H902" s="8" t="s">
        <v>6</v>
      </c>
      <c r="I902" s="8" t="s">
        <v>6</v>
      </c>
      <c r="J902" s="1"/>
      <c r="K902" s="1"/>
    </row>
    <row r="903" spans="1:11" ht="58.35" hidden="1" customHeight="1" x14ac:dyDescent="0.25">
      <c r="A903" s="377" t="str">
        <f>'02 LISTE DE CONTRÔLE ET RAPPORT'!A902</f>
        <v/>
      </c>
      <c r="B903" s="326"/>
      <c r="C903" s="834" t="str">
        <f>'02 LISTE DE CONTRÔLE ET RAPPORT'!C902</f>
        <v>Afin d’assurer un service d’entretien correct selon les ITE, la ventilation doit être mise en marche environ 30-60 min. par jour au moyen d’une horloge de commande (ITE, page 3-8). Il faut faire installer une horloge de commande adéquate (horloge de commande électromécanique avec réserve de marche). Les temps de commutation doivent être visibles immédiatement et simplement; ils seront ensuite inscrits dans la liste de contrôle pour l’entretien.</v>
      </c>
      <c r="D903" s="835"/>
      <c r="E903" s="835"/>
      <c r="F903" s="835"/>
      <c r="G903" s="836"/>
      <c r="H903" s="8" t="s">
        <v>6</v>
      </c>
      <c r="I903" s="8" t="s">
        <v>6</v>
      </c>
      <c r="J903" s="1"/>
      <c r="K903" s="1"/>
    </row>
    <row r="904" spans="1:11" ht="29.45" hidden="1" customHeight="1" x14ac:dyDescent="0.25">
      <c r="A904" s="378" t="str">
        <f>'02 LISTE DE CONTRÔLE ET RAPPORT'!A903</f>
        <v/>
      </c>
      <c r="B904" s="191">
        <v>6102.02</v>
      </c>
      <c r="C904" s="62" t="str">
        <f>'02 LISTE DE CONTRÔLE ET RAPPORT'!C903</f>
        <v>Description du défaut: L’horloge de commande n’est pas simple à utiliser ou est inappropriée.</v>
      </c>
      <c r="D904" s="342" t="s">
        <v>2430</v>
      </c>
      <c r="E904" s="418" t="s">
        <v>2132</v>
      </c>
      <c r="F904" s="418"/>
      <c r="G904" s="419"/>
      <c r="H904" s="8" t="s">
        <v>6</v>
      </c>
      <c r="I904" s="8" t="s">
        <v>6</v>
      </c>
      <c r="J904" s="1"/>
      <c r="K904" s="1"/>
    </row>
    <row r="905" spans="1:11" ht="72.599999999999994" hidden="1" customHeight="1" x14ac:dyDescent="0.25">
      <c r="A905" s="377" t="str">
        <f>'02 LISTE DE CONTRÔLE ET RAPPORT'!A904</f>
        <v/>
      </c>
      <c r="B905" s="326"/>
      <c r="C905" s="834" t="str">
        <f>'02 LISTE DE CONTRÔLE ET RAPPORT'!C904</f>
        <v>Il convient de remplacer cette horloge de commande électronique par une horloge de commande électromécanique simple avec réserve de marche. Les temps de commutation doivent être visibles immédiatement et simplement; ils seront ensuite inscrits dans le tableau d’exploitation «service d’entretien» dans le TS 1.</v>
      </c>
      <c r="D905" s="835"/>
      <c r="E905" s="835"/>
      <c r="F905" s="835"/>
      <c r="G905" s="836"/>
      <c r="H905" s="8" t="s">
        <v>6</v>
      </c>
      <c r="I905" s="8" t="s">
        <v>6</v>
      </c>
      <c r="J905" s="1"/>
      <c r="K905" s="1"/>
    </row>
    <row r="906" spans="1:11" ht="29.45" hidden="1" customHeight="1" x14ac:dyDescent="0.25">
      <c r="A906" s="378" t="str">
        <f>'02 LISTE DE CONTRÔLE ET RAPPORT'!A905</f>
        <v/>
      </c>
      <c r="B906" s="191">
        <v>6102.03</v>
      </c>
      <c r="C906" s="62" t="str">
        <f>'02 LISTE DE CONTRÔLE ET RAPPORT'!C905</f>
        <v>Description du défaut: Le réglage de l’horloge de commande ne correspond pas au service d’entretien défini.</v>
      </c>
      <c r="D906" s="342" t="s">
        <v>2430</v>
      </c>
      <c r="E906" s="418" t="s">
        <v>2132</v>
      </c>
      <c r="F906" s="418"/>
      <c r="G906" s="419"/>
      <c r="H906" s="8" t="s">
        <v>6</v>
      </c>
      <c r="I906" s="8" t="s">
        <v>6</v>
      </c>
      <c r="J906" s="1"/>
      <c r="K906" s="1"/>
    </row>
    <row r="907" spans="1:11" ht="58.35" hidden="1" customHeight="1" thickBot="1" x14ac:dyDescent="0.3">
      <c r="A907" s="377" t="str">
        <f>'02 LISTE DE CONTRÔLE ET RAPPORT'!A906</f>
        <v/>
      </c>
      <c r="B907" s="326"/>
      <c r="C907" s="837" t="str">
        <f>'02 LISTE DE CONTRÔLE ET RAPPORT'!C906</f>
        <v>Les temps de commutation doivent être réglés selon les ITE page 3-8 et reportés dans le tableau d’exploitation pour le service d’entretien (voir exemple dans les ITE 2000, page 2-8). Le contrôle de l’horloge de commande lors du petit et du grand entretien doit être inscrit dans la LCE.</v>
      </c>
      <c r="D907" s="838"/>
      <c r="E907" s="838"/>
      <c r="F907" s="838"/>
      <c r="G907" s="839"/>
      <c r="H907" s="8" t="s">
        <v>6</v>
      </c>
      <c r="I907" s="8" t="s">
        <v>6</v>
      </c>
      <c r="J907" s="1"/>
      <c r="K907" s="1"/>
    </row>
    <row r="908" spans="1:11" ht="15" customHeight="1" thickBot="1" x14ac:dyDescent="0.3">
      <c r="A908" s="332" t="str">
        <f>'02 LISTE DE CONTRÔLE ET RAPPORT'!A907</f>
        <v/>
      </c>
      <c r="B908" s="207">
        <v>6103</v>
      </c>
      <c r="C908" s="480" t="str">
        <f>'02 LISTE DE CONTRÔLE ET RAPPORT'!C907</f>
        <v>Coffret externe à bornes</v>
      </c>
      <c r="D908" s="240"/>
      <c r="E908" s="465"/>
      <c r="F908" s="466"/>
      <c r="G908" s="467"/>
      <c r="H908" s="8" t="s">
        <v>6</v>
      </c>
      <c r="I908" s="8" t="s">
        <v>6</v>
      </c>
      <c r="J908" s="8" t="s">
        <v>6</v>
      </c>
      <c r="K908" s="8" t="s">
        <v>6</v>
      </c>
    </row>
    <row r="909" spans="1:11" ht="15" customHeight="1" x14ac:dyDescent="0.25">
      <c r="A909" s="383" t="str">
        <f>'02 LISTE DE CONTRÔLE ET RAPPORT'!A908</f>
        <v/>
      </c>
      <c r="B909" s="193">
        <v>6103.01</v>
      </c>
      <c r="C909" s="484" t="str">
        <f>'02 LISTE DE CONTRÔLE ET RAPPORT'!C908</f>
        <v>Description du défaut: Le coffret externe à bornes est manquant.</v>
      </c>
      <c r="D909" s="344" t="s">
        <v>2431</v>
      </c>
      <c r="E909" s="424" t="s">
        <v>2132</v>
      </c>
      <c r="F909" s="424"/>
      <c r="G909" s="425"/>
      <c r="H909" s="8" t="s">
        <v>6</v>
      </c>
      <c r="I909" s="8" t="s">
        <v>6</v>
      </c>
      <c r="J909" s="8" t="s">
        <v>6</v>
      </c>
      <c r="K909" s="8" t="s">
        <v>6</v>
      </c>
    </row>
    <row r="910" spans="1:11" ht="44.1" customHeight="1" x14ac:dyDescent="0.25">
      <c r="A910" s="377" t="str">
        <f>'02 LISTE DE CONTRÔLE ET RAPPORT'!A909</f>
        <v/>
      </c>
      <c r="B910" s="326"/>
      <c r="C910" s="834" t="str">
        <f>'02 LISTE DE CONTRÔLE ET RAPPORT'!C909</f>
        <v>Il doit être installé par une entreprise spécialisée s’il existe une protection EMP. La marche à suivre doit être discutée avec l’autorité cantonale responsable des ouvrages de protection.</v>
      </c>
      <c r="D910" s="835"/>
      <c r="E910" s="835"/>
      <c r="F910" s="835"/>
      <c r="G910" s="836"/>
      <c r="H910" s="8" t="s">
        <v>6</v>
      </c>
      <c r="I910" s="8" t="s">
        <v>6</v>
      </c>
      <c r="J910" s="8" t="s">
        <v>6</v>
      </c>
      <c r="K910" s="8" t="s">
        <v>6</v>
      </c>
    </row>
    <row r="911" spans="1:11" ht="29.45" customHeight="1" x14ac:dyDescent="0.25">
      <c r="A911" s="390" t="str">
        <f>'02 LISTE DE CONTRÔLE ET RAPPORT'!A910</f>
        <v/>
      </c>
      <c r="B911" s="199">
        <v>6103.02</v>
      </c>
      <c r="C911" s="491" t="str">
        <f>'02 LISTE DE CONTRÔLE ET RAPPORT'!C910</f>
        <v>Description du défaut: Le coffret externe à bornes n’est pas plombé ou la protection contre les contacts accidentels est manquante.</v>
      </c>
      <c r="D911" s="347" t="s">
        <v>3</v>
      </c>
      <c r="E911" s="422" t="s">
        <v>2132</v>
      </c>
      <c r="F911" s="422"/>
      <c r="G911" s="423"/>
      <c r="H911" s="8" t="s">
        <v>6</v>
      </c>
      <c r="I911" s="8" t="s">
        <v>6</v>
      </c>
      <c r="J911" s="8" t="s">
        <v>6</v>
      </c>
      <c r="K911" s="8" t="s">
        <v>6</v>
      </c>
    </row>
    <row r="912" spans="1:11" ht="29.45" customHeight="1" x14ac:dyDescent="0.25">
      <c r="A912" s="379" t="str">
        <f>'02 LISTE DE CONTRÔLE ET RAPPORT'!A911</f>
        <v/>
      </c>
      <c r="B912" s="229"/>
      <c r="C912" s="834" t="str">
        <f>'02 LISTE DE CONTRÔLE ET RAPPORT'!C911</f>
        <v xml:space="preserve">Le coffret externe à bornes doit être plombé ou la protection contre les contacts accidentels doit être complétée. </v>
      </c>
      <c r="D912" s="835"/>
      <c r="E912" s="835"/>
      <c r="F912" s="835"/>
      <c r="G912" s="836"/>
      <c r="H912" s="8" t="s">
        <v>6</v>
      </c>
      <c r="I912" s="8" t="s">
        <v>6</v>
      </c>
      <c r="J912" s="8" t="s">
        <v>6</v>
      </c>
      <c r="K912" s="8" t="s">
        <v>6</v>
      </c>
    </row>
    <row r="913" spans="1:11" ht="58.35" customHeight="1" x14ac:dyDescent="0.25">
      <c r="A913" s="381" t="str">
        <f>'02 LISTE DE CONTRÔLE ET RAPPORT'!A912</f>
        <v/>
      </c>
      <c r="B913" s="225"/>
      <c r="C913" s="834" t="str">
        <f>'02 LISTE DE CONTRÔLE ET RAPPORT'!C912</f>
        <v>L’élimination de ce défaut doit être confiée à une entreprise spécialisée. En l’absence d’une telle mesure, la situation peut être constitutive d’un danger susceptible d’avoir des conséquences en termes de responsabilité civile pour le propriétaire. Celui-ci doit en être informé. En cas de défaut, la marche à suivre doit être discutée avec l’autorité cantonale responsable des ouvrages de protection.</v>
      </c>
      <c r="D913" s="835"/>
      <c r="E913" s="835"/>
      <c r="F913" s="835"/>
      <c r="G913" s="836"/>
      <c r="H913" s="8" t="s">
        <v>6</v>
      </c>
      <c r="I913" s="8" t="s">
        <v>6</v>
      </c>
      <c r="J913" s="8" t="s">
        <v>6</v>
      </c>
      <c r="K913" s="8" t="s">
        <v>6</v>
      </c>
    </row>
    <row r="914" spans="1:11" ht="29.45" customHeight="1" x14ac:dyDescent="0.25">
      <c r="A914" s="390" t="str">
        <f>'02 LISTE DE CONTRÔLE ET RAPPORT'!A913</f>
        <v/>
      </c>
      <c r="B914" s="199">
        <v>6103.03</v>
      </c>
      <c r="C914" s="491" t="str">
        <f>'02 LISTE DE CONTRÔLE ET RAPPORT'!C913</f>
        <v>Description du défaut: Il manque l’autocollant d’avertissement «À n’utiliser qu’en situation d’urgence».</v>
      </c>
      <c r="D914" s="347" t="s">
        <v>3</v>
      </c>
      <c r="E914" s="422" t="s">
        <v>2132</v>
      </c>
      <c r="F914" s="422"/>
      <c r="G914" s="423"/>
      <c r="H914" s="8" t="s">
        <v>6</v>
      </c>
      <c r="I914" s="8" t="s">
        <v>6</v>
      </c>
      <c r="J914" s="8" t="s">
        <v>6</v>
      </c>
      <c r="K914" s="8" t="s">
        <v>6</v>
      </c>
    </row>
    <row r="915" spans="1:11" ht="29.45" customHeight="1" x14ac:dyDescent="0.25">
      <c r="A915" s="379" t="str">
        <f>'02 LISTE DE CONTRÔLE ET RAPPORT'!A914</f>
        <v/>
      </c>
      <c r="B915" s="229"/>
      <c r="C915" s="834" t="str">
        <f>'02 LISTE DE CONTRÔLE ET RAPPORT'!C914</f>
        <v>Il convient de se procurer l’autocollant d’avertissement par l’intermédiaire de l’autorité cantonale responsable des ouvrages de protection.</v>
      </c>
      <c r="D915" s="835"/>
      <c r="E915" s="835"/>
      <c r="F915" s="835"/>
      <c r="G915" s="836"/>
      <c r="H915" s="8" t="s">
        <v>6</v>
      </c>
      <c r="I915" s="8" t="s">
        <v>6</v>
      </c>
      <c r="J915" s="8" t="s">
        <v>6</v>
      </c>
      <c r="K915" s="8" t="s">
        <v>6</v>
      </c>
    </row>
    <row r="916" spans="1:11" ht="44.1" customHeight="1" x14ac:dyDescent="0.25">
      <c r="A916" s="381" t="str">
        <f>'02 LISTE DE CONTRÔLE ET RAPPORT'!A915</f>
        <v/>
      </c>
      <c r="B916" s="225"/>
      <c r="C916" s="834" t="str">
        <f>'02 LISTE DE CONTRÔLE ET RAPPORT'!C915</f>
        <v>Un tel défaut peut être constitutif d’un danger susceptible d’avoir des conséquences en termes de responsabilité civile pour le propriétaire. Celui-ci doit en être informé.</v>
      </c>
      <c r="D916" s="835"/>
      <c r="E916" s="835"/>
      <c r="F916" s="835"/>
      <c r="G916" s="836"/>
      <c r="H916" s="8" t="s">
        <v>6</v>
      </c>
      <c r="I916" s="8" t="s">
        <v>6</v>
      </c>
      <c r="J916" s="8" t="s">
        <v>6</v>
      </c>
      <c r="K916" s="8" t="s">
        <v>6</v>
      </c>
    </row>
    <row r="917" spans="1:11" ht="15" customHeight="1" x14ac:dyDescent="0.25">
      <c r="A917" s="390" t="str">
        <f>'02 LISTE DE CONTRÔLE ET RAPPORT'!A916</f>
        <v/>
      </c>
      <c r="B917" s="199">
        <v>6103.04</v>
      </c>
      <c r="C917" s="491" t="str">
        <f>'02 LISTE DE CONTRÔLE ET RAPPORT'!C916</f>
        <v>Description du défaut: Le schéma électrique est manquant.</v>
      </c>
      <c r="D917" s="347" t="s">
        <v>3</v>
      </c>
      <c r="E917" s="422" t="s">
        <v>2132</v>
      </c>
      <c r="F917" s="422"/>
      <c r="G917" s="423"/>
      <c r="H917" s="8" t="s">
        <v>6</v>
      </c>
      <c r="I917" s="8" t="s">
        <v>6</v>
      </c>
      <c r="J917" s="8" t="s">
        <v>6</v>
      </c>
      <c r="K917" s="8" t="s">
        <v>6</v>
      </c>
    </row>
    <row r="918" spans="1:11" ht="29.45" customHeight="1" x14ac:dyDescent="0.25">
      <c r="A918" s="379" t="str">
        <f>'02 LISTE DE CONTRÔLE ET RAPPORT'!A917</f>
        <v/>
      </c>
      <c r="B918" s="229"/>
      <c r="C918" s="834" t="str">
        <f>'02 LISTE DE CONTRÔLE ET RAPPORT'!C917</f>
        <v>Il convient de se procurer ou d’établir un schéma électrique et de le fixer à l’intérieur du coffret à bornes.</v>
      </c>
      <c r="D918" s="835"/>
      <c r="E918" s="835"/>
      <c r="F918" s="835"/>
      <c r="G918" s="836"/>
      <c r="H918" s="8" t="s">
        <v>6</v>
      </c>
      <c r="I918" s="8" t="s">
        <v>6</v>
      </c>
      <c r="J918" s="8" t="s">
        <v>6</v>
      </c>
      <c r="K918" s="8" t="s">
        <v>6</v>
      </c>
    </row>
    <row r="919" spans="1:11" ht="44.1" customHeight="1" thickBot="1" x14ac:dyDescent="0.3">
      <c r="A919" s="381" t="str">
        <f>'02 LISTE DE CONTRÔLE ET RAPPORT'!A918</f>
        <v/>
      </c>
      <c r="B919" s="225"/>
      <c r="C919" s="837" t="str">
        <f>'02 LISTE DE CONTRÔLE ET RAPPORT'!C918</f>
        <v>Un tel défaut peut être constitutif d’un danger susceptible d’avoir des conséquences en termes de responsabilité civile pour le propriétaire. Celui-ci doit en être informé.</v>
      </c>
      <c r="D919" s="838"/>
      <c r="E919" s="838"/>
      <c r="F919" s="838"/>
      <c r="G919" s="839"/>
      <c r="H919" s="8" t="s">
        <v>6</v>
      </c>
      <c r="I919" s="8" t="s">
        <v>6</v>
      </c>
      <c r="J919" s="8" t="s">
        <v>6</v>
      </c>
      <c r="K919" s="8" t="s">
        <v>6</v>
      </c>
    </row>
    <row r="920" spans="1:11" ht="15" customHeight="1" thickBot="1" x14ac:dyDescent="0.3">
      <c r="A920" s="329" t="str">
        <f>'02 LISTE DE CONTRÔLE ET RAPPORT'!A919</f>
        <v/>
      </c>
      <c r="B920" s="401">
        <v>6200</v>
      </c>
      <c r="C920" s="374" t="str">
        <f>'02 LISTE DE CONTRÔLE ET RAPPORT'!C919</f>
        <v>Protection EMP, schémas et aspects administratifs</v>
      </c>
      <c r="D920" s="330"/>
      <c r="E920" s="371"/>
      <c r="F920" s="371"/>
      <c r="G920" s="372"/>
      <c r="H920" s="8" t="s">
        <v>6</v>
      </c>
      <c r="I920" s="8" t="s">
        <v>6</v>
      </c>
      <c r="J920" s="8" t="s">
        <v>6</v>
      </c>
      <c r="K920" s="8" t="s">
        <v>6</v>
      </c>
    </row>
    <row r="921" spans="1:11" ht="15" customHeight="1" thickBot="1" x14ac:dyDescent="0.3">
      <c r="A921" s="332" t="str">
        <f>'02 LISTE DE CONTRÔLE ET RAPPORT'!A920</f>
        <v/>
      </c>
      <c r="B921" s="207">
        <v>6201</v>
      </c>
      <c r="C921" s="480" t="str">
        <f>'02 LISTE DE CONTRÔLE ET RAPPORT'!C920</f>
        <v xml:space="preserve">Installations EMP </v>
      </c>
      <c r="D921" s="240"/>
      <c r="E921" s="465"/>
      <c r="F921" s="466"/>
      <c r="G921" s="467"/>
      <c r="H921" s="8" t="s">
        <v>6</v>
      </c>
      <c r="I921" s="8" t="s">
        <v>6</v>
      </c>
      <c r="J921" s="8" t="s">
        <v>6</v>
      </c>
      <c r="K921" s="8" t="s">
        <v>6</v>
      </c>
    </row>
    <row r="922" spans="1:11" ht="44.1" customHeight="1" x14ac:dyDescent="0.25">
      <c r="A922" s="383" t="str">
        <f>'02 LISTE DE CONTRÔLE ET RAPPORT'!A921</f>
        <v/>
      </c>
      <c r="B922" s="193">
        <v>6201.01</v>
      </c>
      <c r="C922" s="484" t="str">
        <f>'02 LISTE DE CONTRÔLE ET RAPPORT'!C921</f>
        <v>Description du défaut: L’ouvrage de protection dispose d’une protection EMP qui a manifestement été modifiée dans le cadre de travaux d’installation effectués selon les critères appliqués dans la pratique courante.</v>
      </c>
      <c r="D922" s="344" t="s">
        <v>2431</v>
      </c>
      <c r="E922" s="424" t="s">
        <v>2132</v>
      </c>
      <c r="F922" s="424"/>
      <c r="G922" s="425"/>
      <c r="H922" s="8" t="s">
        <v>6</v>
      </c>
      <c r="I922" s="8" t="s">
        <v>6</v>
      </c>
      <c r="J922" s="8" t="s">
        <v>6</v>
      </c>
      <c r="K922" s="8" t="s">
        <v>6</v>
      </c>
    </row>
    <row r="923" spans="1:11" ht="29.45" customHeight="1" x14ac:dyDescent="0.25">
      <c r="A923" s="377" t="str">
        <f>'02 LISTE DE CONTRÔLE ET RAPPORT'!A922</f>
        <v/>
      </c>
      <c r="B923" s="326"/>
      <c r="C923" s="834" t="str">
        <f>'02 LISTE DE CONTRÔLE ET RAPPORT'!C922</f>
        <v>En cas de défaut, la marche à suivre doit être discutée avec l’autorité cantonale responsable des ouvrages de protection.</v>
      </c>
      <c r="D923" s="835"/>
      <c r="E923" s="835"/>
      <c r="F923" s="835"/>
      <c r="G923" s="836"/>
      <c r="H923" s="8" t="s">
        <v>6</v>
      </c>
      <c r="I923" s="8" t="s">
        <v>6</v>
      </c>
      <c r="J923" s="8" t="s">
        <v>6</v>
      </c>
      <c r="K923" s="8" t="s">
        <v>6</v>
      </c>
    </row>
    <row r="924" spans="1:11" ht="29.45" customHeight="1" x14ac:dyDescent="0.25">
      <c r="A924" s="384" t="str">
        <f>'02 LISTE DE CONTRÔLE ET RAPPORT'!A923</f>
        <v/>
      </c>
      <c r="B924" s="63">
        <v>6201.02</v>
      </c>
      <c r="C924" s="485" t="str">
        <f>'02 LISTE DE CONTRÔLE ET RAPPORT'!C923</f>
        <v>Description du défaut: Les raccords EMP ne sont pas bien vissés.</v>
      </c>
      <c r="D924" s="345" t="s">
        <v>2431</v>
      </c>
      <c r="E924" s="424" t="s">
        <v>2132</v>
      </c>
      <c r="F924" s="424"/>
      <c r="G924" s="425"/>
      <c r="H924" s="8" t="s">
        <v>6</v>
      </c>
      <c r="I924" s="8" t="s">
        <v>6</v>
      </c>
      <c r="J924" s="8" t="s">
        <v>6</v>
      </c>
      <c r="K924" s="8" t="s">
        <v>6</v>
      </c>
    </row>
    <row r="925" spans="1:11" ht="15" customHeight="1" x14ac:dyDescent="0.25">
      <c r="A925" s="379" t="str">
        <f>'02 LISTE DE CONTRÔLE ET RAPPORT'!A924</f>
        <v/>
      </c>
      <c r="B925" s="229"/>
      <c r="C925" s="834" t="str">
        <f>'02 LISTE DE CONTRÔLE ET RAPPORT'!C924</f>
        <v>La protection EMP n’est plus assurée.</v>
      </c>
      <c r="D925" s="835"/>
      <c r="E925" s="835"/>
      <c r="F925" s="835"/>
      <c r="G925" s="836"/>
      <c r="H925" s="8" t="s">
        <v>6</v>
      </c>
      <c r="I925" s="8" t="s">
        <v>6</v>
      </c>
      <c r="J925" s="8" t="s">
        <v>6</v>
      </c>
      <c r="K925" s="8" t="s">
        <v>6</v>
      </c>
    </row>
    <row r="926" spans="1:11" ht="44.1" customHeight="1" x14ac:dyDescent="0.25">
      <c r="A926" s="381" t="str">
        <f>'02 LISTE DE CONTRÔLE ET RAPPORT'!A925</f>
        <v/>
      </c>
      <c r="B926" s="225"/>
      <c r="C926" s="834" t="str">
        <f>'02 LISTE DE CONTRÔLE ET RAPPORT'!C925</f>
        <v>Afin d’assurer une protection parfaite contre l’EMP, il convient de contrôler tous les raccords filetés et de les resserrer si nécessaire.</v>
      </c>
      <c r="D926" s="835"/>
      <c r="E926" s="835"/>
      <c r="F926" s="835"/>
      <c r="G926" s="836"/>
      <c r="H926" s="8" t="s">
        <v>6</v>
      </c>
      <c r="I926" s="8" t="s">
        <v>6</v>
      </c>
      <c r="J926" s="8" t="s">
        <v>6</v>
      </c>
      <c r="K926" s="8" t="s">
        <v>6</v>
      </c>
    </row>
    <row r="927" spans="1:11" ht="44.1" customHeight="1" x14ac:dyDescent="0.25">
      <c r="A927" s="384" t="str">
        <f>'02 LISTE DE CONTRÔLE ET RAPPORT'!A926</f>
        <v/>
      </c>
      <c r="B927" s="63">
        <v>6201.03</v>
      </c>
      <c r="C927" s="485" t="str">
        <f>'02 LISTE DE CONTRÔLE ET RAPPORT'!C926</f>
        <v>Description du défaut: Des installations ultérieures n’ont pas été effectuées sur la base d’un projet examiné et approuvé par l’OFPP.</v>
      </c>
      <c r="D927" s="345" t="s">
        <v>2431</v>
      </c>
      <c r="E927" s="424" t="s">
        <v>2132</v>
      </c>
      <c r="F927" s="424"/>
      <c r="G927" s="425"/>
      <c r="H927" s="8" t="s">
        <v>6</v>
      </c>
      <c r="I927" s="8" t="s">
        <v>6</v>
      </c>
      <c r="J927" s="8" t="s">
        <v>6</v>
      </c>
      <c r="K927" s="8" t="s">
        <v>6</v>
      </c>
    </row>
    <row r="928" spans="1:11" ht="58.35" customHeight="1" x14ac:dyDescent="0.25">
      <c r="A928" s="377" t="str">
        <f>'02 LISTE DE CONTRÔLE ET RAPPORT'!A927</f>
        <v/>
      </c>
      <c r="B928" s="326"/>
      <c r="C928" s="834" t="str">
        <f>'02 LISTE DE CONTRÔLE ET RAPPORT'!C927</f>
        <v>La protection EMP n’est plus garantie. Un projet correspondant doit être élaboré et soumis à l’OFPP par la voie de service pour approbation. L’installation réalisée ultérieurement doit être corrigée conformément aux prescriptions en vigueur pour ces installations. La marche à suivre doit être discutée avec l’autorité cantonale responsable des ouvrages de protection.</v>
      </c>
      <c r="D928" s="835"/>
      <c r="E928" s="835"/>
      <c r="F928" s="835"/>
      <c r="G928" s="836"/>
      <c r="H928" s="8" t="s">
        <v>6</v>
      </c>
      <c r="I928" s="8" t="s">
        <v>6</v>
      </c>
      <c r="J928" s="8" t="s">
        <v>6</v>
      </c>
      <c r="K928" s="8" t="s">
        <v>6</v>
      </c>
    </row>
    <row r="929" spans="1:11" ht="29.45" customHeight="1" x14ac:dyDescent="0.25">
      <c r="A929" s="384" t="str">
        <f>'02 LISTE DE CONTRÔLE ET RAPPORT'!A928</f>
        <v/>
      </c>
      <c r="B929" s="63">
        <v>6201.04</v>
      </c>
      <c r="C929" s="485" t="str">
        <f>'02 LISTE DE CONTRÔLE ET RAPPORT'!C928</f>
        <v>Description du défaut: Les pièces métalliques fixes de plus de 1 m2 ne sont pas raccordées à la liaison équipotentielle.</v>
      </c>
      <c r="D929" s="345" t="s">
        <v>2431</v>
      </c>
      <c r="E929" s="424" t="s">
        <v>2132</v>
      </c>
      <c r="F929" s="424"/>
      <c r="G929" s="425"/>
      <c r="H929" s="8" t="s">
        <v>6</v>
      </c>
      <c r="I929" s="8" t="s">
        <v>6</v>
      </c>
      <c r="J929" s="8" t="s">
        <v>6</v>
      </c>
      <c r="K929" s="8" t="s">
        <v>6</v>
      </c>
    </row>
    <row r="930" spans="1:11" ht="44.1" customHeight="1" x14ac:dyDescent="0.25">
      <c r="A930" s="377" t="str">
        <f>'02 LISTE DE CONTRÔLE ET RAPPORT'!A929</f>
        <v/>
      </c>
      <c r="B930" s="326"/>
      <c r="C930" s="834" t="str">
        <f>'02 LISTE DE CONTRÔLE ET RAPPORT'!C929</f>
        <v>Les couvercles métalliques fixes de plus de 1 m2 (surface) doivent être raccordés à la liaison équipotentielle selon la directive DePC. Ce défaut doit être corrigé par une entreprise spécialisée.</v>
      </c>
      <c r="D930" s="835"/>
      <c r="E930" s="835"/>
      <c r="F930" s="835"/>
      <c r="G930" s="836"/>
      <c r="H930" s="8" t="s">
        <v>6</v>
      </c>
      <c r="I930" s="8" t="s">
        <v>6</v>
      </c>
      <c r="J930" s="8" t="s">
        <v>6</v>
      </c>
      <c r="K930" s="8" t="s">
        <v>6</v>
      </c>
    </row>
    <row r="931" spans="1:11" ht="29.45" customHeight="1" x14ac:dyDescent="0.25">
      <c r="A931" s="384" t="str">
        <f>'02 LISTE DE CONTRÔLE ET RAPPORT'!A930</f>
        <v/>
      </c>
      <c r="B931" s="63">
        <v>6201.05</v>
      </c>
      <c r="C931" s="485" t="str">
        <f>'02 LISTE DE CONTRÔLE ET RAPPORT'!C930</f>
        <v>Description du défaut: Les composants ne sont manifestement pas raccordés correctement à la protection EMP.</v>
      </c>
      <c r="D931" s="345" t="s">
        <v>2431</v>
      </c>
      <c r="E931" s="424" t="s">
        <v>2132</v>
      </c>
      <c r="F931" s="424"/>
      <c r="G931" s="425"/>
      <c r="H931" s="8" t="s">
        <v>6</v>
      </c>
      <c r="I931" s="8" t="s">
        <v>6</v>
      </c>
      <c r="J931" s="8" t="s">
        <v>6</v>
      </c>
      <c r="K931" s="8" t="s">
        <v>6</v>
      </c>
    </row>
    <row r="932" spans="1:11" ht="58.35" customHeight="1" thickBot="1" x14ac:dyDescent="0.3">
      <c r="A932" s="377" t="str">
        <f>'02 LISTE DE CONTRÔLE ET RAPPORT'!A931</f>
        <v/>
      </c>
      <c r="B932" s="326"/>
      <c r="C932" s="837" t="str">
        <f>'02 LISTE DE CONTRÔLE ET RAPPORT'!C931</f>
        <v>La protection EMP n’est donc plus assurée. Les composants doivent être correctement raccordés conformément aux prescriptions en vigueur pour ces installations. La marche à suivre doit être discutée avec l’autorité cantonale responsable des ouvrages de protection.</v>
      </c>
      <c r="D932" s="838"/>
      <c r="E932" s="838"/>
      <c r="F932" s="838"/>
      <c r="G932" s="839"/>
      <c r="H932" s="8" t="s">
        <v>6</v>
      </c>
      <c r="I932" s="8" t="s">
        <v>6</v>
      </c>
      <c r="J932" s="8" t="s">
        <v>6</v>
      </c>
      <c r="K932" s="8" t="s">
        <v>6</v>
      </c>
    </row>
    <row r="933" spans="1:11" ht="15" customHeight="1" thickBot="1" x14ac:dyDescent="0.3">
      <c r="A933" s="332" t="str">
        <f>'02 LISTE DE CONTRÔLE ET RAPPORT'!A932</f>
        <v/>
      </c>
      <c r="B933" s="207">
        <v>6202</v>
      </c>
      <c r="C933" s="480" t="str">
        <f>'02 LISTE DE CONTRÔLE ET RAPPORT'!C932</f>
        <v xml:space="preserve">Schéma général du courant fort </v>
      </c>
      <c r="D933" s="240"/>
      <c r="E933" s="465"/>
      <c r="F933" s="466"/>
      <c r="G933" s="467"/>
      <c r="H933" s="8" t="s">
        <v>6</v>
      </c>
      <c r="I933" s="8" t="s">
        <v>6</v>
      </c>
      <c r="J933" s="8" t="s">
        <v>6</v>
      </c>
      <c r="K933" s="1"/>
    </row>
    <row r="934" spans="1:11" ht="29.45" customHeight="1" x14ac:dyDescent="0.25">
      <c r="A934" s="376" t="str">
        <f>'02 LISTE DE CONTRÔLE ET RAPPORT'!A933</f>
        <v/>
      </c>
      <c r="B934" s="190">
        <v>6202.01</v>
      </c>
      <c r="C934" s="481" t="str">
        <f>'02 LISTE DE CONTRÔLE ET RAPPORT'!C933</f>
        <v>Description du défaut: Le schéma général du courant fort n’est pas monté en permanence à portée de vue du tableau principal (TP).</v>
      </c>
      <c r="D934" s="341" t="s">
        <v>2430</v>
      </c>
      <c r="E934" s="418" t="s">
        <v>2132</v>
      </c>
      <c r="F934" s="418"/>
      <c r="G934" s="419"/>
      <c r="H934" s="8" t="s">
        <v>6</v>
      </c>
      <c r="I934" s="8" t="s">
        <v>6</v>
      </c>
      <c r="J934" s="8" t="s">
        <v>6</v>
      </c>
      <c r="K934" s="1"/>
    </row>
    <row r="935" spans="1:11" ht="29.45" customHeight="1" x14ac:dyDescent="0.25">
      <c r="A935" s="377" t="str">
        <f>'02 LISTE DE CONTRÔLE ET RAPPORT'!A934</f>
        <v/>
      </c>
      <c r="B935" s="326"/>
      <c r="C935" s="834" t="str">
        <f>'02 LISTE DE CONTRÔLE ET RAPPORT'!C934</f>
        <v>Il doit être établi et fixé bien en évidence et de façon permanente près du tableau principal.</v>
      </c>
      <c r="D935" s="835"/>
      <c r="E935" s="835"/>
      <c r="F935" s="835"/>
      <c r="G935" s="836"/>
      <c r="H935" s="8" t="s">
        <v>6</v>
      </c>
      <c r="I935" s="8" t="s">
        <v>6</v>
      </c>
      <c r="J935" s="8" t="s">
        <v>6</v>
      </c>
      <c r="K935" s="1"/>
    </row>
    <row r="936" spans="1:11" ht="29.45" customHeight="1" x14ac:dyDescent="0.25">
      <c r="A936" s="378" t="str">
        <f>'02 LISTE DE CONTRÔLE ET RAPPORT'!A935</f>
        <v/>
      </c>
      <c r="B936" s="191">
        <v>6202.02</v>
      </c>
      <c r="C936" s="62" t="str">
        <f>'02 LISTE DE CONTRÔLE ET RAPPORT'!C935</f>
        <v>Description du défaut: Les modes de fonctionnement suivants ne sont pas visibles sur le schéma général du courant fort:</v>
      </c>
      <c r="D936" s="342" t="s">
        <v>2430</v>
      </c>
      <c r="E936" s="418" t="s">
        <v>2132</v>
      </c>
      <c r="F936" s="418"/>
      <c r="G936" s="419"/>
      <c r="H936" s="8" t="s">
        <v>6</v>
      </c>
      <c r="I936" s="8" t="s">
        <v>6</v>
      </c>
      <c r="J936" s="8" t="s">
        <v>6</v>
      </c>
      <c r="K936" s="1"/>
    </row>
    <row r="937" spans="1:11" ht="15" customHeight="1" x14ac:dyDescent="0.25">
      <c r="A937" s="379" t="str">
        <f>'02 LISTE DE CONTRÔLE ET RAPPORT'!A936</f>
        <v/>
      </c>
      <c r="B937" s="229"/>
      <c r="C937" s="853" t="str">
        <f>'02 LISTE DE CONTRÔLE ET RAPPORT'!C936</f>
        <v>-        fonctionnement normal (à partir du réseau local),</v>
      </c>
      <c r="D937" s="854"/>
      <c r="E937" s="854"/>
      <c r="F937" s="854"/>
      <c r="G937" s="855"/>
      <c r="H937" s="8" t="s">
        <v>6</v>
      </c>
      <c r="I937" s="8" t="s">
        <v>6</v>
      </c>
      <c r="J937" s="8" t="s">
        <v>6</v>
      </c>
      <c r="K937" s="1"/>
    </row>
    <row r="938" spans="1:11" ht="15" customHeight="1" x14ac:dyDescent="0.25">
      <c r="A938" s="380" t="str">
        <f>'02 LISTE DE CONTRÔLE ET RAPPORT'!A937</f>
        <v/>
      </c>
      <c r="B938" s="222"/>
      <c r="C938" s="853" t="str">
        <f>'02 LISTE DE CONTRÔLE ET RAPPORT'!C937</f>
        <v>-        groupe électrogène de secours,</v>
      </c>
      <c r="D938" s="854"/>
      <c r="E938" s="854"/>
      <c r="F938" s="854"/>
      <c r="G938" s="855"/>
      <c r="H938" s="8" t="s">
        <v>6</v>
      </c>
      <c r="I938" s="8" t="s">
        <v>6</v>
      </c>
      <c r="J938" s="8" t="s">
        <v>6</v>
      </c>
      <c r="K938" s="1"/>
    </row>
    <row r="939" spans="1:11" ht="15" customHeight="1" x14ac:dyDescent="0.25">
      <c r="A939" s="380" t="str">
        <f>'02 LISTE DE CONTRÔLE ET RAPPORT'!A938</f>
        <v/>
      </c>
      <c r="B939" s="222"/>
      <c r="C939" s="853" t="str">
        <f>'02 LISTE DE CONTRÔLE ET RAPPORT'!C938</f>
        <v>-        alimentation de secours et</v>
      </c>
      <c r="D939" s="854"/>
      <c r="E939" s="854"/>
      <c r="F939" s="854"/>
      <c r="G939" s="855"/>
      <c r="H939" s="8" t="s">
        <v>6</v>
      </c>
      <c r="I939" s="8" t="s">
        <v>6</v>
      </c>
      <c r="J939" s="8" t="s">
        <v>6</v>
      </c>
      <c r="K939" s="1"/>
    </row>
    <row r="940" spans="1:11" ht="15" customHeight="1" x14ac:dyDescent="0.25">
      <c r="A940" s="380" t="str">
        <f>'02 LISTE DE CONTRÔLE ET RAPPORT'!A939</f>
        <v/>
      </c>
      <c r="B940" s="222"/>
      <c r="C940" s="853" t="str">
        <f>'02 LISTE DE CONTRÔLE ET RAPPORT'!C939</f>
        <v>-        production d’énergie.</v>
      </c>
      <c r="D940" s="854"/>
      <c r="E940" s="854"/>
      <c r="F940" s="854"/>
      <c r="G940" s="855"/>
      <c r="H940" s="8" t="s">
        <v>6</v>
      </c>
      <c r="I940" s="8" t="s">
        <v>6</v>
      </c>
      <c r="J940" s="8" t="s">
        <v>6</v>
      </c>
      <c r="K940" s="1"/>
    </row>
    <row r="941" spans="1:11" ht="72.599999999999994" customHeight="1" thickBot="1" x14ac:dyDescent="0.3">
      <c r="A941" s="381" t="str">
        <f>'02 LISTE DE CONTRÔLE ET RAPPORT'!A940</f>
        <v/>
      </c>
      <c r="B941" s="225"/>
      <c r="C941" s="868" t="str">
        <f>'02 LISTE DE CONTRÔLE ET RAPPORT'!C940</f>
        <v>Le schéma général du courant fort doit indiquer comment régler les différents modes de fonctionnement de l’alimentation en énergie électrique selon la liste. La marche à suivre pour éliminer ce défaut doit être discutée avec l’autorité cantonale responsable des ouvrages de protection.</v>
      </c>
      <c r="D941" s="869"/>
      <c r="E941" s="869"/>
      <c r="F941" s="869"/>
      <c r="G941" s="870"/>
      <c r="H941" s="8" t="s">
        <v>6</v>
      </c>
      <c r="I941" s="8" t="s">
        <v>6</v>
      </c>
      <c r="J941" s="8" t="s">
        <v>6</v>
      </c>
      <c r="K941" s="1"/>
    </row>
    <row r="942" spans="1:11" ht="15" customHeight="1" thickBot="1" x14ac:dyDescent="0.3">
      <c r="A942" s="332" t="str">
        <f>'02 LISTE DE CONTRÔLE ET RAPPORT'!A941</f>
        <v/>
      </c>
      <c r="B942" s="207">
        <v>6203</v>
      </c>
      <c r="C942" s="480" t="str">
        <f>'02 LISTE DE CONTRÔLE ET RAPPORT'!C941</f>
        <v xml:space="preserve">Documents </v>
      </c>
      <c r="D942" s="240"/>
      <c r="E942" s="465"/>
      <c r="F942" s="466"/>
      <c r="G942" s="467"/>
      <c r="H942" s="8" t="s">
        <v>6</v>
      </c>
      <c r="I942" s="8" t="s">
        <v>6</v>
      </c>
      <c r="J942" s="8" t="s">
        <v>6</v>
      </c>
      <c r="K942" s="8" t="s">
        <v>6</v>
      </c>
    </row>
    <row r="943" spans="1:11" ht="29.45" customHeight="1" x14ac:dyDescent="0.25">
      <c r="A943" s="376" t="str">
        <f>'02 LISTE DE CONTRÔLE ET RAPPORT'!A942</f>
        <v/>
      </c>
      <c r="B943" s="190">
        <v>6203.01</v>
      </c>
      <c r="C943" s="481" t="str">
        <f>'02 LISTE DE CONTRÔLE ET RAPPORT'!C942</f>
        <v>Description du défaut: Les schémas avec les modes de fonctionnement dans les tableaux de distribution (TP et TS [tableau secondaire]) sont manquants.</v>
      </c>
      <c r="D943" s="341" t="s">
        <v>2430</v>
      </c>
      <c r="E943" s="418" t="s">
        <v>2132</v>
      </c>
      <c r="F943" s="418"/>
      <c r="G943" s="419"/>
      <c r="H943" s="8" t="s">
        <v>6</v>
      </c>
      <c r="I943" s="8" t="s">
        <v>6</v>
      </c>
      <c r="J943" s="8" t="s">
        <v>6</v>
      </c>
      <c r="K943" s="8" t="s">
        <v>6</v>
      </c>
    </row>
    <row r="944" spans="1:11" ht="58.35" customHeight="1" x14ac:dyDescent="0.25">
      <c r="A944" s="377" t="str">
        <f>'02 LISTE DE CONTRÔLE ET RAPPORT'!A943</f>
        <v/>
      </c>
      <c r="B944" s="326"/>
      <c r="C944" s="834" t="str">
        <f>'02 LISTE DE CONTRÔLE ET RAPPORT'!C943</f>
        <v>Il convient de se procurer ces schémas (év. auprès du propriétaire/de la commune, de l’OPC ou du canton) ou de les faire établir par un planificateur spécialisé puis de les placer dans le compartiment prévu à cet effet dans le tableau de distribution et dans la documentation de l’ouvrage de protection.</v>
      </c>
      <c r="D944" s="835"/>
      <c r="E944" s="835"/>
      <c r="F944" s="835"/>
      <c r="G944" s="836"/>
      <c r="H944" s="8" t="s">
        <v>6</v>
      </c>
      <c r="I944" s="8" t="s">
        <v>6</v>
      </c>
      <c r="J944" s="8" t="s">
        <v>6</v>
      </c>
      <c r="K944" s="8" t="s">
        <v>6</v>
      </c>
    </row>
    <row r="945" spans="1:11" ht="29.45" customHeight="1" x14ac:dyDescent="0.25">
      <c r="A945" s="378" t="str">
        <f>'02 LISTE DE CONTRÔLE ET RAPPORT'!A944</f>
        <v/>
      </c>
      <c r="B945" s="191">
        <v>6203.02</v>
      </c>
      <c r="C945" s="62" t="str">
        <f>'02 LISTE DE CONTRÔLE ET RAPPORT'!C944</f>
        <v>Description du défaut: Les schémas dans les tableaux de distribution ne sont pas tenus à jour.</v>
      </c>
      <c r="D945" s="342" t="s">
        <v>2430</v>
      </c>
      <c r="E945" s="418" t="s">
        <v>2132</v>
      </c>
      <c r="F945" s="418"/>
      <c r="G945" s="419"/>
      <c r="H945" s="8" t="s">
        <v>6</v>
      </c>
      <c r="I945" s="8" t="s">
        <v>6</v>
      </c>
      <c r="J945" s="8" t="s">
        <v>6</v>
      </c>
      <c r="K945" s="8" t="s">
        <v>6</v>
      </c>
    </row>
    <row r="946" spans="1:11" ht="44.1" customHeight="1" x14ac:dyDescent="0.25">
      <c r="A946" s="377" t="str">
        <f>'02 LISTE DE CONTRÔLE ET RAPPORT'!A945</f>
        <v/>
      </c>
      <c r="B946" s="326"/>
      <c r="C946" s="834" t="str">
        <f>'02 LISTE DE CONTRÔLE ET RAPPORT'!C945</f>
        <v>Ces documents doivent être mis à jour par un planificateur spécialisé. La documentation de l’ouvrage de protection doit être complétée en conséquence.</v>
      </c>
      <c r="D946" s="835"/>
      <c r="E946" s="835"/>
      <c r="F946" s="835"/>
      <c r="G946" s="836"/>
      <c r="H946" s="8" t="s">
        <v>6</v>
      </c>
      <c r="I946" s="8" t="s">
        <v>6</v>
      </c>
      <c r="J946" s="8" t="s">
        <v>6</v>
      </c>
      <c r="K946" s="8" t="s">
        <v>6</v>
      </c>
    </row>
    <row r="947" spans="1:11" ht="29.45" customHeight="1" x14ac:dyDescent="0.25">
      <c r="A947" s="384" t="str">
        <f>'02 LISTE DE CONTRÔLE ET RAPPORT'!A946</f>
        <v/>
      </c>
      <c r="B947" s="63">
        <v>6203.03</v>
      </c>
      <c r="C947" s="485" t="str">
        <f>'02 LISTE DE CONTRÔLE ET RAPPORT'!C946</f>
        <v>Description du défaut: Le «Registre d’ouvrage» de l’ouvrage de protection placé normalement dans le TP est manquant.</v>
      </c>
      <c r="D947" s="345" t="s">
        <v>2431</v>
      </c>
      <c r="E947" s="424" t="s">
        <v>2132</v>
      </c>
      <c r="F947" s="424"/>
      <c r="G947" s="425"/>
      <c r="H947" s="8" t="s">
        <v>6</v>
      </c>
      <c r="I947" s="8" t="s">
        <v>6</v>
      </c>
      <c r="J947" s="8" t="s">
        <v>6</v>
      </c>
      <c r="K947" s="8" t="s">
        <v>6</v>
      </c>
    </row>
    <row r="948" spans="1:11" ht="87" customHeight="1" x14ac:dyDescent="0.25">
      <c r="A948" s="377" t="str">
        <f>'02 LISTE DE CONTRÔLE ET RAPPORT'!A947</f>
        <v/>
      </c>
      <c r="B948" s="326"/>
      <c r="C948" s="834" t="str">
        <f>'02 LISTE DE CONTRÔLE ET RAPPORT'!C947</f>
        <v>Conformément à la directive ESTI n° 508 «Installations électriques dans les ouvrages de protection de la protection civile, du service sanitaire ainsi que dans les abris spéciaux pour les infrastructures particulières» (DePC), le «Registre d’ouvrage» doit être disponible et mis à jour dans les ouvrages de protection. Se procurer ce document auprès de l’ESTI ou de l’Office fédéral de la protection de la population (OFPP).</v>
      </c>
      <c r="D948" s="835"/>
      <c r="E948" s="835"/>
      <c r="F948" s="835"/>
      <c r="G948" s="836"/>
      <c r="H948" s="8" t="s">
        <v>6</v>
      </c>
      <c r="I948" s="8" t="s">
        <v>6</v>
      </c>
      <c r="J948" s="8" t="s">
        <v>6</v>
      </c>
      <c r="K948" s="8" t="s">
        <v>6</v>
      </c>
    </row>
    <row r="949" spans="1:11" ht="29.45" customHeight="1" x14ac:dyDescent="0.25">
      <c r="A949" s="384" t="str">
        <f>'02 LISTE DE CONTRÔLE ET RAPPORT'!A948</f>
        <v/>
      </c>
      <c r="B949" s="63">
        <v>6203.04</v>
      </c>
      <c r="C949" s="485" t="str">
        <f>'02 LISTE DE CONTRÔLE ET RAPPORT'!C948</f>
        <v>Description du défaut: Les données de base et les contrôles ne sont pas mis à jour dans le «Registre d’ouvrage».</v>
      </c>
      <c r="D949" s="345" t="s">
        <v>2431</v>
      </c>
      <c r="E949" s="424" t="s">
        <v>2132</v>
      </c>
      <c r="F949" s="424"/>
      <c r="G949" s="425"/>
      <c r="H949" s="8" t="s">
        <v>6</v>
      </c>
      <c r="I949" s="8" t="s">
        <v>6</v>
      </c>
      <c r="J949" s="8" t="s">
        <v>6</v>
      </c>
      <c r="K949" s="8" t="s">
        <v>6</v>
      </c>
    </row>
    <row r="950" spans="1:11" ht="44.1" customHeight="1" x14ac:dyDescent="0.25">
      <c r="A950" s="377" t="str">
        <f>'02 LISTE DE CONTRÔLE ET RAPPORT'!A949</f>
        <v/>
      </c>
      <c r="B950" s="326"/>
      <c r="C950" s="834" t="str">
        <f>'02 LISTE DE CONTRÔLE ET RAPPORT'!C949</f>
        <v>Tous les contrôles, les modifications ou les compléments apportés aux installations électriques, les réparations importantes ainsi que les irrégularités doivent être inscrits dans ce document, qui doit être tenu à jour.</v>
      </c>
      <c r="D950" s="835"/>
      <c r="E950" s="835"/>
      <c r="F950" s="835"/>
      <c r="G950" s="836"/>
      <c r="H950" s="8" t="s">
        <v>6</v>
      </c>
      <c r="I950" s="8" t="s">
        <v>6</v>
      </c>
      <c r="J950" s="8" t="s">
        <v>6</v>
      </c>
      <c r="K950" s="8" t="s">
        <v>6</v>
      </c>
    </row>
    <row r="951" spans="1:11" ht="29.45" customHeight="1" x14ac:dyDescent="0.25">
      <c r="A951" s="384" t="str">
        <f>'02 LISTE DE CONTRÔLE ET RAPPORT'!A950</f>
        <v/>
      </c>
      <c r="B951" s="63">
        <v>6203.05</v>
      </c>
      <c r="C951" s="485" t="str">
        <f>'02 LISTE DE CONTRÔLE ET RAPPORT'!C950</f>
        <v>Description du défaut: L’endroit de stockage des fusibles de rechange n’est pas indiqué dans le tableau de distribution.</v>
      </c>
      <c r="D951" s="345" t="s">
        <v>2431</v>
      </c>
      <c r="E951" s="424" t="s">
        <v>2132</v>
      </c>
      <c r="F951" s="424"/>
      <c r="G951" s="425"/>
      <c r="H951" s="8" t="s">
        <v>6</v>
      </c>
      <c r="I951" s="8" t="s">
        <v>6</v>
      </c>
      <c r="J951" s="8" t="s">
        <v>6</v>
      </c>
      <c r="K951" s="8" t="s">
        <v>6</v>
      </c>
    </row>
    <row r="952" spans="1:11" ht="29.45" customHeight="1" x14ac:dyDescent="0.25">
      <c r="A952" s="377" t="str">
        <f>'02 LISTE DE CONTRÔLE ET RAPPORT'!A951</f>
        <v/>
      </c>
      <c r="B952" s="326"/>
      <c r="C952" s="834" t="str">
        <f>'02 LISTE DE CONTRÔLE ET RAPPORT'!C951</f>
        <v>Si les fusibles de rechange ne sont pas stockés dans le tableau de distribution, l’emplacement doit être signalé par un panneau.</v>
      </c>
      <c r="D952" s="835"/>
      <c r="E952" s="835"/>
      <c r="F952" s="835"/>
      <c r="G952" s="836"/>
      <c r="H952" s="8" t="s">
        <v>6</v>
      </c>
      <c r="I952" s="8" t="s">
        <v>6</v>
      </c>
      <c r="J952" s="8" t="s">
        <v>6</v>
      </c>
      <c r="K952" s="8" t="s">
        <v>6</v>
      </c>
    </row>
    <row r="953" spans="1:11" ht="29.45" customHeight="1" x14ac:dyDescent="0.25">
      <c r="A953" s="390" t="str">
        <f>'02 LISTE DE CONTRÔLE ET RAPPORT'!A952</f>
        <v/>
      </c>
      <c r="B953" s="199">
        <v>6203.06</v>
      </c>
      <c r="C953" s="491" t="str">
        <f>'02 LISTE DE CONTRÔLE ET RAPPORT'!C952</f>
        <v>Description du défaut: L’endroit où se trouve le fusible de la ligne d’alimentation principale n’est pas indiqué dans le tableau de distribution.</v>
      </c>
      <c r="D953" s="347" t="s">
        <v>3</v>
      </c>
      <c r="E953" s="422" t="s">
        <v>2132</v>
      </c>
      <c r="F953" s="422"/>
      <c r="G953" s="423"/>
      <c r="H953" s="8" t="s">
        <v>6</v>
      </c>
      <c r="I953" s="8" t="s">
        <v>6</v>
      </c>
      <c r="J953" s="8" t="s">
        <v>6</v>
      </c>
      <c r="K953" s="8" t="s">
        <v>6</v>
      </c>
    </row>
    <row r="954" spans="1:11" ht="29.45" customHeight="1" x14ac:dyDescent="0.25">
      <c r="A954" s="379" t="str">
        <f>'02 LISTE DE CONTRÔLE ET RAPPORT'!A953</f>
        <v/>
      </c>
      <c r="B954" s="229"/>
      <c r="C954" s="834" t="str">
        <f>'02 LISTE DE CONTRÔLE ET RAPPORT'!C953</f>
        <v>L’emplacement du fusible de la ligne d’alimentation principale doit être indiqué dans le tableau de distribution en vue de l’exploitation de l’ouvrage.</v>
      </c>
      <c r="D954" s="835"/>
      <c r="E954" s="835"/>
      <c r="F954" s="835"/>
      <c r="G954" s="836"/>
      <c r="H954" s="8" t="s">
        <v>6</v>
      </c>
      <c r="I954" s="8" t="s">
        <v>6</v>
      </c>
      <c r="J954" s="8" t="s">
        <v>6</v>
      </c>
      <c r="K954" s="8" t="s">
        <v>6</v>
      </c>
    </row>
    <row r="955" spans="1:11" ht="44.1" customHeight="1" x14ac:dyDescent="0.25">
      <c r="A955" s="381" t="str">
        <f>'02 LISTE DE CONTRÔLE ET RAPPORT'!A954</f>
        <v/>
      </c>
      <c r="B955" s="225"/>
      <c r="C955" s="834" t="str">
        <f>'02 LISTE DE CONTRÔLE ET RAPPORT'!C954</f>
        <v>Un tel défaut peut être constitutif d’un danger susceptible d’avoir des conséquences en termes de responsabilité civile pour le propriétaire. Celui-ci doit en être informé.</v>
      </c>
      <c r="D955" s="835"/>
      <c r="E955" s="835"/>
      <c r="F955" s="835"/>
      <c r="G955" s="836"/>
      <c r="H955" s="8" t="s">
        <v>6</v>
      </c>
      <c r="I955" s="8" t="s">
        <v>6</v>
      </c>
      <c r="J955" s="8" t="s">
        <v>6</v>
      </c>
      <c r="K955" s="8" t="s">
        <v>6</v>
      </c>
    </row>
    <row r="956" spans="1:11" ht="44.1" customHeight="1" x14ac:dyDescent="0.25">
      <c r="A956" s="390" t="str">
        <f>'02 LISTE DE CONTRÔLE ET RAPPORT'!A955</f>
        <v/>
      </c>
      <c r="B956" s="199">
        <v>6203.07</v>
      </c>
      <c r="C956" s="491" t="str">
        <f>'02 LISTE DE CONTRÔLE ET RAPPORT'!C955</f>
        <v>Description du défaut: Il manque un rapport d’une entreprise d’électricité accréditée sur le contrôle périodique de l’installation (au moins tous les dix ans).</v>
      </c>
      <c r="D956" s="347" t="s">
        <v>3</v>
      </c>
      <c r="E956" s="422" t="s">
        <v>2132</v>
      </c>
      <c r="F956" s="422"/>
      <c r="G956" s="423"/>
      <c r="H956" s="8" t="s">
        <v>6</v>
      </c>
      <c r="I956" s="8" t="s">
        <v>6</v>
      </c>
      <c r="J956" s="8" t="s">
        <v>6</v>
      </c>
      <c r="K956" s="8" t="s">
        <v>6</v>
      </c>
    </row>
    <row r="957" spans="1:11" ht="29.45" customHeight="1" x14ac:dyDescent="0.25">
      <c r="A957" s="379" t="str">
        <f>'02 LISTE DE CONTRÔLE ET RAPPORT'!A956</f>
        <v/>
      </c>
      <c r="B957" s="229"/>
      <c r="C957" s="834" t="str">
        <f>'02 LISTE DE CONTRÔLE ET RAPPORT'!C956</f>
        <v>Les installations électriques dans les ouvrages de protection doivent être réalisées conformément à la directive ESTI n° 508 (DePC), chapitre 2.6.</v>
      </c>
      <c r="D957" s="835"/>
      <c r="E957" s="835"/>
      <c r="F957" s="835"/>
      <c r="G957" s="836"/>
      <c r="H957" s="8" t="s">
        <v>6</v>
      </c>
      <c r="I957" s="8" t="s">
        <v>6</v>
      </c>
      <c r="J957" s="8" t="s">
        <v>6</v>
      </c>
      <c r="K957" s="8" t="s">
        <v>6</v>
      </c>
    </row>
    <row r="958" spans="1:11" ht="44.1" customHeight="1" thickBot="1" x14ac:dyDescent="0.3">
      <c r="A958" s="381" t="str">
        <f>'02 LISTE DE CONTRÔLE ET RAPPORT'!A957</f>
        <v/>
      </c>
      <c r="B958" s="225"/>
      <c r="C958" s="837" t="str">
        <f>'02 LISTE DE CONTRÔLE ET RAPPORT'!C957</f>
        <v>Un tel défaut peut être constitutif d’un danger susceptible d’avoir des conséquences en termes de responsabilité civile pour le propriétaire. Celui-ci doit en être informé.</v>
      </c>
      <c r="D958" s="838"/>
      <c r="E958" s="838"/>
      <c r="F958" s="838"/>
      <c r="G958" s="839"/>
      <c r="H958" s="8" t="s">
        <v>6</v>
      </c>
      <c r="I958" s="8" t="s">
        <v>6</v>
      </c>
      <c r="J958" s="8" t="s">
        <v>6</v>
      </c>
      <c r="K958" s="8" t="s">
        <v>6</v>
      </c>
    </row>
    <row r="959" spans="1:11" ht="15" customHeight="1" thickBot="1" x14ac:dyDescent="0.3">
      <c r="A959" s="332" t="str">
        <f>'02 LISTE DE CONTRÔLE ET RAPPORT'!A958</f>
        <v/>
      </c>
      <c r="B959" s="207">
        <v>6204</v>
      </c>
      <c r="C959" s="480" t="str">
        <f>'02 LISTE DE CONTRÔLE ET RAPPORT'!C958</f>
        <v xml:space="preserve">Désignation des composants </v>
      </c>
      <c r="D959" s="240"/>
      <c r="E959" s="465"/>
      <c r="F959" s="466"/>
      <c r="G959" s="467"/>
      <c r="H959" s="8" t="s">
        <v>6</v>
      </c>
      <c r="I959" s="8" t="s">
        <v>6</v>
      </c>
      <c r="J959" s="8" t="s">
        <v>6</v>
      </c>
      <c r="K959" s="1"/>
    </row>
    <row r="960" spans="1:11" ht="44.1" customHeight="1" x14ac:dyDescent="0.25">
      <c r="A960" s="376" t="str">
        <f>'02 LISTE DE CONTRÔLE ET RAPPORT'!A959</f>
        <v/>
      </c>
      <c r="B960" s="190">
        <v>6204.01</v>
      </c>
      <c r="C960" s="481" t="str">
        <f>'02 LISTE DE CONTRÔLE ET RAPPORT'!C959</f>
        <v>Description du défaut: Les numérotations et les positions des ITE et du schéma d’exploitation ne correspondent pas aux désignations utilisées.</v>
      </c>
      <c r="D960" s="341" t="s">
        <v>2430</v>
      </c>
      <c r="E960" s="418" t="s">
        <v>2132</v>
      </c>
      <c r="F960" s="418"/>
      <c r="G960" s="419"/>
      <c r="H960" s="8" t="s">
        <v>6</v>
      </c>
      <c r="I960" s="8" t="s">
        <v>6</v>
      </c>
      <c r="J960" s="8" t="s">
        <v>6</v>
      </c>
      <c r="K960" s="1"/>
    </row>
    <row r="961" spans="1:11" ht="44.1" customHeight="1" x14ac:dyDescent="0.25">
      <c r="A961" s="377" t="str">
        <f>'02 LISTE DE CONTRÔLE ET RAPPORT'!A960</f>
        <v/>
      </c>
      <c r="B961" s="326"/>
      <c r="C961" s="834" t="str">
        <f>'02 LISTE DE CONTRÔLE ET RAPPORT'!C960</f>
        <v xml:space="preserve">Les inscriptions sur les appareils doivent correspondre aux positions des ITE et au schéma synoptique du courant fort. Elles doivent être corrigées ou complétées. </v>
      </c>
      <c r="D961" s="835"/>
      <c r="E961" s="835"/>
      <c r="F961" s="835"/>
      <c r="G961" s="836"/>
      <c r="H961" s="8" t="s">
        <v>6</v>
      </c>
      <c r="I961" s="8" t="s">
        <v>6</v>
      </c>
      <c r="J961" s="8" t="s">
        <v>6</v>
      </c>
      <c r="K961" s="1"/>
    </row>
    <row r="962" spans="1:11" ht="29.45" customHeight="1" thickBot="1" x14ac:dyDescent="0.3">
      <c r="A962" s="382" t="str">
        <f>'02 LISTE DE CONTRÔLE ET RAPPORT'!A961</f>
        <v/>
      </c>
      <c r="B962" s="192">
        <v>6204.02</v>
      </c>
      <c r="C962" s="483" t="str">
        <f>'02 LISTE DE CONTRÔLE ET RAPPORT'!C961</f>
        <v>Description du défaut: Les inscriptions ne sont pas apposées en permanence et de manière à ce que toute confusion soit exclue.</v>
      </c>
      <c r="D962" s="343" t="s">
        <v>2430</v>
      </c>
      <c r="E962" s="418" t="s">
        <v>2132</v>
      </c>
      <c r="F962" s="418"/>
      <c r="G962" s="419"/>
      <c r="H962" s="8" t="s">
        <v>6</v>
      </c>
      <c r="I962" s="8" t="s">
        <v>6</v>
      </c>
      <c r="J962" s="8" t="s">
        <v>6</v>
      </c>
      <c r="K962" s="1"/>
    </row>
    <row r="963" spans="1:11" ht="44.1" customHeight="1" thickBot="1" x14ac:dyDescent="0.3">
      <c r="A963" s="329" t="str">
        <f>'02 LISTE DE CONTRÔLE ET RAPPORT'!A962</f>
        <v/>
      </c>
      <c r="B963" s="401">
        <v>6300</v>
      </c>
      <c r="C963" s="375" t="str">
        <f>'02 LISTE DE CONTRÔLE ET RAPPORT'!C962</f>
        <v xml:space="preserve">Alimentation électrique de secours (*À contrôler dans les abris pour lesquels une alimentation électrique de secours est prescrite [abris à partir de 800 places protégées] ou a été installée) </v>
      </c>
      <c r="D963" s="331"/>
      <c r="E963" s="371"/>
      <c r="F963" s="371"/>
      <c r="G963" s="372"/>
      <c r="H963" s="8" t="s">
        <v>6</v>
      </c>
      <c r="I963" s="8" t="s">
        <v>6</v>
      </c>
      <c r="J963" s="8" t="s">
        <v>6</v>
      </c>
      <c r="K963" s="1"/>
    </row>
    <row r="964" spans="1:11" ht="15" customHeight="1" thickBot="1" x14ac:dyDescent="0.3">
      <c r="A964" s="332" t="str">
        <f>'02 LISTE DE CONTRÔLE ET RAPPORT'!A963</f>
        <v/>
      </c>
      <c r="B964" s="207">
        <v>6301</v>
      </c>
      <c r="C964" s="480" t="str">
        <f>'02 LISTE DE CONTRÔLE ET RAPPORT'!C963</f>
        <v xml:space="preserve">Documents d’exploitation et matériel </v>
      </c>
      <c r="D964" s="240"/>
      <c r="E964" s="465"/>
      <c r="F964" s="466"/>
      <c r="G964" s="467"/>
      <c r="H964" s="8" t="s">
        <v>6</v>
      </c>
      <c r="I964" s="8" t="s">
        <v>6</v>
      </c>
      <c r="J964" s="8" t="s">
        <v>6</v>
      </c>
      <c r="K964" s="1"/>
    </row>
    <row r="965" spans="1:11" ht="29.45" customHeight="1" x14ac:dyDescent="0.25">
      <c r="A965" s="383" t="str">
        <f>'02 LISTE DE CONTRÔLE ET RAPPORT'!A964</f>
        <v/>
      </c>
      <c r="B965" s="193">
        <v>6301.01</v>
      </c>
      <c r="C965" s="484" t="str">
        <f>'02 LISTE DE CONTRÔLE ET RAPPORT'!C964</f>
        <v>Description du défaut: Il manque une documentation complète sur le groupe électrogène de secours.</v>
      </c>
      <c r="D965" s="344" t="s">
        <v>2431</v>
      </c>
      <c r="E965" s="424" t="s">
        <v>2132</v>
      </c>
      <c r="F965" s="424"/>
      <c r="G965" s="425"/>
      <c r="H965" s="8" t="s">
        <v>6</v>
      </c>
      <c r="I965" s="8" t="s">
        <v>6</v>
      </c>
      <c r="J965" s="8" t="s">
        <v>6</v>
      </c>
      <c r="K965" s="1"/>
    </row>
    <row r="966" spans="1:11" ht="29.45" customHeight="1" x14ac:dyDescent="0.25">
      <c r="A966" s="377" t="str">
        <f>'02 LISTE DE CONTRÔLE ET RAPPORT'!A965</f>
        <v/>
      </c>
      <c r="B966" s="326"/>
      <c r="C966" s="834" t="str">
        <f>'02 LISTE DE CONTRÔLE ET RAPPORT'!C965</f>
        <v>La documentation finale doit être établie selon les IA 2024, chap. 6.6 Documentation.</v>
      </c>
      <c r="D966" s="835"/>
      <c r="E966" s="835"/>
      <c r="F966" s="835"/>
      <c r="G966" s="836"/>
      <c r="H966" s="8" t="s">
        <v>6</v>
      </c>
      <c r="I966" s="8" t="s">
        <v>6</v>
      </c>
      <c r="J966" s="8" t="s">
        <v>6</v>
      </c>
      <c r="K966" s="1"/>
    </row>
    <row r="967" spans="1:11" ht="15" customHeight="1" x14ac:dyDescent="0.25">
      <c r="A967" s="384" t="str">
        <f>'02 LISTE DE CONTRÔLE ET RAPPORT'!A966</f>
        <v/>
      </c>
      <c r="B967" s="63">
        <v>6301.02</v>
      </c>
      <c r="C967" s="485" t="str">
        <f>'02 LISTE DE CONTRÔLE ET RAPPORT'!C966</f>
        <v>Description du défaut: Il manque un carnet de contrôle parfaitement tenu.</v>
      </c>
      <c r="D967" s="345" t="s">
        <v>2431</v>
      </c>
      <c r="E967" s="424" t="s">
        <v>2132</v>
      </c>
      <c r="F967" s="424"/>
      <c r="G967" s="425"/>
      <c r="H967" s="8" t="s">
        <v>6</v>
      </c>
      <c r="I967" s="8" t="s">
        <v>6</v>
      </c>
      <c r="J967" s="8" t="s">
        <v>6</v>
      </c>
      <c r="K967" s="1"/>
    </row>
    <row r="968" spans="1:11" ht="44.1" customHeight="1" x14ac:dyDescent="0.25">
      <c r="A968" s="377" t="str">
        <f>'02 LISTE DE CONTRÔLE ET RAPPORT'!A967</f>
        <v/>
      </c>
      <c r="B968" s="326"/>
      <c r="C968" s="834" t="str">
        <f>'02 LISTE DE CONTRÔLE ET RAPPORT'!C967</f>
        <v>Les résultats des contrôles périodiques de fonctionnement du groupe électrogène de secours doivent figurer dans un cahier ad hoc, constamment tenu à jour. Un exemple figure dans les ITE, page 2-9.</v>
      </c>
      <c r="D968" s="835"/>
      <c r="E968" s="835"/>
      <c r="F968" s="835"/>
      <c r="G968" s="836"/>
      <c r="H968" s="8" t="s">
        <v>6</v>
      </c>
      <c r="I968" s="8" t="s">
        <v>6</v>
      </c>
      <c r="J968" s="8" t="s">
        <v>6</v>
      </c>
      <c r="K968" s="1"/>
    </row>
    <row r="969" spans="1:11" ht="29.45" customHeight="1" x14ac:dyDescent="0.25">
      <c r="A969" s="378" t="str">
        <f>'02 LISTE DE CONTRÔLE ET RAPPORT'!A968</f>
        <v/>
      </c>
      <c r="B969" s="191">
        <v>6301.03</v>
      </c>
      <c r="C969" s="62" t="str">
        <f>'02 LISTE DE CONTRÔLE ET RAPPORT'!C968</f>
        <v>Description du défaut: Le mode d’emploi n’est pas monté en permanence à portée de vue du groupe électrogène de secours.</v>
      </c>
      <c r="D969" s="342" t="s">
        <v>2430</v>
      </c>
      <c r="E969" s="418" t="s">
        <v>2132</v>
      </c>
      <c r="F969" s="418"/>
      <c r="G969" s="419"/>
      <c r="H969" s="8" t="s">
        <v>6</v>
      </c>
      <c r="I969" s="8" t="s">
        <v>6</v>
      </c>
      <c r="J969" s="8" t="s">
        <v>6</v>
      </c>
      <c r="K969" s="1"/>
    </row>
    <row r="970" spans="1:11" ht="44.1" customHeight="1" x14ac:dyDescent="0.25">
      <c r="A970" s="377" t="str">
        <f>'02 LISTE DE CONTRÔLE ET RAPPORT'!A969</f>
        <v/>
      </c>
      <c r="B970" s="326"/>
      <c r="C970" s="834" t="str">
        <f>'02 LISTE DE CONTRÔLE ET RAPPORT'!C969</f>
        <v>Pour que le groupe électrogène de secours puisse être mis en service par le personnel technique, le mode d’emploi doit être placé à portée de vue de celui-ci.</v>
      </c>
      <c r="D970" s="835"/>
      <c r="E970" s="835"/>
      <c r="F970" s="835"/>
      <c r="G970" s="836"/>
      <c r="H970" s="8" t="s">
        <v>6</v>
      </c>
      <c r="I970" s="8" t="s">
        <v>6</v>
      </c>
      <c r="J970" s="8" t="s">
        <v>6</v>
      </c>
      <c r="K970" s="1"/>
    </row>
    <row r="971" spans="1:11" ht="29.45" customHeight="1" x14ac:dyDescent="0.25">
      <c r="A971" s="384" t="str">
        <f>'02 LISTE DE CONTRÔLE ET RAPPORT'!A970</f>
        <v/>
      </c>
      <c r="B971" s="63">
        <v>6301.04</v>
      </c>
      <c r="C971" s="485" t="str">
        <f>'02 LISTE DE CONTRÔLE ET RAPPORT'!C970</f>
        <v>Description du défaut: Les marches d’essai selon la LCE ne sont pas effectuées et documentées régulièrement.</v>
      </c>
      <c r="D971" s="345" t="s">
        <v>2431</v>
      </c>
      <c r="E971" s="424" t="s">
        <v>2132</v>
      </c>
      <c r="F971" s="424"/>
      <c r="G971" s="425"/>
      <c r="H971" s="8" t="s">
        <v>6</v>
      </c>
      <c r="I971" s="8" t="s">
        <v>6</v>
      </c>
      <c r="J971" s="8" t="s">
        <v>6</v>
      </c>
      <c r="K971" s="1"/>
    </row>
    <row r="972" spans="1:11" ht="44.1" customHeight="1" x14ac:dyDescent="0.25">
      <c r="A972" s="379" t="str">
        <f>'02 LISTE DE CONTRÔLE ET RAPPORT'!A971</f>
        <v/>
      </c>
      <c r="B972" s="229"/>
      <c r="C972" s="834" t="str">
        <f>'02 LISTE DE CONTRÔLE ET RAPPORT'!C971</f>
        <v>Les marches d’essai doivent être exécutées régulièrement (au moins tous les trois mois) pendant au moins deux heures avec une puissance minimale de 80% de la puissance nominale (ITE chap. 7.4).</v>
      </c>
      <c r="D972" s="835"/>
      <c r="E972" s="835"/>
      <c r="F972" s="835"/>
      <c r="G972" s="836"/>
      <c r="H972" s="8" t="s">
        <v>6</v>
      </c>
      <c r="I972" s="8" t="s">
        <v>6</v>
      </c>
      <c r="J972" s="8" t="s">
        <v>6</v>
      </c>
      <c r="K972" s="1"/>
    </row>
    <row r="973" spans="1:11" ht="58.35" customHeight="1" x14ac:dyDescent="0.25">
      <c r="A973" s="381" t="str">
        <f>'02 LISTE DE CONTRÔLE ET RAPPORT'!A972</f>
        <v/>
      </c>
      <c r="B973" s="225"/>
      <c r="C973" s="834" t="str">
        <f>'02 LISTE DE CONTRÔLE ET RAPPORT'!C972</f>
        <v>Les marches d’essai doivent être effectuées au moins une fois par an pour le DPR 1 et tous les 5 ans pour le DPR 2 avec une charge d’au moins 80% de la puissance nominale pendant au moins 6 heures (Directives DPR, pages 1-8).</v>
      </c>
      <c r="D973" s="835"/>
      <c r="E973" s="835"/>
      <c r="F973" s="835"/>
      <c r="G973" s="836"/>
      <c r="H973" s="8" t="s">
        <v>6</v>
      </c>
      <c r="I973" s="8" t="s">
        <v>6</v>
      </c>
      <c r="J973" s="8" t="s">
        <v>6</v>
      </c>
      <c r="K973" s="1"/>
    </row>
    <row r="974" spans="1:11" ht="29.45" customHeight="1" x14ac:dyDescent="0.25">
      <c r="A974" s="384" t="str">
        <f>'02 LISTE DE CONTRÔLE ET RAPPORT'!A973</f>
        <v/>
      </c>
      <c r="B974" s="63">
        <v>6301.05</v>
      </c>
      <c r="C974" s="485" t="str">
        <f>'02 LISTE DE CONTRÔLE ET RAPPORT'!C973</f>
        <v>Description du défaut: La marche en continu de 24 heures n’est pas effectuée tous les dix ans.</v>
      </c>
      <c r="D974" s="345" t="s">
        <v>2431</v>
      </c>
      <c r="E974" s="424" t="s">
        <v>2132</v>
      </c>
      <c r="F974" s="424"/>
      <c r="G974" s="425"/>
      <c r="H974" s="8" t="s">
        <v>6</v>
      </c>
      <c r="I974" s="8" t="s">
        <v>6</v>
      </c>
      <c r="J974" s="8" t="s">
        <v>6</v>
      </c>
      <c r="K974" s="1"/>
    </row>
    <row r="975" spans="1:11" ht="58.35" customHeight="1" x14ac:dyDescent="0.25">
      <c r="A975" s="377" t="str">
        <f>'02 LISTE DE CONTRÔLE ET RAPPORT'!A974</f>
        <v/>
      </c>
      <c r="B975" s="326"/>
      <c r="C975" s="834" t="str">
        <f>'02 LISTE DE CONTRÔLE ET RAPPORT'!C974</f>
        <v>Selon les ITE 2000, page 7-17, il faut effectuer une marche en continu du groupe électrogène de secours pendant 24h tous les dix ans. Il convient de remédier à ce défaut dès que les conditions sont réunies. Consulter à cet effet l’«Aide-mémoire technique» (AMT 04-6) Marche en continu du groupe électrogène de secours pendant 24 h tous les dix ans.</v>
      </c>
      <c r="D975" s="835"/>
      <c r="E975" s="835"/>
      <c r="F975" s="835"/>
      <c r="G975" s="836"/>
      <c r="H975" s="8" t="s">
        <v>6</v>
      </c>
      <c r="I975" s="8" t="s">
        <v>6</v>
      </c>
      <c r="J975" s="8" t="s">
        <v>6</v>
      </c>
      <c r="K975" s="1"/>
    </row>
    <row r="976" spans="1:11" ht="29.45" customHeight="1" x14ac:dyDescent="0.25">
      <c r="A976" s="390" t="str">
        <f>'02 LISTE DE CONTRÔLE ET RAPPORT'!A975</f>
        <v/>
      </c>
      <c r="B976" s="199">
        <v>6301.06</v>
      </c>
      <c r="C976" s="491" t="str">
        <f>'02 LISTE DE CONTRÔLE ET RAPPORT'!C975</f>
        <v>Description du défaut: Il y a moins de trois protections auditives disponibles.</v>
      </c>
      <c r="D976" s="347" t="s">
        <v>3</v>
      </c>
      <c r="E976" s="422" t="s">
        <v>2132</v>
      </c>
      <c r="F976" s="422"/>
      <c r="G976" s="423"/>
      <c r="H976" s="8" t="s">
        <v>6</v>
      </c>
      <c r="I976" s="8" t="s">
        <v>6</v>
      </c>
      <c r="J976" s="8" t="s">
        <v>6</v>
      </c>
      <c r="K976" s="1"/>
    </row>
    <row r="977" spans="1:11" ht="29.45" customHeight="1" x14ac:dyDescent="0.25">
      <c r="A977" s="379" t="str">
        <f>'02 LISTE DE CONTRÔLE ET RAPPORT'!A976</f>
        <v/>
      </c>
      <c r="B977" s="229"/>
      <c r="C977" s="834" t="str">
        <f>'02 LISTE DE CONTRÔLE ET RAPPORT'!C976</f>
        <v>Aux fins de protection de l’ouïe, au moins trois protections auditives doivent être disponibles dans le local des machines.</v>
      </c>
      <c r="D977" s="835"/>
      <c r="E977" s="835"/>
      <c r="F977" s="835"/>
      <c r="G977" s="836"/>
      <c r="H977" s="8" t="s">
        <v>6</v>
      </c>
      <c r="I977" s="8" t="s">
        <v>6</v>
      </c>
      <c r="J977" s="8" t="s">
        <v>6</v>
      </c>
      <c r="K977" s="1"/>
    </row>
    <row r="978" spans="1:11" ht="44.1" customHeight="1" x14ac:dyDescent="0.25">
      <c r="A978" s="381" t="str">
        <f>'02 LISTE DE CONTRÔLE ET RAPPORT'!A977</f>
        <v/>
      </c>
      <c r="B978" s="225"/>
      <c r="C978" s="834" t="str">
        <f>'02 LISTE DE CONTRÔLE ET RAPPORT'!C977</f>
        <v>Un tel défaut peut être constitutif d’un danger susceptible d’avoir des conséquences en termes de responsabilité civile pour le propriétaire. Celui-ci doit en être informé.</v>
      </c>
      <c r="D978" s="835"/>
      <c r="E978" s="835"/>
      <c r="F978" s="835"/>
      <c r="G978" s="836"/>
      <c r="H978" s="8" t="s">
        <v>6</v>
      </c>
      <c r="I978" s="8" t="s">
        <v>6</v>
      </c>
      <c r="J978" s="8" t="s">
        <v>6</v>
      </c>
      <c r="K978" s="1"/>
    </row>
    <row r="979" spans="1:11" ht="44.1" customHeight="1" x14ac:dyDescent="0.25">
      <c r="A979" s="384" t="str">
        <f>'02 LISTE DE CONTRÔLE ET RAPPORT'!A978</f>
        <v/>
      </c>
      <c r="B979" s="63">
        <v>6301.07</v>
      </c>
      <c r="C979" s="485" t="str">
        <f>'02 LISTE DE CONTRÔLE ET RAPPORT'!C978</f>
        <v>Description du défaut: Les pièces de rechange requises selon le fabricant (p. ex. joints, courroies de transmission, filtres et tuyaux) sont manquantes.</v>
      </c>
      <c r="D979" s="345" t="s">
        <v>2431</v>
      </c>
      <c r="E979" s="424" t="s">
        <v>2132</v>
      </c>
      <c r="F979" s="424"/>
      <c r="G979" s="425"/>
      <c r="H979" s="8" t="s">
        <v>6</v>
      </c>
      <c r="I979" s="8" t="s">
        <v>6</v>
      </c>
      <c r="J979" s="8" t="s">
        <v>6</v>
      </c>
      <c r="K979" s="1"/>
    </row>
    <row r="980" spans="1:11" ht="44.1" customHeight="1" x14ac:dyDescent="0.25">
      <c r="A980" s="377" t="str">
        <f>'02 LISTE DE CONTRÔLE ET RAPPORT'!A979</f>
        <v/>
      </c>
      <c r="B980" s="326"/>
      <c r="C980" s="834" t="str">
        <f>'02 LISTE DE CONTRÔLE ET RAPPORT'!C979</f>
        <v>Il convient de clarifier avec le fournisseur du groupe électrogène de secours ou une entreprise spécialisée quelles sont les pièces de rechange qui doivent être achetées et disponibles dans l’ouvrage de protection.</v>
      </c>
      <c r="D980" s="835"/>
      <c r="E980" s="835"/>
      <c r="F980" s="835"/>
      <c r="G980" s="836"/>
      <c r="H980" s="8" t="s">
        <v>6</v>
      </c>
      <c r="I980" s="8" t="s">
        <v>6</v>
      </c>
      <c r="J980" s="8" t="s">
        <v>6</v>
      </c>
      <c r="K980" s="1"/>
    </row>
    <row r="981" spans="1:11" ht="29.45" customHeight="1" x14ac:dyDescent="0.25">
      <c r="A981" s="384" t="str">
        <f>'02 LISTE DE CONTRÔLE ET RAPPORT'!A980</f>
        <v/>
      </c>
      <c r="B981" s="63">
        <v>6301.08</v>
      </c>
      <c r="C981" s="485" t="str">
        <f>'02 LISTE DE CONTRÔLE ET RAPPORT'!C980</f>
        <v>Description du défaut: La citerne à mazout n’est manifestement pas contrôlée et entretenue conformément aux prescriptions cantonales.</v>
      </c>
      <c r="D981" s="345" t="s">
        <v>2431</v>
      </c>
      <c r="E981" s="424" t="s">
        <v>2132</v>
      </c>
      <c r="F981" s="424"/>
      <c r="G981" s="425"/>
      <c r="H981" s="8" t="s">
        <v>6</v>
      </c>
      <c r="I981" s="8" t="s">
        <v>6</v>
      </c>
      <c r="J981" s="8" t="s">
        <v>6</v>
      </c>
      <c r="K981" s="1"/>
    </row>
    <row r="982" spans="1:11" ht="44.1" customHeight="1" thickBot="1" x14ac:dyDescent="0.3">
      <c r="A982" s="377" t="str">
        <f>'02 LISTE DE CONTRÔLE ET RAPPORT'!A981</f>
        <v/>
      </c>
      <c r="B982" s="326"/>
      <c r="C982" s="837" t="str">
        <f>'02 LISTE DE CONTRÔLE ET RAPPORT'!C981</f>
        <v>Conformément aux prescriptions cantonales relatives aux citernes à mazout, le propriétaire doit déterminer si un contrôle et un entretien de la citerne à mazout sont indiqués (révision de la citerne).</v>
      </c>
      <c r="D982" s="838"/>
      <c r="E982" s="838"/>
      <c r="F982" s="838"/>
      <c r="G982" s="839"/>
      <c r="H982" s="8" t="s">
        <v>6</v>
      </c>
      <c r="I982" s="8" t="s">
        <v>6</v>
      </c>
      <c r="J982" s="8" t="s">
        <v>6</v>
      </c>
      <c r="K982" s="1"/>
    </row>
    <row r="983" spans="1:11" ht="15" customHeight="1" thickBot="1" x14ac:dyDescent="0.3">
      <c r="A983" s="332" t="str">
        <f>'02 LISTE DE CONTRÔLE ET RAPPORT'!A982</f>
        <v/>
      </c>
      <c r="B983" s="207">
        <v>6302</v>
      </c>
      <c r="C983" s="480" t="str">
        <f>'02 LISTE DE CONTRÔLE ET RAPPORT'!C982</f>
        <v xml:space="preserve">Groupe électrogène de secours </v>
      </c>
      <c r="D983" s="240"/>
      <c r="E983" s="465"/>
      <c r="F983" s="466"/>
      <c r="G983" s="467"/>
      <c r="H983" s="8" t="s">
        <v>6</v>
      </c>
      <c r="I983" s="8" t="s">
        <v>6</v>
      </c>
      <c r="J983" s="8" t="s">
        <v>6</v>
      </c>
      <c r="K983" s="9"/>
    </row>
    <row r="984" spans="1:11" ht="29.45" customHeight="1" x14ac:dyDescent="0.25">
      <c r="A984" s="376" t="str">
        <f>'02 LISTE DE CONTRÔLE ET RAPPORT'!A983</f>
        <v/>
      </c>
      <c r="B984" s="190">
        <v>6302.01</v>
      </c>
      <c r="C984" s="481" t="str">
        <f>'02 LISTE DE CONTRÔLE ET RAPPORT'!C983</f>
        <v>Description du défaut: Il y a un groupe électrogène de secours défectueux non prescrit pour ce type d’ouvrage de protection.</v>
      </c>
      <c r="D984" s="341" t="s">
        <v>2430</v>
      </c>
      <c r="E984" s="418" t="s">
        <v>2132</v>
      </c>
      <c r="F984" s="418"/>
      <c r="G984" s="419"/>
      <c r="H984" s="8" t="s">
        <v>6</v>
      </c>
      <c r="I984" s="8" t="s">
        <v>6</v>
      </c>
      <c r="J984" s="8" t="s">
        <v>6</v>
      </c>
      <c r="K984" s="1"/>
    </row>
    <row r="985" spans="1:11" ht="58.35" customHeight="1" x14ac:dyDescent="0.25">
      <c r="A985" s="377" t="str">
        <f>'02 LISTE DE CONTRÔLE ET RAPPORT'!A984</f>
        <v/>
      </c>
      <c r="B985" s="326"/>
      <c r="C985" s="834" t="str">
        <f>'02 LISTE DE CONTRÔLE ET RAPPORT'!C984</f>
        <v>Le groupe électrogène de secours défectueux ainsi que les commandes électriques qui en font partie doivent être démontés dans le cadre d’un projet ad hoc. La marche à suivre pour éliminer ce défaut doit être discutée avec l’autorité cantonale responsable des ouvrages de protection.</v>
      </c>
      <c r="D985" s="835"/>
      <c r="E985" s="835"/>
      <c r="F985" s="835"/>
      <c r="G985" s="836"/>
      <c r="H985" s="8" t="s">
        <v>6</v>
      </c>
      <c r="I985" s="8" t="s">
        <v>6</v>
      </c>
      <c r="J985" s="8" t="s">
        <v>6</v>
      </c>
      <c r="K985" s="1"/>
    </row>
    <row r="986" spans="1:11" ht="15" customHeight="1" x14ac:dyDescent="0.25">
      <c r="A986" s="384" t="str">
        <f>'02 LISTE DE CONTRÔLE ET RAPPORT'!A985</f>
        <v/>
      </c>
      <c r="B986" s="63">
        <v>6302.02</v>
      </c>
      <c r="C986" s="485" t="str">
        <f>'02 LISTE DE CONTRÔLE ET RAPPORT'!C985</f>
        <v>Description du défaut: Le groupe électrogène de secours ne fonctionne pas.</v>
      </c>
      <c r="D986" s="345" t="s">
        <v>2431</v>
      </c>
      <c r="E986" s="424" t="s">
        <v>2132</v>
      </c>
      <c r="F986" s="424"/>
      <c r="G986" s="425"/>
      <c r="H986" s="8" t="s">
        <v>6</v>
      </c>
      <c r="I986" s="8" t="s">
        <v>6</v>
      </c>
      <c r="J986" s="8" t="s">
        <v>6</v>
      </c>
      <c r="K986" s="1"/>
    </row>
    <row r="987" spans="1:11" ht="44.1" customHeight="1" x14ac:dyDescent="0.25">
      <c r="A987" s="377" t="str">
        <f>'02 LISTE DE CONTRÔLE ET RAPPORT'!A986</f>
        <v/>
      </c>
      <c r="B987" s="326"/>
      <c r="C987" s="834" t="str">
        <f>'02 LISTE DE CONTRÔLE ET RAPPORT'!C986</f>
        <v>D’entente avec l’autorité cantonale responsable des ouvrages de protection, le groupe électrogène de secours doit être contrôlé par une entreprise spécialisée et, si nécessaire, remis en état.</v>
      </c>
      <c r="D987" s="835"/>
      <c r="E987" s="835"/>
      <c r="F987" s="835"/>
      <c r="G987" s="836"/>
      <c r="H987" s="8" t="s">
        <v>6</v>
      </c>
      <c r="I987" s="8" t="s">
        <v>6</v>
      </c>
      <c r="J987" s="8" t="s">
        <v>6</v>
      </c>
      <c r="K987" s="1"/>
    </row>
    <row r="988" spans="1:11" ht="15" customHeight="1" x14ac:dyDescent="0.25">
      <c r="A988" s="384" t="str">
        <f>'02 LISTE DE CONTRÔLE ET RAPPORT'!A987</f>
        <v/>
      </c>
      <c r="B988" s="63">
        <v>6302.03</v>
      </c>
      <c r="C988" s="485" t="str">
        <f>'02 LISTE DE CONTRÔLE ET RAPPORT'!C987</f>
        <v>Description du défaut: Des fuites d’huile de moteur sont visibles.</v>
      </c>
      <c r="D988" s="345" t="s">
        <v>2431</v>
      </c>
      <c r="E988" s="424" t="s">
        <v>2132</v>
      </c>
      <c r="F988" s="424"/>
      <c r="G988" s="425"/>
      <c r="H988" s="8" t="s">
        <v>6</v>
      </c>
      <c r="I988" s="8" t="s">
        <v>6</v>
      </c>
      <c r="J988" s="8" t="s">
        <v>6</v>
      </c>
      <c r="K988" s="1"/>
    </row>
    <row r="989" spans="1:11" ht="29.45" customHeight="1" x14ac:dyDescent="0.25">
      <c r="A989" s="377" t="str">
        <f>'02 LISTE DE CONTRÔLE ET RAPPORT'!A988</f>
        <v/>
      </c>
      <c r="B989" s="326"/>
      <c r="C989" s="834" t="str">
        <f>'02 LISTE DE CONTRÔLE ET RAPPORT'!C988</f>
        <v>Le propriétaire est tenu de faire réparer les fuites d’huile de moteur par une entreprise spécialisée.</v>
      </c>
      <c r="D989" s="835"/>
      <c r="E989" s="835"/>
      <c r="F989" s="835"/>
      <c r="G989" s="836"/>
      <c r="H989" s="8" t="s">
        <v>6</v>
      </c>
      <c r="I989" s="8" t="s">
        <v>6</v>
      </c>
      <c r="J989" s="8" t="s">
        <v>6</v>
      </c>
      <c r="K989" s="1"/>
    </row>
    <row r="990" spans="1:11" ht="29.45" customHeight="1" x14ac:dyDescent="0.25">
      <c r="A990" s="384" t="str">
        <f>'02 LISTE DE CONTRÔLE ET RAPPORT'!A989</f>
        <v/>
      </c>
      <c r="B990" s="63">
        <v>6302.04</v>
      </c>
      <c r="C990" s="485" t="str">
        <f>'02 LISTE DE CONTRÔLE ET RAPPORT'!C989</f>
        <v>Description du défaut: Des pertes sont visibles au niveau de l’alimentation en carburant et de la citerne à mazout.</v>
      </c>
      <c r="D990" s="345" t="s">
        <v>2431</v>
      </c>
      <c r="E990" s="424" t="s">
        <v>2132</v>
      </c>
      <c r="F990" s="424"/>
      <c r="G990" s="425"/>
      <c r="H990" s="8" t="s">
        <v>6</v>
      </c>
      <c r="I990" s="8" t="s">
        <v>6</v>
      </c>
      <c r="J990" s="8" t="s">
        <v>6</v>
      </c>
      <c r="K990" s="1"/>
    </row>
    <row r="991" spans="1:11" ht="44.1" customHeight="1" x14ac:dyDescent="0.25">
      <c r="A991" s="377" t="str">
        <f>'02 LISTE DE CONTRÔLE ET RAPPORT'!A990</f>
        <v/>
      </c>
      <c r="B991" s="326"/>
      <c r="C991" s="834" t="str">
        <f>'02 LISTE DE CONTRÔLE ET RAPPORT'!C990</f>
        <v>Le propriétaire est tenu de faire réparer les fuites au niveau de l’alimentation en mazout et de la citerne à mazout par une entreprise spécialisée.</v>
      </c>
      <c r="D991" s="835"/>
      <c r="E991" s="835"/>
      <c r="F991" s="835"/>
      <c r="G991" s="836"/>
      <c r="H991" s="8" t="s">
        <v>6</v>
      </c>
      <c r="I991" s="8" t="s">
        <v>6</v>
      </c>
      <c r="J991" s="8" t="s">
        <v>6</v>
      </c>
      <c r="K991" s="1"/>
    </row>
    <row r="992" spans="1:11" ht="44.1" customHeight="1" x14ac:dyDescent="0.25">
      <c r="A992" s="378" t="str">
        <f>'02 LISTE DE CONTRÔLE ET RAPPORT'!A991</f>
        <v/>
      </c>
      <c r="B992" s="191">
        <v>6302.05</v>
      </c>
      <c r="C992" s="62" t="str">
        <f>'02 LISTE DE CONTRÔLE ET RAPPORT'!C991</f>
        <v>Description du défaut: Selon la documentation, les marches d’essai du groupe électrogène ne peuvent pas être effectuées à au moins 80% de la puissance nominale.</v>
      </c>
      <c r="D992" s="342" t="s">
        <v>2430</v>
      </c>
      <c r="E992" s="418" t="s">
        <v>2132</v>
      </c>
      <c r="F992" s="418"/>
      <c r="G992" s="419"/>
      <c r="H992" s="8" t="s">
        <v>6</v>
      </c>
      <c r="I992" s="8" t="s">
        <v>6</v>
      </c>
      <c r="J992" s="8" t="s">
        <v>6</v>
      </c>
      <c r="K992" s="1"/>
    </row>
    <row r="993" spans="1:11" ht="60" customHeight="1" x14ac:dyDescent="0.25">
      <c r="A993" s="377" t="str">
        <f>'02 LISTE DE CONTRÔLE ET RAPPORT'!A992</f>
        <v/>
      </c>
      <c r="B993" s="326"/>
      <c r="C993" s="834" t="str">
        <f>'02 LISTE DE CONTRÔLE ET RAPPORT'!C992</f>
        <v>Des installations complémentaires (par exemple radiateurs électriques) doivent permettre d’effectuer les contrôles périodiques de fonctionnement à au moins 80% de la puissance nominale. La modification des installations existantes éventuellement nécessaire à cet effet requiert l’élaboration d’un projet ad hoc en collaboration avec l’autorité cantonale responsable des ouvrages de protection.</v>
      </c>
      <c r="D993" s="835"/>
      <c r="E993" s="835"/>
      <c r="F993" s="835"/>
      <c r="G993" s="836"/>
      <c r="H993" s="8" t="s">
        <v>6</v>
      </c>
      <c r="I993" s="8" t="s">
        <v>6</v>
      </c>
      <c r="J993" s="8" t="s">
        <v>6</v>
      </c>
      <c r="K993" s="1"/>
    </row>
    <row r="994" spans="1:11" ht="44.1" customHeight="1" x14ac:dyDescent="0.25">
      <c r="A994" s="378" t="str">
        <f>'02 LISTE DE CONTRÔLE ET RAPPORT'!A993</f>
        <v/>
      </c>
      <c r="B994" s="191">
        <v>6302.06</v>
      </c>
      <c r="C994" s="62" t="str">
        <f>'02 LISTE DE CONTRÔLE ET RAPPORT'!C993</f>
        <v>Description du défaut: Il manque un marquage pour la valeur maximale de l’intensité de courant autorisée (puissance nominale) du groupe électrogène de secours sur les ampèremètres du TP et sur la boîte de raccordement de l’alimentation de secours.</v>
      </c>
      <c r="D994" s="342" t="s">
        <v>2430</v>
      </c>
      <c r="E994" s="418" t="s">
        <v>2132</v>
      </c>
      <c r="F994" s="418"/>
      <c r="G994" s="419"/>
      <c r="H994" s="8" t="s">
        <v>6</v>
      </c>
      <c r="I994" s="8" t="s">
        <v>6</v>
      </c>
      <c r="J994" s="8" t="s">
        <v>6</v>
      </c>
      <c r="K994" s="1"/>
    </row>
    <row r="995" spans="1:11" ht="58.35" customHeight="1" x14ac:dyDescent="0.25">
      <c r="A995" s="377" t="str">
        <f>'02 LISTE DE CONTRÔLE ET RAPPORT'!A994</f>
        <v/>
      </c>
      <c r="B995" s="326"/>
      <c r="C995" s="834" t="str">
        <f>'02 LISTE DE CONTRÔLE ET RAPPORT'!C994</f>
        <v>Le tableau principal doit porter soit une plaquette indiquant la valeur maximale (en ampères) correspondant au fonctionnement à pleine charge (100%) du groupe électrogène, soit une marque indiquant sur chaque ampèremètre le seuil qui ne doit pas être dépassé.</v>
      </c>
      <c r="D995" s="835"/>
      <c r="E995" s="835"/>
      <c r="F995" s="835"/>
      <c r="G995" s="836"/>
      <c r="H995" s="8" t="s">
        <v>6</v>
      </c>
      <c r="I995" s="8" t="s">
        <v>6</v>
      </c>
      <c r="J995" s="8" t="s">
        <v>6</v>
      </c>
      <c r="K995" s="1"/>
    </row>
    <row r="996" spans="1:11" ht="44.1" customHeight="1" x14ac:dyDescent="0.25">
      <c r="A996" s="378" t="str">
        <f>'02 LISTE DE CONTRÔLE ET RAPPORT'!A995</f>
        <v/>
      </c>
      <c r="B996" s="191">
        <v>6302.07</v>
      </c>
      <c r="C996" s="62" t="str">
        <f>'02 LISTE DE CONTRÔLE ET RAPPORT'!C995</f>
        <v>Description du défaut: La valeur de charge maximale autorisée pour le groupe électrogène de secours ne peut pas être relevée avec précision sur les appareils d’affichage.</v>
      </c>
      <c r="D996" s="342" t="s">
        <v>2430</v>
      </c>
      <c r="E996" s="418" t="s">
        <v>2132</v>
      </c>
      <c r="F996" s="418"/>
      <c r="G996" s="419"/>
      <c r="H996" s="8" t="s">
        <v>6</v>
      </c>
      <c r="I996" s="8" t="s">
        <v>6</v>
      </c>
      <c r="J996" s="8" t="s">
        <v>6</v>
      </c>
      <c r="K996" s="1"/>
    </row>
    <row r="997" spans="1:11" ht="29.45" customHeight="1" thickBot="1" x14ac:dyDescent="0.3">
      <c r="A997" s="377" t="str">
        <f>'02 LISTE DE CONTRÔLE ET RAPPORT'!A996</f>
        <v/>
      </c>
      <c r="B997" s="326"/>
      <c r="C997" s="837" t="str">
        <f>'02 LISTE DE CONTRÔLE ET RAPPORT'!C996</f>
        <v>Les appareils doivent être remplacés sur la base des limites de puissance de l’ouvrage de protection.</v>
      </c>
      <c r="D997" s="838"/>
      <c r="E997" s="838"/>
      <c r="F997" s="838"/>
      <c r="G997" s="839"/>
      <c r="H997" s="8" t="s">
        <v>6</v>
      </c>
      <c r="I997" s="8" t="s">
        <v>6</v>
      </c>
      <c r="J997" s="8" t="s">
        <v>6</v>
      </c>
      <c r="K997" s="1"/>
    </row>
    <row r="998" spans="1:11" ht="15" customHeight="1" thickBot="1" x14ac:dyDescent="0.3">
      <c r="A998" s="332" t="str">
        <f>'02 LISTE DE CONTRÔLE ET RAPPORT'!A997</f>
        <v/>
      </c>
      <c r="B998" s="207">
        <v>6303</v>
      </c>
      <c r="C998" s="480" t="str">
        <f>'02 LISTE DE CONTRÔLE ET RAPPORT'!C997</f>
        <v xml:space="preserve">Éclairage de secours </v>
      </c>
      <c r="D998" s="240"/>
      <c r="E998" s="465"/>
      <c r="F998" s="466"/>
      <c r="G998" s="467"/>
      <c r="H998" s="8" t="s">
        <v>6</v>
      </c>
      <c r="I998" s="8" t="s">
        <v>6</v>
      </c>
      <c r="J998" s="8" t="s">
        <v>6</v>
      </c>
      <c r="K998" s="1"/>
    </row>
    <row r="999" spans="1:11" ht="29.45" customHeight="1" x14ac:dyDescent="0.25">
      <c r="A999" s="391" t="str">
        <f>'02 LISTE DE CONTRÔLE ET RAPPORT'!A998</f>
        <v/>
      </c>
      <c r="B999" s="200">
        <v>6303.01</v>
      </c>
      <c r="C999" s="492" t="str">
        <f>'02 LISTE DE CONTRÔLE ET RAPPORT'!C998</f>
        <v>Description du défaut: Il n’y a pas suffisamment de lampes portatives de secours correspondant à ce type d’ouvrage de protection.</v>
      </c>
      <c r="D999" s="348" t="s">
        <v>3</v>
      </c>
      <c r="E999" s="422" t="s">
        <v>2132</v>
      </c>
      <c r="F999" s="422"/>
      <c r="G999" s="423"/>
      <c r="H999" s="8" t="s">
        <v>6</v>
      </c>
      <c r="I999" s="8" t="s">
        <v>6</v>
      </c>
      <c r="J999" s="8" t="s">
        <v>6</v>
      </c>
      <c r="K999" s="1"/>
    </row>
    <row r="1000" spans="1:11" ht="29.45" customHeight="1" x14ac:dyDescent="0.25">
      <c r="A1000" s="379" t="str">
        <f>'02 LISTE DE CONTRÔLE ET RAPPORT'!A999</f>
        <v/>
      </c>
      <c r="B1000" s="229"/>
      <c r="C1000" s="834" t="str">
        <f>'02 LISTE DE CONTRÔLE ET RAPPORT'!C999</f>
        <v>Il convient de se procurer le nombre nécessaire de lampes portatives de secours appropriées conformément aux directives de l’OFPP en vigueur.</v>
      </c>
      <c r="D1000" s="835"/>
      <c r="E1000" s="835"/>
      <c r="F1000" s="835"/>
      <c r="G1000" s="836"/>
      <c r="H1000" s="8" t="s">
        <v>6</v>
      </c>
      <c r="I1000" s="8" t="s">
        <v>6</v>
      </c>
      <c r="J1000" s="8" t="s">
        <v>6</v>
      </c>
      <c r="K1000" s="1"/>
    </row>
    <row r="1001" spans="1:11" ht="44.1" customHeight="1" x14ac:dyDescent="0.25">
      <c r="A1001" s="381" t="str">
        <f>'02 LISTE DE CONTRÔLE ET RAPPORT'!A1000</f>
        <v/>
      </c>
      <c r="B1001" s="225"/>
      <c r="C1001" s="834" t="str">
        <f>'02 LISTE DE CONTRÔLE ET RAPPORT'!C1000</f>
        <v>Un tel défaut peut être constitutif d’un danger susceptible d’avoir des conséquences en termes de responsabilité civile pour le propriétaire. Celui-ci doit en être informé.</v>
      </c>
      <c r="D1001" s="835"/>
      <c r="E1001" s="835"/>
      <c r="F1001" s="835"/>
      <c r="G1001" s="836"/>
      <c r="H1001" s="8" t="s">
        <v>6</v>
      </c>
      <c r="I1001" s="8" t="s">
        <v>6</v>
      </c>
      <c r="J1001" s="8" t="s">
        <v>6</v>
      </c>
      <c r="K1001" s="1"/>
    </row>
    <row r="1002" spans="1:11" ht="29.45" customHeight="1" x14ac:dyDescent="0.25">
      <c r="A1002" s="390" t="str">
        <f>'02 LISTE DE CONTRÔLE ET RAPPORT'!A1001</f>
        <v/>
      </c>
      <c r="B1002" s="199">
        <v>6303.02</v>
      </c>
      <c r="C1002" s="491" t="str">
        <f>'02 LISTE DE CONTRÔLE ET RAPPORT'!C1001</f>
        <v>Description du défaut: Les lampes portatives de secours ne fonctionnent pas.</v>
      </c>
      <c r="D1002" s="347" t="s">
        <v>3</v>
      </c>
      <c r="E1002" s="422" t="s">
        <v>2132</v>
      </c>
      <c r="F1002" s="422"/>
      <c r="G1002" s="423"/>
      <c r="H1002" s="8" t="s">
        <v>6</v>
      </c>
      <c r="I1002" s="8" t="s">
        <v>6</v>
      </c>
      <c r="J1002" s="8" t="s">
        <v>6</v>
      </c>
      <c r="K1002" s="1"/>
    </row>
    <row r="1003" spans="1:11" ht="29.45" customHeight="1" x14ac:dyDescent="0.25">
      <c r="A1003" s="379" t="str">
        <f>'02 LISTE DE CONTRÔLE ET RAPPORT'!A1002</f>
        <v/>
      </c>
      <c r="B1003" s="229"/>
      <c r="C1003" s="834" t="str">
        <f>'02 LISTE DE CONTRÔLE ET RAPPORT'!C1002</f>
        <v>Toutes les lampes portatives de secours dans la construction protégée doivent être remplacées (elles doivent être disponibles pour assurer la sécurité des personnes, dans les voies d'évacuation notamment).</v>
      </c>
      <c r="D1003" s="835"/>
      <c r="E1003" s="835"/>
      <c r="F1003" s="835"/>
      <c r="G1003" s="836"/>
      <c r="H1003" s="8" t="s">
        <v>6</v>
      </c>
      <c r="I1003" s="8" t="s">
        <v>6</v>
      </c>
      <c r="J1003" s="8" t="s">
        <v>6</v>
      </c>
      <c r="K1003" s="1"/>
    </row>
    <row r="1004" spans="1:11" ht="44.1" customHeight="1" x14ac:dyDescent="0.25">
      <c r="A1004" s="380" t="str">
        <f>'02 LISTE DE CONTRÔLE ET RAPPORT'!A1003</f>
        <v/>
      </c>
      <c r="B1004" s="222"/>
      <c r="C1004" s="834" t="str">
        <f>'02 LISTE DE CONTRÔLE ET RAPPORT'!C1003</f>
        <v>Un tel défaut peut être constitutif d’un danger susceptible d’avoir des conséquences en termes de responsabilité civile pour le propriétaire. Celui-ci doit en être informé.</v>
      </c>
      <c r="D1004" s="835"/>
      <c r="E1004" s="835"/>
      <c r="F1004" s="835"/>
      <c r="G1004" s="836"/>
      <c r="H1004" s="8" t="s">
        <v>6</v>
      </c>
      <c r="I1004" s="8" t="s">
        <v>6</v>
      </c>
      <c r="J1004" s="8" t="s">
        <v>6</v>
      </c>
      <c r="K1004" s="1"/>
    </row>
    <row r="1005" spans="1:11" ht="29.45" customHeight="1" thickBot="1" x14ac:dyDescent="0.3">
      <c r="A1005" s="381" t="str">
        <f>'02 LISTE DE CONTRÔLE ET RAPPORT'!A1004</f>
        <v/>
      </c>
      <c r="B1005" s="225"/>
      <c r="C1005" s="837" t="str">
        <f>'02 LISTE DE CONTRÔLE ET RAPPORT'!C1004</f>
        <v>Le cas échéant, la marche à suivre doit être discutée avec l’autorité cantonale responsable des ouvrages de protection.</v>
      </c>
      <c r="D1005" s="838"/>
      <c r="E1005" s="838"/>
      <c r="F1005" s="838"/>
      <c r="G1005" s="839"/>
      <c r="H1005" s="8" t="s">
        <v>6</v>
      </c>
      <c r="I1005" s="8" t="s">
        <v>6</v>
      </c>
      <c r="J1005" s="8" t="s">
        <v>6</v>
      </c>
      <c r="K1005" s="1"/>
    </row>
    <row r="1006" spans="1:11" ht="15" customHeight="1" thickBot="1" x14ac:dyDescent="0.3">
      <c r="A1006" s="329" t="str">
        <f>'02 LISTE DE CONTRÔLE ET RAPPORT'!A1005</f>
        <v/>
      </c>
      <c r="B1006" s="401">
        <v>6400</v>
      </c>
      <c r="C1006" s="374" t="str">
        <f>'02 LISTE DE CONTRÔLE ET RAPPORT'!C1005</f>
        <v xml:space="preserve">Cuisine </v>
      </c>
      <c r="D1006" s="330"/>
      <c r="E1006" s="371"/>
      <c r="F1006" s="371"/>
      <c r="G1006" s="372"/>
      <c r="H1006" s="8" t="s">
        <v>6</v>
      </c>
      <c r="I1006" s="8" t="s">
        <v>6</v>
      </c>
      <c r="J1006" s="8" t="s">
        <v>6</v>
      </c>
      <c r="K1006" s="8" t="s">
        <v>6</v>
      </c>
    </row>
    <row r="1007" spans="1:11" ht="15" customHeight="1" thickBot="1" x14ac:dyDescent="0.3">
      <c r="A1007" s="332" t="str">
        <f>'02 LISTE DE CONTRÔLE ET RAPPORT'!A1006</f>
        <v/>
      </c>
      <c r="B1007" s="207">
        <v>6401</v>
      </c>
      <c r="C1007" s="480" t="str">
        <f>'02 LISTE DE CONTRÔLE ET RAPPORT'!C1006</f>
        <v xml:space="preserve">Équipement de cuisine </v>
      </c>
      <c r="D1007" s="240"/>
      <c r="E1007" s="465"/>
      <c r="F1007" s="466"/>
      <c r="G1007" s="467"/>
      <c r="H1007" s="8" t="s">
        <v>6</v>
      </c>
      <c r="I1007" s="8" t="s">
        <v>6</v>
      </c>
      <c r="J1007" s="8" t="s">
        <v>6</v>
      </c>
      <c r="K1007" s="8" t="s">
        <v>6</v>
      </c>
    </row>
    <row r="1008" spans="1:11" ht="29.45" customHeight="1" x14ac:dyDescent="0.25">
      <c r="A1008" s="383" t="str">
        <f>'02 LISTE DE CONTRÔLE ET RAPPORT'!A1007</f>
        <v/>
      </c>
      <c r="B1008" s="193">
        <v>6401.01</v>
      </c>
      <c r="C1008" s="484" t="str">
        <f>'02 LISTE DE CONTRÔLE ET RAPPORT'!C1007</f>
        <v>Description du défaut: Certains appareils de cuisson prévus pour cet ouvrage de protection sont manquants.</v>
      </c>
      <c r="D1008" s="344" t="s">
        <v>2431</v>
      </c>
      <c r="E1008" s="424" t="s">
        <v>2132</v>
      </c>
      <c r="F1008" s="424"/>
      <c r="G1008" s="425"/>
      <c r="H1008" s="8" t="s">
        <v>6</v>
      </c>
      <c r="I1008" s="8" t="s">
        <v>6</v>
      </c>
      <c r="J1008" s="8" t="s">
        <v>6</v>
      </c>
      <c r="K1008" s="1"/>
    </row>
    <row r="1009" spans="1:11" ht="44.1" customHeight="1" x14ac:dyDescent="0.25">
      <c r="A1009" s="379" t="str">
        <f>'02 LISTE DE CONTRÔLE ET RAPPORT'!A1008</f>
        <v/>
      </c>
      <c r="B1009" s="229"/>
      <c r="C1009" s="856" t="str">
        <f>'02 LISTE DE CONTRÔLE ET RAPPORT'!C1008</f>
        <v>Pour les cas d’occupation, les appareils de cuisson suivants, homologués par l’OFPP, sont prévus sur la base des exigences minimales selon les ITMO 1997, annexe 3:</v>
      </c>
      <c r="D1009" s="857"/>
      <c r="E1009" s="857"/>
      <c r="F1009" s="857"/>
      <c r="G1009" s="858"/>
      <c r="H1009" s="8" t="s">
        <v>6</v>
      </c>
      <c r="I1009" s="8" t="s">
        <v>6</v>
      </c>
      <c r="J1009" s="8" t="s">
        <v>6</v>
      </c>
      <c r="K1009" s="1"/>
    </row>
    <row r="1010" spans="1:11" ht="29.45" customHeight="1" x14ac:dyDescent="0.25">
      <c r="A1010" s="380" t="str">
        <f>'02 LISTE DE CONTRÔLE ET RAPPORT'!A1009</f>
        <v/>
      </c>
      <c r="B1010" s="222"/>
      <c r="C1010" s="853" t="str">
        <f>'02 LISTE DE CONTRÔLE ET RAPPORT'!C1009</f>
        <v>-        marmite à vapeur 80l (en cas d’occupation ≤140 personnes 1 pièce, &gt;140 personnes 2 pièces) und</v>
      </c>
      <c r="D1010" s="854"/>
      <c r="E1010" s="854"/>
      <c r="F1010" s="854"/>
      <c r="G1010" s="855"/>
      <c r="H1010" s="8" t="s">
        <v>6</v>
      </c>
      <c r="I1010" s="8" t="s">
        <v>6</v>
      </c>
      <c r="J1010" s="8" t="s">
        <v>6</v>
      </c>
      <c r="K1010" s="1"/>
    </row>
    <row r="1011" spans="1:11" ht="15" customHeight="1" x14ac:dyDescent="0.25">
      <c r="A1011" s="381" t="str">
        <f>'02 LISTE DE CONTRÔLE ET RAPPORT'!A1010</f>
        <v/>
      </c>
      <c r="B1011" s="225"/>
      <c r="C1011" s="853" t="str">
        <f>'02 LISTE DE CONTRÔLE ET RAPPORT'!C1010</f>
        <v>-        réchaud à 2 plaques (1 pièce).</v>
      </c>
      <c r="D1011" s="854"/>
      <c r="E1011" s="854"/>
      <c r="F1011" s="854"/>
      <c r="G1011" s="855"/>
      <c r="H1011" s="8" t="s">
        <v>6</v>
      </c>
      <c r="I1011" s="8" t="s">
        <v>6</v>
      </c>
      <c r="J1011" s="8" t="s">
        <v>6</v>
      </c>
      <c r="K1011" s="1"/>
    </row>
    <row r="1012" spans="1:11" ht="44.1" hidden="1" customHeight="1" x14ac:dyDescent="0.25">
      <c r="A1012" s="384" t="str">
        <f>'02 LISTE DE CONTRÔLE ET RAPPORT'!A1011</f>
        <v/>
      </c>
      <c r="B1012" s="63">
        <v>6401.02</v>
      </c>
      <c r="C1012" s="485" t="str">
        <f>'02 LISTE DE CONTRÔLE ET RAPPORT'!C1011</f>
        <v>Description du défaut: Une ou plusieurs marmites à vapeur installées ou prévues pour ce type d’ouvrage de protection ne fonctionnent pas.</v>
      </c>
      <c r="D1012" s="345" t="s">
        <v>2431</v>
      </c>
      <c r="E1012" s="424" t="s">
        <v>2132</v>
      </c>
      <c r="F1012" s="424"/>
      <c r="G1012" s="425"/>
      <c r="H1012" s="8" t="s">
        <v>6</v>
      </c>
      <c r="I1012" s="8" t="s">
        <v>6</v>
      </c>
      <c r="J1012" s="1"/>
      <c r="K1012" s="1"/>
    </row>
    <row r="1013" spans="1:11" ht="44.1" hidden="1" customHeight="1" x14ac:dyDescent="0.25">
      <c r="A1013" s="377" t="str">
        <f>'02 LISTE DE CONTRÔLE ET RAPPORT'!A1012</f>
        <v/>
      </c>
      <c r="B1013" s="326"/>
      <c r="C1013" s="834" t="str">
        <f>'02 LISTE DE CONTRÔLE ET RAPPORT'!C1012</f>
        <v>Elles doivent être remplacées par des produits homologués par l’OFPP. La marche à suivre doit être discutée avec l’autorité cantonale responsable des ouvrages de protection.</v>
      </c>
      <c r="D1013" s="835"/>
      <c r="E1013" s="835"/>
      <c r="F1013" s="835"/>
      <c r="G1013" s="836"/>
      <c r="H1013" s="8" t="s">
        <v>6</v>
      </c>
      <c r="I1013" s="8" t="s">
        <v>6</v>
      </c>
      <c r="J1013" s="1"/>
      <c r="K1013" s="1"/>
    </row>
    <row r="1014" spans="1:11" ht="29.45" customHeight="1" x14ac:dyDescent="0.25">
      <c r="A1014" s="384" t="str">
        <f>'02 LISTE DE CONTRÔLE ET RAPPORT'!A1013</f>
        <v/>
      </c>
      <c r="B1014" s="63">
        <v>6401.03</v>
      </c>
      <c r="C1014" s="485" t="str">
        <f>'02 LISTE DE CONTRÔLE ET RAPPORT'!C1013</f>
        <v>Description du défaut: Le réchaud ne fonctionne pas (pour les abris d’hôpitaux et d’EMS construits avant 2012).</v>
      </c>
      <c r="D1014" s="345" t="s">
        <v>2431</v>
      </c>
      <c r="E1014" s="424" t="s">
        <v>2132</v>
      </c>
      <c r="F1014" s="424"/>
      <c r="G1014" s="425"/>
      <c r="H1014" s="8" t="s">
        <v>6</v>
      </c>
      <c r="I1014" s="8" t="s">
        <v>6</v>
      </c>
      <c r="J1014" s="8" t="s">
        <v>6</v>
      </c>
      <c r="K1014" s="8" t="s">
        <v>6</v>
      </c>
    </row>
    <row r="1015" spans="1:11" ht="44.1" customHeight="1" x14ac:dyDescent="0.25">
      <c r="A1015" s="377" t="str">
        <f>'02 LISTE DE CONTRÔLE ET RAPPORT'!A1014</f>
        <v/>
      </c>
      <c r="B1015" s="326"/>
      <c r="C1015" s="834" t="str">
        <f>'02 LISTE DE CONTRÔLE ET RAPPORT'!C1014</f>
        <v>Le propriétaire est tenu de faire réparer ce défaut par une entreprise spécialisée. Afin d’éviter tout dommage, les réchauds doivent être mis en service périodiquement.</v>
      </c>
      <c r="D1015" s="835"/>
      <c r="E1015" s="835"/>
      <c r="F1015" s="835"/>
      <c r="G1015" s="836"/>
      <c r="H1015" s="8" t="s">
        <v>6</v>
      </c>
      <c r="I1015" s="8" t="s">
        <v>6</v>
      </c>
      <c r="J1015" s="8" t="s">
        <v>6</v>
      </c>
      <c r="K1015" s="8" t="s">
        <v>6</v>
      </c>
    </row>
    <row r="1016" spans="1:11" ht="15" hidden="1" customHeight="1" x14ac:dyDescent="0.25">
      <c r="A1016" s="384" t="str">
        <f>'02 LISTE DE CONTRÔLE ET RAPPORT'!A1015</f>
        <v/>
      </c>
      <c r="B1016" s="63">
        <v>6401.04</v>
      </c>
      <c r="C1016" s="485" t="str">
        <f>'02 LISTE DE CONTRÔLE ET RAPPORT'!C1015</f>
        <v>Description du défaut: Le chauffe-eau de la cuisine ne fonctionne pas.</v>
      </c>
      <c r="D1016" s="345" t="s">
        <v>2431</v>
      </c>
      <c r="E1016" s="424" t="s">
        <v>2132</v>
      </c>
      <c r="F1016" s="424"/>
      <c r="G1016" s="425"/>
      <c r="H1016" s="8" t="s">
        <v>6</v>
      </c>
      <c r="I1016" s="8" t="s">
        <v>6</v>
      </c>
      <c r="J1016" s="1"/>
      <c r="K1016" s="1"/>
    </row>
    <row r="1017" spans="1:11" ht="44.1" hidden="1" customHeight="1" x14ac:dyDescent="0.25">
      <c r="A1017" s="377" t="str">
        <f>'02 LISTE DE CONTRÔLE ET RAPPORT'!A1016</f>
        <v/>
      </c>
      <c r="B1017" s="326"/>
      <c r="C1017" s="834" t="str">
        <f>'02 LISTE DE CONTRÔLE ET RAPPORT'!C1016</f>
        <v>Le propriétaire est tenu de faire réparer ce défaut par une entreprise spécialisée. La marche à suivre doit être discutée avec l’autorité cantonale responsable des ouvrages de protection.</v>
      </c>
      <c r="D1017" s="835"/>
      <c r="E1017" s="835"/>
      <c r="F1017" s="835"/>
      <c r="G1017" s="836"/>
      <c r="H1017" s="8" t="s">
        <v>6</v>
      </c>
      <c r="I1017" s="8" t="s">
        <v>6</v>
      </c>
      <c r="J1017" s="1"/>
      <c r="K1017" s="1"/>
    </row>
    <row r="1018" spans="1:11" ht="29.45" customHeight="1" x14ac:dyDescent="0.25">
      <c r="A1018" s="378" t="str">
        <f>'02 LISTE DE CONTRÔLE ET RAPPORT'!A1017</f>
        <v/>
      </c>
      <c r="B1018" s="191">
        <v>6401.05</v>
      </c>
      <c r="C1018" s="62" t="str">
        <f>'02 LISTE DE CONTRÔLE ET RAPPORT'!C1017</f>
        <v>Description du défaut: Certains appareils de l’ouvrage de protection ne sont pas montés de manière à résister aux chocs.</v>
      </c>
      <c r="D1018" s="342" t="s">
        <v>2430</v>
      </c>
      <c r="E1018" s="418" t="s">
        <v>2132</v>
      </c>
      <c r="F1018" s="418"/>
      <c r="G1018" s="419"/>
      <c r="H1018" s="8" t="s">
        <v>6</v>
      </c>
      <c r="I1018" s="8" t="s">
        <v>6</v>
      </c>
      <c r="J1018" s="8" t="s">
        <v>6</v>
      </c>
      <c r="K1018" s="8" t="s">
        <v>6</v>
      </c>
    </row>
    <row r="1019" spans="1:11" ht="58.35" customHeight="1" x14ac:dyDescent="0.25">
      <c r="A1019" s="379" t="str">
        <f>'02 LISTE DE CONTRÔLE ET RAPPORT'!A1018</f>
        <v/>
      </c>
      <c r="B1019" s="229"/>
      <c r="C1019" s="834" t="str">
        <f>'02 LISTE DE CONTRÔLE ET RAPPORT'!C1018</f>
        <v xml:space="preserve">Ceux-ci doivent être remplacés par des appareils homologués ou être adaptés, par des mesures appropriées, aux exigences en matière de chocs et d’EMP pour les appareils non homologués. Les exigences suivantes doivent être remplies: </v>
      </c>
      <c r="D1019" s="835"/>
      <c r="E1019" s="835"/>
      <c r="F1019" s="835"/>
      <c r="G1019" s="836"/>
      <c r="H1019" s="8" t="s">
        <v>6</v>
      </c>
      <c r="I1019" s="8" t="s">
        <v>6</v>
      </c>
      <c r="J1019" s="8" t="s">
        <v>6</v>
      </c>
      <c r="K1019" s="8" t="s">
        <v>6</v>
      </c>
    </row>
    <row r="1020" spans="1:11" ht="15" customHeight="1" x14ac:dyDescent="0.25">
      <c r="A1020" s="380" t="str">
        <f>'02 LISTE DE CONTRÔLE ET RAPPORT'!A1019</f>
        <v/>
      </c>
      <c r="B1020" s="222"/>
      <c r="C1020" s="859" t="str">
        <f>'02 LISTE DE CONTRÔLE ET RAPPORT'!C1019</f>
        <v>-        - fixation antichoc und</v>
      </c>
      <c r="D1020" s="860"/>
      <c r="E1020" s="860"/>
      <c r="F1020" s="860"/>
      <c r="G1020" s="861"/>
      <c r="H1020" s="8" t="s">
        <v>6</v>
      </c>
      <c r="I1020" s="8" t="s">
        <v>6</v>
      </c>
      <c r="J1020" s="8" t="s">
        <v>6</v>
      </c>
      <c r="K1020" s="8" t="s">
        <v>6</v>
      </c>
    </row>
    <row r="1021" spans="1:11" ht="29.45" customHeight="1" thickBot="1" x14ac:dyDescent="0.3">
      <c r="A1021" s="381" t="str">
        <f>'02 LISTE DE CONTRÔLE ET RAPPORT'!A1020</f>
        <v/>
      </c>
      <c r="B1021" s="225"/>
      <c r="C1021" s="865" t="str">
        <f>'02 LISTE DE CONTRÔLE ET RAPPORT'!C1020</f>
        <v>-        - raccordement direct par câble EMP ou point de séparation EMP avec boîte de raccordement.</v>
      </c>
      <c r="D1021" s="866"/>
      <c r="E1021" s="866"/>
      <c r="F1021" s="866"/>
      <c r="G1021" s="867"/>
      <c r="H1021" s="8" t="s">
        <v>6</v>
      </c>
      <c r="I1021" s="8" t="s">
        <v>6</v>
      </c>
      <c r="J1021" s="8" t="s">
        <v>6</v>
      </c>
      <c r="K1021" s="8" t="s">
        <v>6</v>
      </c>
    </row>
    <row r="1022" spans="1:11" ht="29.45" customHeight="1" thickBot="1" x14ac:dyDescent="0.3">
      <c r="A1022" s="385" t="str">
        <f>'02 LISTE DE CONTRÔLE ET RAPPORT'!A1021</f>
        <v/>
      </c>
      <c r="B1022" s="194">
        <v>6500</v>
      </c>
      <c r="C1022" s="486" t="s">
        <v>1171</v>
      </c>
      <c r="D1022" s="411"/>
      <c r="E1022" s="470"/>
      <c r="F1022" s="470"/>
      <c r="G1022" s="471"/>
      <c r="H1022" s="8" t="s">
        <v>6</v>
      </c>
      <c r="I1022" s="8" t="s">
        <v>6</v>
      </c>
      <c r="J1022" s="8" t="s">
        <v>6</v>
      </c>
      <c r="K1022" s="8" t="s">
        <v>6</v>
      </c>
    </row>
    <row r="1023" spans="1:11" ht="15" customHeight="1" x14ac:dyDescent="0.25">
      <c r="A1023" s="386" t="str">
        <f>'02 LISTE DE CONTRÔLE ET RAPPORT'!A1022</f>
        <v/>
      </c>
      <c r="B1023" s="195">
        <v>6501</v>
      </c>
      <c r="C1023" s="487" t="str">
        <f>'02 LISTE DE CONTRÔLE ET RAPPORT'!C1022</f>
        <v>Description des défauts:</v>
      </c>
      <c r="D1023" s="335"/>
      <c r="E1023" s="354"/>
      <c r="F1023" s="354"/>
      <c r="G1023" s="355"/>
      <c r="H1023" s="8" t="s">
        <v>6</v>
      </c>
      <c r="I1023" s="8" t="s">
        <v>6</v>
      </c>
      <c r="J1023" s="8" t="s">
        <v>6</v>
      </c>
      <c r="K1023" s="8" t="s">
        <v>6</v>
      </c>
    </row>
    <row r="1024" spans="1:11" ht="15" customHeight="1" x14ac:dyDescent="0.25">
      <c r="A1024" s="387" t="str">
        <f>'02 LISTE DE CONTRÔLE ET RAPPORT'!A1023</f>
        <v/>
      </c>
      <c r="B1024" s="196">
        <v>6502</v>
      </c>
      <c r="C1024" s="488" t="str">
        <f>'02 LISTE DE CONTRÔLE ET RAPPORT'!C1023</f>
        <v>Description des défauts:</v>
      </c>
      <c r="D1024" s="336"/>
      <c r="E1024" s="356"/>
      <c r="F1024" s="356"/>
      <c r="G1024" s="357"/>
      <c r="H1024" s="8" t="s">
        <v>6</v>
      </c>
      <c r="I1024" s="8" t="s">
        <v>6</v>
      </c>
      <c r="J1024" s="8" t="s">
        <v>6</v>
      </c>
      <c r="K1024" s="8" t="s">
        <v>6</v>
      </c>
    </row>
    <row r="1025" spans="1:11" ht="15" customHeight="1" thickBot="1" x14ac:dyDescent="0.3">
      <c r="A1025" s="388" t="str">
        <f>'02 LISTE DE CONTRÔLE ET RAPPORT'!A1024</f>
        <v/>
      </c>
      <c r="B1025" s="197">
        <v>6503</v>
      </c>
      <c r="C1025" s="489" t="str">
        <f>'02 LISTE DE CONTRÔLE ET RAPPORT'!C1024</f>
        <v>Description des défauts:</v>
      </c>
      <c r="D1025" s="337"/>
      <c r="E1025" s="358"/>
      <c r="F1025" s="358"/>
      <c r="G1025" s="359"/>
      <c r="H1025" s="8" t="s">
        <v>6</v>
      </c>
      <c r="I1025" s="8" t="s">
        <v>6</v>
      </c>
      <c r="J1025" s="8" t="s">
        <v>6</v>
      </c>
      <c r="K1025" s="8" t="s">
        <v>6</v>
      </c>
    </row>
    <row r="1026" spans="1:11" ht="18.600000000000001" customHeight="1" thickBot="1" x14ac:dyDescent="0.3">
      <c r="A1026" s="327" t="str">
        <f>'02 LISTE DE CONTRÔLE ET RAPPORT'!A1025</f>
        <v/>
      </c>
      <c r="B1026" s="400">
        <v>7000</v>
      </c>
      <c r="C1026" s="373" t="str">
        <f>'02 LISTE DE CONTRÔLE ET RAPPORT'!C1025</f>
        <v>Transmission et télématique</v>
      </c>
      <c r="D1026" s="328"/>
      <c r="E1026" s="468"/>
      <c r="F1026" s="468"/>
      <c r="G1026" s="469"/>
      <c r="H1026" s="8" t="s">
        <v>6</v>
      </c>
      <c r="I1026" s="8" t="s">
        <v>6</v>
      </c>
      <c r="J1026" s="8" t="s">
        <v>6</v>
      </c>
      <c r="K1026" s="1"/>
    </row>
    <row r="1027" spans="1:11" ht="15" customHeight="1" thickBot="1" x14ac:dyDescent="0.3">
      <c r="A1027" s="329" t="str">
        <f>'02 LISTE DE CONTRÔLE ET RAPPORT'!A1026</f>
        <v/>
      </c>
      <c r="B1027" s="401">
        <v>7100</v>
      </c>
      <c r="C1027" s="374" t="str">
        <f>'02 LISTE DE CONTRÔLE ET RAPPORT'!C1026</f>
        <v>Transmission interne</v>
      </c>
      <c r="D1027" s="330"/>
      <c r="E1027" s="371"/>
      <c r="F1027" s="371"/>
      <c r="G1027" s="372"/>
      <c r="H1027" s="8" t="s">
        <v>6</v>
      </c>
      <c r="I1027" s="8" t="s">
        <v>6</v>
      </c>
      <c r="J1027" s="8" t="s">
        <v>6</v>
      </c>
      <c r="K1027" s="1"/>
    </row>
    <row r="1028" spans="1:11" ht="15" customHeight="1" thickBot="1" x14ac:dyDescent="0.3">
      <c r="A1028" s="332" t="str">
        <f>'02 LISTE DE CONTRÔLE ET RAPPORT'!A1027</f>
        <v/>
      </c>
      <c r="B1028" s="207">
        <v>7101</v>
      </c>
      <c r="C1028" s="480" t="str">
        <f>'02 LISTE DE CONTRÔLE ET RAPPORT'!C1027</f>
        <v xml:space="preserve">Téléphonie BL (système à batterie locale) </v>
      </c>
      <c r="D1028" s="240"/>
      <c r="E1028" s="465"/>
      <c r="F1028" s="466"/>
      <c r="G1028" s="467"/>
      <c r="H1028" s="8" t="s">
        <v>6</v>
      </c>
      <c r="I1028" s="8" t="s">
        <v>6</v>
      </c>
      <c r="J1028" s="8" t="s">
        <v>6</v>
      </c>
      <c r="K1028" s="1"/>
    </row>
    <row r="1029" spans="1:11" ht="29.45" customHeight="1" x14ac:dyDescent="0.25">
      <c r="A1029" s="377" t="str">
        <f>'02 LISTE DE CONTRÔLE ET RAPPORT'!A1028</f>
        <v/>
      </c>
      <c r="B1029" s="326"/>
      <c r="C1029" s="862" t="str">
        <f>'02 LISTE DE CONTRÔLE ET RAPPORT'!C1028</f>
        <v>(À contrôler dans les abris où la téléphonie BL est prescrite [abris de 400 places protégées et plus] ou a été installée.)</v>
      </c>
      <c r="D1029" s="863"/>
      <c r="E1029" s="863"/>
      <c r="F1029" s="863"/>
      <c r="G1029" s="864"/>
      <c r="H1029" s="8" t="s">
        <v>6</v>
      </c>
      <c r="I1029" s="8" t="s">
        <v>6</v>
      </c>
      <c r="J1029" s="8" t="s">
        <v>6</v>
      </c>
      <c r="K1029" s="1"/>
    </row>
    <row r="1030" spans="1:11" ht="44.1" customHeight="1" x14ac:dyDescent="0.25">
      <c r="A1030" s="378" t="str">
        <f>'02 LISTE DE CONTRÔLE ET RAPPORT'!A1029</f>
        <v/>
      </c>
      <c r="B1030" s="191">
        <v>7101.01</v>
      </c>
      <c r="C1030" s="62" t="str">
        <f>'02 LISTE DE CONTRÔLE ET RAPPORT'!C1029</f>
        <v>Description du défaut: Certains parasurtensions des installations radio et téléphoniques n’ont pas été remplacés par des parasurtensions de type UCT 245 I.</v>
      </c>
      <c r="D1030" s="342" t="s">
        <v>2430</v>
      </c>
      <c r="E1030" s="418" t="s">
        <v>2132</v>
      </c>
      <c r="F1030" s="418"/>
      <c r="G1030" s="419"/>
      <c r="H1030" s="8" t="s">
        <v>6</v>
      </c>
      <c r="I1030" s="8" t="s">
        <v>6</v>
      </c>
      <c r="J1030" s="8" t="s">
        <v>6</v>
      </c>
      <c r="K1030" s="1"/>
    </row>
    <row r="1031" spans="1:11" ht="29.45" customHeight="1" x14ac:dyDescent="0.25">
      <c r="A1031" s="379" t="str">
        <f>'02 LISTE DE CONTRÔLE ET RAPPORT'!A1030</f>
        <v/>
      </c>
      <c r="B1031" s="229"/>
      <c r="C1031" s="834" t="str">
        <f>'02 LISTE DE CONTRÔLE ET RAPPORT'!C1030</f>
        <v>Les anciens parasurtensions doivent être remplacés par de nouveaux parasurtensions UCT 245 I.</v>
      </c>
      <c r="D1031" s="835"/>
      <c r="E1031" s="835"/>
      <c r="F1031" s="835"/>
      <c r="G1031" s="836"/>
      <c r="H1031" s="8" t="s">
        <v>6</v>
      </c>
      <c r="I1031" s="8" t="s">
        <v>6</v>
      </c>
      <c r="J1031" s="8" t="s">
        <v>6</v>
      </c>
      <c r="K1031" s="1"/>
    </row>
    <row r="1032" spans="1:11" ht="15" customHeight="1" x14ac:dyDescent="0.25">
      <c r="A1032" s="380" t="str">
        <f>'02 LISTE DE CONTRÔLE ET RAPPORT'!A1031</f>
        <v/>
      </c>
      <c r="B1032" s="222"/>
      <c r="C1032" s="834" t="str">
        <f>'02 LISTE DE CONTRÔLE ET RAPPORT'!C1031</f>
        <v>En règle générale, les emplacements concernés sont les suivants:</v>
      </c>
      <c r="D1032" s="835"/>
      <c r="E1032" s="835"/>
      <c r="F1032" s="835"/>
      <c r="G1032" s="836"/>
      <c r="H1032" s="8" t="s">
        <v>6</v>
      </c>
      <c r="I1032" s="8" t="s">
        <v>6</v>
      </c>
      <c r="J1032" s="8" t="s">
        <v>6</v>
      </c>
      <c r="K1032" s="1"/>
    </row>
    <row r="1033" spans="1:11" ht="15" customHeight="1" x14ac:dyDescent="0.25">
      <c r="A1033" s="380" t="str">
        <f>'02 LISTE DE CONTRÔLE ET RAPPORT'!A1032</f>
        <v/>
      </c>
      <c r="B1033" s="222"/>
      <c r="C1033" s="859" t="str">
        <f>'02 LISTE DE CONTRÔLE ET RAPPORT'!C1032</f>
        <v>-        coffrets de fusibles,</v>
      </c>
      <c r="D1033" s="860"/>
      <c r="E1033" s="860"/>
      <c r="F1033" s="860"/>
      <c r="G1033" s="861"/>
      <c r="H1033" s="8" t="s">
        <v>6</v>
      </c>
      <c r="I1033" s="8" t="s">
        <v>6</v>
      </c>
      <c r="J1033" s="8" t="s">
        <v>6</v>
      </c>
      <c r="K1033" s="1"/>
    </row>
    <row r="1034" spans="1:11" ht="15" customHeight="1" x14ac:dyDescent="0.25">
      <c r="A1034" s="380" t="str">
        <f>'02 LISTE DE CONTRÔLE ET RAPPORT'!A1033</f>
        <v/>
      </c>
      <c r="B1034" s="222"/>
      <c r="C1034" s="859" t="str">
        <f>'02 LISTE DE CONTRÔLE ET RAPPORT'!C1033</f>
        <v>-        boîtes de raccordement extérieur BL, p. ex. BR 31/32,</v>
      </c>
      <c r="D1034" s="860"/>
      <c r="E1034" s="860"/>
      <c r="F1034" s="860"/>
      <c r="G1034" s="861"/>
      <c r="H1034" s="8" t="s">
        <v>6</v>
      </c>
      <c r="I1034" s="8" t="s">
        <v>6</v>
      </c>
      <c r="J1034" s="8" t="s">
        <v>6</v>
      </c>
      <c r="K1034" s="1"/>
    </row>
    <row r="1035" spans="1:11" ht="29.45" customHeight="1" x14ac:dyDescent="0.25">
      <c r="A1035" s="380" t="str">
        <f>'02 LISTE DE CONTRÔLE ET RAPPORT'!A1034</f>
        <v/>
      </c>
      <c r="B1035" s="222"/>
      <c r="C1035" s="859" t="str">
        <f>'02 LISTE DE CONTRÔLE ET RAPPORT'!C1034</f>
        <v>-        boîtes de raccordement BR 1 dans les constructions protégées sans central téléphonique (constructions avec installations trm),</v>
      </c>
      <c r="D1035" s="860"/>
      <c r="E1035" s="860"/>
      <c r="F1035" s="860"/>
      <c r="G1035" s="861"/>
      <c r="H1035" s="8" t="s">
        <v>6</v>
      </c>
      <c r="I1035" s="8" t="s">
        <v>6</v>
      </c>
      <c r="J1035" s="8" t="s">
        <v>6</v>
      </c>
      <c r="K1035" s="1"/>
    </row>
    <row r="1036" spans="1:11" ht="15" customHeight="1" x14ac:dyDescent="0.25">
      <c r="A1036" s="380" t="str">
        <f>'02 LISTE DE CONTRÔLE ET RAPPORT'!A1035</f>
        <v/>
      </c>
      <c r="B1036" s="222"/>
      <c r="C1036" s="859" t="str">
        <f>'02 LISTE DE CONTRÔLE ET RAPPORT'!C1035</f>
        <v>-        répartiteurs d’antennes,</v>
      </c>
      <c r="D1036" s="860"/>
      <c r="E1036" s="860"/>
      <c r="F1036" s="860"/>
      <c r="G1036" s="861"/>
      <c r="H1036" s="8" t="s">
        <v>6</v>
      </c>
      <c r="I1036" s="8" t="s">
        <v>6</v>
      </c>
      <c r="J1036" s="8" t="s">
        <v>6</v>
      </c>
      <c r="K1036" s="1"/>
    </row>
    <row r="1037" spans="1:11" ht="15" customHeight="1" x14ac:dyDescent="0.25">
      <c r="A1037" s="380" t="str">
        <f>'02 LISTE DE CONTRÔLE ET RAPPORT'!A1036</f>
        <v/>
      </c>
      <c r="B1037" s="222"/>
      <c r="C1037" s="859" t="str">
        <f>'02 LISTE DE CONTRÔLE ET RAPPORT'!C1036</f>
        <v>-        prises radio et</v>
      </c>
      <c r="D1037" s="860"/>
      <c r="E1037" s="860"/>
      <c r="F1037" s="860"/>
      <c r="G1037" s="861"/>
      <c r="H1037" s="8" t="s">
        <v>6</v>
      </c>
      <c r="I1037" s="8" t="s">
        <v>6</v>
      </c>
      <c r="J1037" s="8" t="s">
        <v>6</v>
      </c>
      <c r="K1037" s="1"/>
    </row>
    <row r="1038" spans="1:11" ht="15" customHeight="1" x14ac:dyDescent="0.25">
      <c r="A1038" s="380" t="str">
        <f>'02 LISTE DE CONTRÔLE ET RAPPORT'!A1037</f>
        <v/>
      </c>
      <c r="B1038" s="222"/>
      <c r="C1038" s="859" t="str">
        <f>'02 LISTE DE CONTRÔLE ET RAPPORT'!C1037</f>
        <v>-        parasurtensions de réserve.</v>
      </c>
      <c r="D1038" s="860"/>
      <c r="E1038" s="860"/>
      <c r="F1038" s="860"/>
      <c r="G1038" s="861"/>
      <c r="H1038" s="8" t="s">
        <v>6</v>
      </c>
      <c r="I1038" s="8" t="s">
        <v>6</v>
      </c>
      <c r="J1038" s="8" t="s">
        <v>6</v>
      </c>
      <c r="K1038" s="1"/>
    </row>
    <row r="1039" spans="1:11" ht="29.45" customHeight="1" x14ac:dyDescent="0.25">
      <c r="A1039" s="381" t="str">
        <f>'02 LISTE DE CONTRÔLE ET RAPPORT'!A1038</f>
        <v/>
      </c>
      <c r="B1039" s="225"/>
      <c r="C1039" s="834" t="str">
        <f>'02 LISTE DE CONTRÔLE ET RAPPORT'!C1038</f>
        <v>En cas de défaut, la marche à suivre doit être discutée avec l’autorité cantonale responsable des ouvrages de protection.</v>
      </c>
      <c r="D1039" s="835"/>
      <c r="E1039" s="835"/>
      <c r="F1039" s="835"/>
      <c r="G1039" s="836"/>
      <c r="H1039" s="8" t="s">
        <v>6</v>
      </c>
      <c r="I1039" s="8" t="s">
        <v>6</v>
      </c>
      <c r="J1039" s="8" t="s">
        <v>6</v>
      </c>
      <c r="K1039" s="1"/>
    </row>
    <row r="1040" spans="1:11" ht="29.45" customHeight="1" x14ac:dyDescent="0.25">
      <c r="A1040" s="378" t="str">
        <f>'02 LISTE DE CONTRÔLE ET RAPPORT'!A1039</f>
        <v/>
      </c>
      <c r="B1040" s="191">
        <v>7101.02</v>
      </c>
      <c r="C1040" s="62" t="str">
        <f>'02 LISTE DE CONTRÔLE ET RAPPORT'!C1039</f>
        <v>Description du défaut: Le schéma de principe actuel de la téléphonie BL dans le centre télématique/le bureau de l’abri n’est pas fixé à la paroi.</v>
      </c>
      <c r="D1040" s="342" t="s">
        <v>2430</v>
      </c>
      <c r="E1040" s="418" t="s">
        <v>2132</v>
      </c>
      <c r="F1040" s="418"/>
      <c r="G1040" s="419"/>
      <c r="H1040" s="8" t="s">
        <v>6</v>
      </c>
      <c r="I1040" s="8" t="s">
        <v>6</v>
      </c>
      <c r="J1040" s="8" t="s">
        <v>6</v>
      </c>
      <c r="K1040" s="1"/>
    </row>
    <row r="1041" spans="1:11" ht="29.45" customHeight="1" x14ac:dyDescent="0.25">
      <c r="A1041" s="379" t="str">
        <f>'02 LISTE DE CONTRÔLE ET RAPPORT'!A1040</f>
        <v/>
      </c>
      <c r="B1041" s="229"/>
      <c r="C1041" s="834" t="str">
        <f>'02 LISTE DE CONTRÔLE ET RAPPORT'!C1040</f>
        <v xml:space="preserve">Il convient d’établir un schéma de principe et de le fixer bien en évidence et dans un format résistant à l’usure à la paroi du centre télématique. </v>
      </c>
      <c r="D1041" s="835"/>
      <c r="E1041" s="835"/>
      <c r="F1041" s="835"/>
      <c r="G1041" s="836"/>
      <c r="H1041" s="8" t="s">
        <v>6</v>
      </c>
      <c r="I1041" s="8" t="s">
        <v>6</v>
      </c>
      <c r="J1041" s="8" t="s">
        <v>6</v>
      </c>
      <c r="K1041" s="1"/>
    </row>
    <row r="1042" spans="1:11" ht="29.45" customHeight="1" x14ac:dyDescent="0.25">
      <c r="A1042" s="381" t="str">
        <f>'02 LISTE DE CONTRÔLE ET RAPPORT'!A1041</f>
        <v/>
      </c>
      <c r="B1042" s="225"/>
      <c r="C1042" s="834" t="str">
        <f>'02 LISTE DE CONTRÔLE ET RAPPORT'!C1041</f>
        <v>Le schéma de principe de la téléphonie BL doit montrer comment les connexions par câble sont installées.</v>
      </c>
      <c r="D1042" s="835"/>
      <c r="E1042" s="835"/>
      <c r="F1042" s="835"/>
      <c r="G1042" s="836"/>
      <c r="H1042" s="8" t="s">
        <v>6</v>
      </c>
      <c r="I1042" s="8" t="s">
        <v>6</v>
      </c>
      <c r="J1042" s="8" t="s">
        <v>6</v>
      </c>
      <c r="K1042" s="1"/>
    </row>
    <row r="1043" spans="1:11" ht="44.1" customHeight="1" x14ac:dyDescent="0.25">
      <c r="A1043" s="378" t="str">
        <f>'02 LISTE DE CONTRÔLE ET RAPPORT'!A1042</f>
        <v/>
      </c>
      <c r="B1043" s="191">
        <v>7101.03</v>
      </c>
      <c r="C1043" s="62" t="str">
        <f>'02 LISTE DE CONTRÔLE ET RAPPORT'!C1042</f>
        <v>Description du défaut: Le schéma d’exploitation actuel de la téléphonie BL (liaison point à point) n’est pas apposé au mur du centre télématique/du bureau de l’abri.</v>
      </c>
      <c r="D1043" s="342" t="s">
        <v>2430</v>
      </c>
      <c r="E1043" s="418" t="s">
        <v>2132</v>
      </c>
      <c r="F1043" s="418"/>
      <c r="G1043" s="419"/>
      <c r="H1043" s="8" t="s">
        <v>6</v>
      </c>
      <c r="I1043" s="8" t="s">
        <v>6</v>
      </c>
      <c r="J1043" s="8" t="s">
        <v>6</v>
      </c>
      <c r="K1043" s="1"/>
    </row>
    <row r="1044" spans="1:11" ht="29.45" customHeight="1" x14ac:dyDescent="0.25">
      <c r="A1044" s="379" t="str">
        <f>'02 LISTE DE CONTRÔLE ET RAPPORT'!A1043</f>
        <v/>
      </c>
      <c r="B1044" s="229"/>
      <c r="C1044" s="834" t="str">
        <f>'02 LISTE DE CONTRÔLE ET RAPPORT'!C1043</f>
        <v xml:space="preserve">Il convient d’établir un schéma d’exploitation et de le fixer bien en évidence et dans un format résistant à l’usure au mur du centre télématique. </v>
      </c>
      <c r="D1044" s="835"/>
      <c r="E1044" s="835"/>
      <c r="F1044" s="835"/>
      <c r="G1044" s="836"/>
      <c r="H1044" s="8" t="s">
        <v>6</v>
      </c>
      <c r="I1044" s="8" t="s">
        <v>6</v>
      </c>
      <c r="J1044" s="8" t="s">
        <v>6</v>
      </c>
      <c r="K1044" s="1"/>
    </row>
    <row r="1045" spans="1:11" ht="29.45" customHeight="1" x14ac:dyDescent="0.25">
      <c r="A1045" s="381" t="str">
        <f>'02 LISTE DE CONTRÔLE ET RAPPORT'!A1044</f>
        <v/>
      </c>
      <c r="B1045" s="225"/>
      <c r="C1045" s="834" t="str">
        <f>'02 LISTE DE CONTRÔLE ET RAPPORT'!C1044</f>
        <v>Le schéma d’exploitation de la téléphonie LB doit montrer comment les différentes lignes sont connectées.</v>
      </c>
      <c r="D1045" s="835"/>
      <c r="E1045" s="835"/>
      <c r="F1045" s="835"/>
      <c r="G1045" s="836"/>
      <c r="H1045" s="8" t="s">
        <v>6</v>
      </c>
      <c r="I1045" s="8" t="s">
        <v>6</v>
      </c>
      <c r="J1045" s="8" t="s">
        <v>6</v>
      </c>
      <c r="K1045" s="1"/>
    </row>
    <row r="1046" spans="1:11" ht="44.1" customHeight="1" x14ac:dyDescent="0.25">
      <c r="A1046" s="378" t="str">
        <f>'02 LISTE DE CONTRÔLE ET RAPPORT'!A1045</f>
        <v/>
      </c>
      <c r="B1046" s="191">
        <v>7101.04</v>
      </c>
      <c r="C1046" s="62" t="str">
        <f>'02 LISTE DE CONTRÔLE ET RAPPORT'!C1045</f>
        <v>Description du défaut: Le schéma des liaisons de la téléphonie de sas n’est pas apposé au mur du centre télématique/du bureau de l’abri.</v>
      </c>
      <c r="D1046" s="342" t="s">
        <v>2430</v>
      </c>
      <c r="E1046" s="418" t="s">
        <v>2132</v>
      </c>
      <c r="F1046" s="418"/>
      <c r="G1046" s="419"/>
      <c r="H1046" s="8" t="s">
        <v>6</v>
      </c>
      <c r="I1046" s="8" t="s">
        <v>6</v>
      </c>
      <c r="J1046" s="8" t="s">
        <v>6</v>
      </c>
      <c r="K1046" s="1"/>
    </row>
    <row r="1047" spans="1:11" ht="29.45" customHeight="1" x14ac:dyDescent="0.25">
      <c r="A1047" s="379" t="str">
        <f>'02 LISTE DE CONTRÔLE ET RAPPORT'!A1046</f>
        <v/>
      </c>
      <c r="B1047" s="229"/>
      <c r="C1047" s="834" t="str">
        <f>'02 LISTE DE CONTRÔLE ET RAPPORT'!C1046</f>
        <v xml:space="preserve">Il convient d’établir un schéma des liaisons et de le fixer bien en évidence et dans un format résistant à l’usure au mur du centre télématique. </v>
      </c>
      <c r="D1047" s="835"/>
      <c r="E1047" s="835"/>
      <c r="F1047" s="835"/>
      <c r="G1047" s="836"/>
      <c r="H1047" s="8" t="s">
        <v>6</v>
      </c>
      <c r="I1047" s="8" t="s">
        <v>6</v>
      </c>
      <c r="J1047" s="8" t="s">
        <v>6</v>
      </c>
      <c r="K1047" s="1"/>
    </row>
    <row r="1048" spans="1:11" ht="29.45" customHeight="1" x14ac:dyDescent="0.25">
      <c r="A1048" s="380" t="str">
        <f>'02 LISTE DE CONTRÔLE ET RAPPORT'!A1047</f>
        <v/>
      </c>
      <c r="B1048" s="222"/>
      <c r="C1048" s="834" t="str">
        <f>'02 LISTE DE CONTRÔLE ET RAPPORT'!C1047</f>
        <v>Le schéma des liaisons de la téléphonie de sas doit montrer comment les liaisons sont établies.</v>
      </c>
      <c r="D1048" s="835"/>
      <c r="E1048" s="835"/>
      <c r="F1048" s="835"/>
      <c r="G1048" s="836"/>
      <c r="H1048" s="8" t="s">
        <v>6</v>
      </c>
      <c r="I1048" s="8" t="s">
        <v>6</v>
      </c>
      <c r="J1048" s="8" t="s">
        <v>6</v>
      </c>
      <c r="K1048" s="1"/>
    </row>
    <row r="1049" spans="1:11" ht="29.45" customHeight="1" x14ac:dyDescent="0.25">
      <c r="A1049" s="381" t="str">
        <f>'02 LISTE DE CONTRÔLE ET RAPPORT'!A1048</f>
        <v/>
      </c>
      <c r="B1049" s="225"/>
      <c r="C1049" s="834" t="str">
        <f>'02 LISTE DE CONTRÔLE ET RAPPORT'!C1048</f>
        <v>Du fait de l’abandon du central téléphonique BL, les liaisons et l’exploitation doivent désormais être présentées dans un schéma séparé.</v>
      </c>
      <c r="D1049" s="835"/>
      <c r="E1049" s="835"/>
      <c r="F1049" s="835"/>
      <c r="G1049" s="836"/>
      <c r="H1049" s="8" t="s">
        <v>6</v>
      </c>
      <c r="I1049" s="8" t="s">
        <v>6</v>
      </c>
      <c r="J1049" s="8" t="s">
        <v>6</v>
      </c>
      <c r="K1049" s="1"/>
    </row>
    <row r="1050" spans="1:11" ht="29.45" hidden="1" customHeight="1" x14ac:dyDescent="0.25">
      <c r="A1050" s="378" t="str">
        <f>'02 LISTE DE CONTRÔLE ET RAPPORT'!A1049</f>
        <v/>
      </c>
      <c r="B1050" s="191">
        <v>7101.05</v>
      </c>
      <c r="C1050" s="62" t="str">
        <f>'02 LISTE DE CONTRÔLE ET RAPPORT'!C1049</f>
        <v>Description du défaut: Des modifications (dessoudage, recâblage) ont été apportées au TP de l’installation téléphonique.</v>
      </c>
      <c r="D1050" s="342" t="s">
        <v>2430</v>
      </c>
      <c r="E1050" s="418" t="s">
        <v>2132</v>
      </c>
      <c r="F1050" s="418"/>
      <c r="G1050" s="419"/>
      <c r="H1050" s="8" t="s">
        <v>6</v>
      </c>
      <c r="I1050" s="8" t="s">
        <v>6</v>
      </c>
      <c r="J1050" s="1"/>
      <c r="K1050" s="1"/>
    </row>
    <row r="1051" spans="1:11" ht="44.1" hidden="1" customHeight="1" x14ac:dyDescent="0.25">
      <c r="A1051" s="377" t="str">
        <f>'02 LISTE DE CONTRÔLE ET RAPPORT'!A1050</f>
        <v/>
      </c>
      <c r="B1051" s="326"/>
      <c r="C1051" s="834" t="str">
        <f>'02 LISTE DE CONTRÔLE ET RAPPORT'!C1050</f>
        <v>L’installation n’est donc que partiellement opérationnelle. L’état initial, qui doit correspondre aux documents techniques, doit être rétabli par un spécialiste.</v>
      </c>
      <c r="D1051" s="835"/>
      <c r="E1051" s="835"/>
      <c r="F1051" s="835"/>
      <c r="G1051" s="836"/>
      <c r="H1051" s="8" t="s">
        <v>6</v>
      </c>
      <c r="I1051" s="8" t="s">
        <v>6</v>
      </c>
      <c r="J1051" s="1"/>
      <c r="K1051" s="1"/>
    </row>
    <row r="1052" spans="1:11" ht="29.45" customHeight="1" x14ac:dyDescent="0.25">
      <c r="A1052" s="378" t="str">
        <f>'02 LISTE DE CONTRÔLE ET RAPPORT'!A1051</f>
        <v/>
      </c>
      <c r="B1052" s="191">
        <v>7101.06</v>
      </c>
      <c r="C1052" s="62" t="str">
        <f>'02 LISTE DE CONTRÔLE ET RAPPORT'!C1051</f>
        <v>Description du défaut: Les téléphones de sas sont manquants.</v>
      </c>
      <c r="D1052" s="342" t="s">
        <v>2430</v>
      </c>
      <c r="E1052" s="418" t="s">
        <v>2132</v>
      </c>
      <c r="F1052" s="418"/>
      <c r="G1052" s="419"/>
      <c r="H1052" s="8" t="s">
        <v>6</v>
      </c>
      <c r="I1052" s="8" t="s">
        <v>6</v>
      </c>
      <c r="J1052" s="8" t="s">
        <v>6</v>
      </c>
      <c r="K1052" s="1"/>
    </row>
    <row r="1053" spans="1:11" ht="44.1" customHeight="1" x14ac:dyDescent="0.25">
      <c r="A1053" s="377" t="str">
        <f>'02 LISTE DE CONTRÔLE ET RAPPORT'!A1052</f>
        <v/>
      </c>
      <c r="B1053" s="326"/>
      <c r="C1053" s="834" t="str">
        <f>'02 LISTE DE CONTRÔLE ET RAPPORT'!C1052</f>
        <v>Ceux-ci doivent être fournis et montés par un spécialiste conformément à la circulaire de l’OFPC du 10 janvier 1994: Attribution des téléphones de sas ST-88.</v>
      </c>
      <c r="D1053" s="835"/>
      <c r="E1053" s="835"/>
      <c r="F1053" s="835"/>
      <c r="G1053" s="836"/>
      <c r="H1053" s="8" t="s">
        <v>6</v>
      </c>
      <c r="I1053" s="8" t="s">
        <v>6</v>
      </c>
      <c r="J1053" s="8" t="s">
        <v>6</v>
      </c>
      <c r="K1053" s="1"/>
    </row>
    <row r="1054" spans="1:11" ht="29.45" customHeight="1" x14ac:dyDescent="0.25">
      <c r="A1054" s="378" t="str">
        <f>'02 LISTE DE CONTRÔLE ET RAPPORT'!A1053</f>
        <v/>
      </c>
      <c r="B1054" s="191">
        <v>7101.07</v>
      </c>
      <c r="C1054" s="62" t="str">
        <f>'02 LISTE DE CONTRÔLE ET RAPPORT'!C1053</f>
        <v>Description du défaut: Les téléphones de sas ne sont pas correctement montés et étiquetés.</v>
      </c>
      <c r="D1054" s="342" t="s">
        <v>2430</v>
      </c>
      <c r="E1054" s="418" t="s">
        <v>2132</v>
      </c>
      <c r="F1054" s="418"/>
      <c r="G1054" s="419"/>
      <c r="H1054" s="8" t="s">
        <v>6</v>
      </c>
      <c r="I1054" s="8" t="s">
        <v>6</v>
      </c>
      <c r="J1054" s="8" t="s">
        <v>6</v>
      </c>
      <c r="K1054" s="1"/>
    </row>
    <row r="1055" spans="1:11" ht="44.1" customHeight="1" x14ac:dyDescent="0.25">
      <c r="A1055" s="379" t="str">
        <f>'02 LISTE DE CONTRÔLE ET RAPPORT'!A1054</f>
        <v/>
      </c>
      <c r="B1055" s="229"/>
      <c r="C1055" s="856" t="str">
        <f>'02 LISTE DE CONTRÔLE ET RAPPORT'!C1054</f>
        <v>Conformément au manuel technique des stations murales WS-88/1 et WS-88/2 ou aux instructions de montage ad hoc, le téléphone de sas ST-88 doit être installé de la façon suivante:</v>
      </c>
      <c r="D1055" s="857"/>
      <c r="E1055" s="857"/>
      <c r="F1055" s="857"/>
      <c r="G1055" s="858"/>
      <c r="H1055" s="8" t="s">
        <v>6</v>
      </c>
      <c r="I1055" s="8" t="s">
        <v>6</v>
      </c>
      <c r="J1055" s="8" t="s">
        <v>6</v>
      </c>
      <c r="K1055" s="1"/>
    </row>
    <row r="1056" spans="1:11" ht="15" customHeight="1" x14ac:dyDescent="0.25">
      <c r="A1056" s="380" t="str">
        <f>'02 LISTE DE CONTRÔLE ET RAPPORT'!A1055</f>
        <v/>
      </c>
      <c r="B1056" s="222"/>
      <c r="C1056" s="853" t="str">
        <f>'02 LISTE DE CONTRÔLE ET RAPPORT'!C1055</f>
        <v>-        station murale WS 88/1 dans le sas,</v>
      </c>
      <c r="D1056" s="854"/>
      <c r="E1056" s="854"/>
      <c r="F1056" s="854"/>
      <c r="G1056" s="855"/>
      <c r="H1056" s="8" t="s">
        <v>6</v>
      </c>
      <c r="I1056" s="8" t="s">
        <v>6</v>
      </c>
      <c r="J1056" s="8" t="s">
        <v>6</v>
      </c>
      <c r="K1056" s="1"/>
    </row>
    <row r="1057" spans="1:11" ht="58.35" customHeight="1" x14ac:dyDescent="0.25">
      <c r="A1057" s="380" t="str">
        <f>'02 LISTE DE CONTRÔLE ET RAPPORT'!A1056</f>
        <v/>
      </c>
      <c r="B1057" s="222"/>
      <c r="C1057" s="853" t="str">
        <f>'02 LISTE DE CONTRÔLE ET RAPPORT'!C1056</f>
        <v>-        station murale WS 88/2 en principe sous l’avant-toit (devant le rideau ou la porte blindée, en aucun cas dans la zone propre du local de prénettoyage/de rangement) et</v>
      </c>
      <c r="D1057" s="854"/>
      <c r="E1057" s="854"/>
      <c r="F1057" s="854"/>
      <c r="G1057" s="855"/>
      <c r="H1057" s="8" t="s">
        <v>6</v>
      </c>
      <c r="I1057" s="8" t="s">
        <v>6</v>
      </c>
      <c r="J1057" s="8" t="s">
        <v>6</v>
      </c>
      <c r="K1057" s="1"/>
    </row>
    <row r="1058" spans="1:11" ht="15" customHeight="1" x14ac:dyDescent="0.25">
      <c r="A1058" s="380" t="str">
        <f>'02 LISTE DE CONTRÔLE ET RAPPORT'!A1057</f>
        <v/>
      </c>
      <c r="B1058" s="222"/>
      <c r="C1058" s="853" t="str">
        <f>'02 LISTE DE CONTRÔLE ET RAPPORT'!C1057</f>
        <v>-        appareil de table au centre télématique/dans le bureau de l’abri.</v>
      </c>
      <c r="D1058" s="854"/>
      <c r="E1058" s="854"/>
      <c r="F1058" s="854"/>
      <c r="G1058" s="855"/>
      <c r="H1058" s="8" t="s">
        <v>6</v>
      </c>
      <c r="I1058" s="8" t="s">
        <v>6</v>
      </c>
      <c r="J1058" s="8" t="s">
        <v>6</v>
      </c>
      <c r="K1058" s="1"/>
    </row>
    <row r="1059" spans="1:11" ht="58.35" customHeight="1" x14ac:dyDescent="0.25">
      <c r="A1059" s="380" t="str">
        <f>'02 LISTE DE CONTRÔLE ET RAPPORT'!A1058</f>
        <v/>
      </c>
      <c r="B1059" s="222"/>
      <c r="C1059" s="856" t="str">
        <f>'02 LISTE DE CONTRÔLE ET RAPPORT'!C1058</f>
        <v>Si la construction protégée compte plus d’accès que de téléphones de sas ST-88 attribués, ceux-ci seront utilisés en fonction de l’importance des accès. Voir circulaire de l’OFPC du 10 janvier 1994: Attribution des téléphones de sas ST-88.</v>
      </c>
      <c r="D1059" s="857"/>
      <c r="E1059" s="857"/>
      <c r="F1059" s="857"/>
      <c r="G1059" s="858"/>
      <c r="H1059" s="8" t="s">
        <v>6</v>
      </c>
      <c r="I1059" s="8" t="s">
        <v>6</v>
      </c>
      <c r="J1059" s="8" t="s">
        <v>6</v>
      </c>
      <c r="K1059" s="1"/>
    </row>
    <row r="1060" spans="1:11" ht="29.45" customHeight="1" x14ac:dyDescent="0.25">
      <c r="A1060" s="380" t="str">
        <f>'02 LISTE DE CONTRÔLE ET RAPPORT'!A1059</f>
        <v/>
      </c>
      <c r="B1060" s="222"/>
      <c r="C1060" s="856" t="str">
        <f>'02 LISTE DE CONTRÔLE ET RAPPORT'!C1059</f>
        <v>Les liaisons requises doivent être connectées au tableau de raccordement, désignées et reportées dans le schéma d’exploitation du téléphone.</v>
      </c>
      <c r="D1060" s="857"/>
      <c r="E1060" s="857"/>
      <c r="F1060" s="857"/>
      <c r="G1060" s="858"/>
      <c r="H1060" s="8" t="s">
        <v>6</v>
      </c>
      <c r="I1060" s="8" t="s">
        <v>6</v>
      </c>
      <c r="J1060" s="8" t="s">
        <v>6</v>
      </c>
      <c r="K1060" s="1"/>
    </row>
    <row r="1061" spans="1:11" ht="15" customHeight="1" x14ac:dyDescent="0.25">
      <c r="A1061" s="380" t="str">
        <f>'02 LISTE DE CONTRÔLE ET RAPPORT'!A1060</f>
        <v/>
      </c>
      <c r="B1061" s="222"/>
      <c r="C1061" s="856" t="str">
        <f>'02 LISTE DE CONTRÔLE ET RAPPORT'!C1060</f>
        <v>Marquages:</v>
      </c>
      <c r="D1061" s="857"/>
      <c r="E1061" s="857"/>
      <c r="F1061" s="857"/>
      <c r="G1061" s="858"/>
      <c r="H1061" s="8" t="s">
        <v>6</v>
      </c>
      <c r="I1061" s="8" t="s">
        <v>6</v>
      </c>
      <c r="J1061" s="8" t="s">
        <v>6</v>
      </c>
      <c r="K1061" s="1"/>
    </row>
    <row r="1062" spans="1:11" ht="29.45" customHeight="1" x14ac:dyDescent="0.25">
      <c r="A1062" s="380" t="str">
        <f>'02 LISTE DE CONTRÔLE ET RAPPORT'!A1061</f>
        <v/>
      </c>
      <c r="B1062" s="222"/>
      <c r="C1062" s="856" t="str">
        <f>'02 LISTE DE CONTRÔLE ET RAPPORT'!C1061</f>
        <v>-        prise de sas (affectation des connexions ou numéros des raccordements filaires selon le schéma de principe / d’exploitation),</v>
      </c>
      <c r="D1062" s="857"/>
      <c r="E1062" s="857"/>
      <c r="F1062" s="857"/>
      <c r="G1062" s="858"/>
      <c r="H1062" s="8" t="s">
        <v>6</v>
      </c>
      <c r="I1062" s="8" t="s">
        <v>6</v>
      </c>
      <c r="J1062" s="8" t="s">
        <v>6</v>
      </c>
      <c r="K1062" s="1"/>
    </row>
    <row r="1063" spans="1:11" ht="15" customHeight="1" x14ac:dyDescent="0.25">
      <c r="A1063" s="380" t="str">
        <f>'02 LISTE DE CONTRÔLE ET RAPPORT'!A1062</f>
        <v/>
      </c>
      <c r="B1063" s="222"/>
      <c r="C1063" s="856" t="str">
        <f>'02 LISTE DE CONTRÔLE ET RAPPORT'!C1062</f>
        <v>-        prise pour le téléphone de sas dans le centre télématique et</v>
      </c>
      <c r="D1063" s="857"/>
      <c r="E1063" s="857"/>
      <c r="F1063" s="857"/>
      <c r="G1063" s="858"/>
      <c r="H1063" s="8" t="s">
        <v>6</v>
      </c>
      <c r="I1063" s="8" t="s">
        <v>6</v>
      </c>
      <c r="J1063" s="8" t="s">
        <v>6</v>
      </c>
      <c r="K1063" s="1"/>
    </row>
    <row r="1064" spans="1:11" ht="15" customHeight="1" x14ac:dyDescent="0.25">
      <c r="A1064" s="381" t="str">
        <f>'02 LISTE DE CONTRÔLE ET RAPPORT'!A1063</f>
        <v/>
      </c>
      <c r="B1064" s="225"/>
      <c r="C1064" s="856" t="str">
        <f>'02 LISTE DE CONTRÔLE ET RAPPORT'!C1063</f>
        <v>-        liaisons au tableau de raccordement BL.</v>
      </c>
      <c r="D1064" s="857"/>
      <c r="E1064" s="857"/>
      <c r="F1064" s="857"/>
      <c r="G1064" s="858"/>
      <c r="H1064" s="8" t="s">
        <v>6</v>
      </c>
      <c r="I1064" s="8" t="s">
        <v>6</v>
      </c>
      <c r="J1064" s="8" t="s">
        <v>6</v>
      </c>
      <c r="K1064" s="1"/>
    </row>
    <row r="1065" spans="1:11" ht="15" customHeight="1" x14ac:dyDescent="0.25">
      <c r="A1065" s="378" t="str">
        <f>'02 LISTE DE CONTRÔLE ET RAPPORT'!A1064</f>
        <v/>
      </c>
      <c r="B1065" s="191">
        <v>7101.08</v>
      </c>
      <c r="C1065" s="62" t="str">
        <f>'02 LISTE DE CONTRÔLE ET RAPPORT'!C1064</f>
        <v>Description du défaut: La téléphonie de sas ne fonctionne pas.</v>
      </c>
      <c r="D1065" s="342" t="s">
        <v>2430</v>
      </c>
      <c r="E1065" s="418" t="s">
        <v>2132</v>
      </c>
      <c r="F1065" s="418"/>
      <c r="G1065" s="419"/>
      <c r="H1065" s="8" t="s">
        <v>6</v>
      </c>
      <c r="I1065" s="8" t="s">
        <v>6</v>
      </c>
      <c r="J1065" s="8" t="s">
        <v>6</v>
      </c>
      <c r="K1065" s="1"/>
    </row>
    <row r="1066" spans="1:11" ht="15" customHeight="1" thickBot="1" x14ac:dyDescent="0.3">
      <c r="A1066" s="377" t="str">
        <f>'02 LISTE DE CONTRÔLE ET RAPPORT'!A1065</f>
        <v/>
      </c>
      <c r="B1066" s="326"/>
      <c r="C1066" s="837" t="str">
        <f>'02 LISTE DE CONTRÔLE ET RAPPORT'!C1065</f>
        <v>Elle doit être rétablie par un spécialiste.</v>
      </c>
      <c r="D1066" s="838"/>
      <c r="E1066" s="838"/>
      <c r="F1066" s="838"/>
      <c r="G1066" s="839"/>
      <c r="H1066" s="8" t="s">
        <v>6</v>
      </c>
      <c r="I1066" s="8" t="s">
        <v>6</v>
      </c>
      <c r="J1066" s="8" t="s">
        <v>6</v>
      </c>
      <c r="K1066" s="1"/>
    </row>
    <row r="1067" spans="1:11" ht="15" customHeight="1" thickBot="1" x14ac:dyDescent="0.3">
      <c r="A1067" s="329" t="str">
        <f>'02 LISTE DE CONTRÔLE ET RAPPORT'!A1066</f>
        <v/>
      </c>
      <c r="B1067" s="401">
        <v>7200</v>
      </c>
      <c r="C1067" s="374" t="str">
        <f>'02 LISTE DE CONTRÔLE ET RAPPORT'!C1066</f>
        <v>Radio 200 MHz</v>
      </c>
      <c r="D1067" s="330"/>
      <c r="E1067" s="371"/>
      <c r="F1067" s="371"/>
      <c r="G1067" s="372"/>
      <c r="H1067" s="8" t="s">
        <v>6</v>
      </c>
      <c r="I1067" s="8" t="s">
        <v>6</v>
      </c>
      <c r="J1067" s="8" t="s">
        <v>6</v>
      </c>
      <c r="K1067" s="1"/>
    </row>
    <row r="1068" spans="1:11" ht="44.1" customHeight="1" thickBot="1" x14ac:dyDescent="0.3">
      <c r="A1068" s="332" t="str">
        <f>'02 LISTE DE CONTRÔLE ET RAPPORT'!A1067</f>
        <v/>
      </c>
      <c r="B1068" s="207">
        <v>7201</v>
      </c>
      <c r="C1068" s="480" t="str">
        <f>'02 LISTE DE CONTRÔLE ET RAPPORT'!C1067</f>
        <v xml:space="preserve">Documents, matériel, liaison (À contrôler pour les abris dans lesquels la radio 200 MHz est prescrite [abris à partir de 400 places protégées] ou a été installée.) </v>
      </c>
      <c r="D1068" s="241"/>
      <c r="E1068" s="465"/>
      <c r="F1068" s="466"/>
      <c r="G1068" s="467"/>
      <c r="H1068" s="8" t="s">
        <v>6</v>
      </c>
      <c r="I1068" s="8" t="s">
        <v>6</v>
      </c>
      <c r="J1068" s="8" t="s">
        <v>6</v>
      </c>
      <c r="K1068" s="1"/>
    </row>
    <row r="1069" spans="1:11" ht="44.1" customHeight="1" x14ac:dyDescent="0.25">
      <c r="A1069" s="376" t="str">
        <f>'02 LISTE DE CONTRÔLE ET RAPPORT'!A1068</f>
        <v/>
      </c>
      <c r="B1069" s="190">
        <v>7201.01</v>
      </c>
      <c r="C1069" s="481" t="str">
        <f>'02 LISTE DE CONTRÔLE ET RAPPORT'!C1068</f>
        <v>Description du défaut: Le schéma d’exploitation actuel n’est pas apposé au mur du centre télématique/du bureau de l’abri ou de la place radio.</v>
      </c>
      <c r="D1069" s="341" t="s">
        <v>2430</v>
      </c>
      <c r="E1069" s="418" t="s">
        <v>2132</v>
      </c>
      <c r="F1069" s="418"/>
      <c r="G1069" s="419"/>
      <c r="H1069" s="8" t="s">
        <v>6</v>
      </c>
      <c r="I1069" s="8" t="s">
        <v>6</v>
      </c>
      <c r="J1069" s="8" t="s">
        <v>6</v>
      </c>
      <c r="K1069" s="1"/>
    </row>
    <row r="1070" spans="1:11" ht="44.1" customHeight="1" x14ac:dyDescent="0.25">
      <c r="A1070" s="377" t="str">
        <f>'02 LISTE DE CONTRÔLE ET RAPPORT'!A1069</f>
        <v/>
      </c>
      <c r="B1070" s="326"/>
      <c r="C1070" s="834" t="str">
        <f>'02 LISTE DE CONTRÔLE ET RAPPORT'!C1069</f>
        <v>Il convient d’établir un schéma d’exploitation et de le fixer bien en évidence et dans un format résistant à l’usure au mur du centre télématique/du bureau de l’abri ou de la place radio.</v>
      </c>
      <c r="D1070" s="835"/>
      <c r="E1070" s="835"/>
      <c r="F1070" s="835"/>
      <c r="G1070" s="836"/>
      <c r="H1070" s="8" t="s">
        <v>6</v>
      </c>
      <c r="I1070" s="8" t="s">
        <v>6</v>
      </c>
      <c r="J1070" s="8" t="s">
        <v>6</v>
      </c>
      <c r="K1070" s="1"/>
    </row>
    <row r="1071" spans="1:11" ht="29.45" customHeight="1" x14ac:dyDescent="0.25">
      <c r="A1071" s="378" t="str">
        <f>'02 LISTE DE CONTRÔLE ET RAPPORT'!A1070</f>
        <v/>
      </c>
      <c r="B1071" s="191">
        <v>7201.02</v>
      </c>
      <c r="C1071" s="62" t="str">
        <f>'02 LISTE DE CONTRÔLE ET RAPPORT'!C1070</f>
        <v>Description du défaut: Il n’y a pas de support d’antenne dans l’entrée, sur la rampe, près de la sortie de secours ou sur le toit.</v>
      </c>
      <c r="D1071" s="342" t="s">
        <v>2430</v>
      </c>
      <c r="E1071" s="418" t="s">
        <v>2132</v>
      </c>
      <c r="F1071" s="418"/>
      <c r="G1071" s="419"/>
      <c r="H1071" s="8" t="s">
        <v>6</v>
      </c>
      <c r="I1071" s="8" t="s">
        <v>6</v>
      </c>
      <c r="J1071" s="8" t="s">
        <v>6</v>
      </c>
      <c r="K1071" s="1"/>
    </row>
    <row r="1072" spans="1:11" ht="29.45" customHeight="1" x14ac:dyDescent="0.25">
      <c r="A1072" s="379" t="str">
        <f>'02 LISTE DE CONTRÔLE ET RAPPORT'!A1071</f>
        <v/>
      </c>
      <c r="B1072" s="229"/>
      <c r="C1072" s="856" t="str">
        <f>'02 LISTE DE CONTRÔLE ET RAPPORT'!C1071</f>
        <v>Il faut installer un support pour l’antenne extérieure SEA 80 S, par exemple aux emplacements suivants:</v>
      </c>
      <c r="D1072" s="857"/>
      <c r="E1072" s="857"/>
      <c r="F1072" s="857"/>
      <c r="G1072" s="858"/>
      <c r="H1072" s="8" t="s">
        <v>6</v>
      </c>
      <c r="I1072" s="8" t="s">
        <v>6</v>
      </c>
      <c r="J1072" s="8" t="s">
        <v>6</v>
      </c>
      <c r="K1072" s="1"/>
    </row>
    <row r="1073" spans="1:11" ht="15" customHeight="1" x14ac:dyDescent="0.25">
      <c r="A1073" s="380" t="str">
        <f>'02 LISTE DE CONTRÔLE ET RAPPORT'!A1072</f>
        <v/>
      </c>
      <c r="B1073" s="222"/>
      <c r="C1073" s="853" t="str">
        <f>'02 LISTE DE CONTRÔLE ET RAPPORT'!C1072</f>
        <v>-        dans l’entrée,</v>
      </c>
      <c r="D1073" s="854"/>
      <c r="E1073" s="854"/>
      <c r="F1073" s="854"/>
      <c r="G1073" s="855"/>
      <c r="H1073" s="8" t="s">
        <v>6</v>
      </c>
      <c r="I1073" s="8" t="s">
        <v>6</v>
      </c>
      <c r="J1073" s="8" t="s">
        <v>6</v>
      </c>
      <c r="K1073" s="1"/>
    </row>
    <row r="1074" spans="1:11" ht="15" customHeight="1" x14ac:dyDescent="0.25">
      <c r="A1074" s="380" t="str">
        <f>'02 LISTE DE CONTRÔLE ET RAPPORT'!A1073</f>
        <v/>
      </c>
      <c r="B1074" s="222"/>
      <c r="C1074" s="853" t="str">
        <f>'02 LISTE DE CONTRÔLE ET RAPPORT'!C1073</f>
        <v>-        sur la rampe,</v>
      </c>
      <c r="D1074" s="854"/>
      <c r="E1074" s="854"/>
      <c r="F1074" s="854"/>
      <c r="G1074" s="855"/>
      <c r="H1074" s="8" t="s">
        <v>6</v>
      </c>
      <c r="I1074" s="8" t="s">
        <v>6</v>
      </c>
      <c r="J1074" s="8" t="s">
        <v>6</v>
      </c>
      <c r="K1074" s="1"/>
    </row>
    <row r="1075" spans="1:11" ht="15" customHeight="1" x14ac:dyDescent="0.25">
      <c r="A1075" s="380" t="str">
        <f>'02 LISTE DE CONTRÔLE ET RAPPORT'!A1074</f>
        <v/>
      </c>
      <c r="B1075" s="222"/>
      <c r="C1075" s="853" t="str">
        <f>'02 LISTE DE CONTRÔLE ET RAPPORT'!C1074</f>
        <v>-        près de la sortie de secours (prise et sortie d’air) et</v>
      </c>
      <c r="D1075" s="854"/>
      <c r="E1075" s="854"/>
      <c r="F1075" s="854"/>
      <c r="G1075" s="855"/>
      <c r="H1075" s="8" t="s">
        <v>6</v>
      </c>
      <c r="I1075" s="8" t="s">
        <v>6</v>
      </c>
      <c r="J1075" s="8" t="s">
        <v>6</v>
      </c>
      <c r="K1075" s="1"/>
    </row>
    <row r="1076" spans="1:11" ht="15" customHeight="1" x14ac:dyDescent="0.25">
      <c r="A1076" s="381" t="str">
        <f>'02 LISTE DE CONTRÔLE ET RAPPORT'!A1075</f>
        <v/>
      </c>
      <c r="B1076" s="225"/>
      <c r="C1076" s="853" t="str">
        <f>'02 LISTE DE CONTRÔLE ET RAPPORT'!C1075</f>
        <v>-        sur le toit.</v>
      </c>
      <c r="D1076" s="854"/>
      <c r="E1076" s="854"/>
      <c r="F1076" s="854"/>
      <c r="G1076" s="855"/>
      <c r="H1076" s="8" t="s">
        <v>6</v>
      </c>
      <c r="I1076" s="8" t="s">
        <v>6</v>
      </c>
      <c r="J1076" s="8" t="s">
        <v>6</v>
      </c>
      <c r="K1076" s="1"/>
    </row>
    <row r="1077" spans="1:11" ht="29.45" customHeight="1" x14ac:dyDescent="0.25">
      <c r="A1077" s="378" t="str">
        <f>'02 LISTE DE CONTRÔLE ET RAPPORT'!A1076</f>
        <v/>
      </c>
      <c r="B1077" s="191">
        <v>7201.03</v>
      </c>
      <c r="C1077" s="62" t="str">
        <f>'02 LISTE DE CONTRÔLE ET RAPPORT'!C1076</f>
        <v>Description du défaut: L’antenne extérieure « SEA-80 S » avec le câble de connexion dans la salle de télématique est manquante.</v>
      </c>
      <c r="D1077" s="342" t="s">
        <v>2430</v>
      </c>
      <c r="E1077" s="418" t="s">
        <v>2132</v>
      </c>
      <c r="F1077" s="418"/>
      <c r="G1077" s="419"/>
      <c r="H1077" s="8" t="s">
        <v>6</v>
      </c>
      <c r="I1077" s="8" t="s">
        <v>6</v>
      </c>
      <c r="J1077" s="8" t="s">
        <v>6</v>
      </c>
      <c r="K1077" s="1"/>
    </row>
    <row r="1078" spans="1:11" ht="29.45" customHeight="1" x14ac:dyDescent="0.25">
      <c r="A1078" s="377" t="str">
        <f>'02 LISTE DE CONTRÔLE ET RAPPORT'!A1077</f>
        <v/>
      </c>
      <c r="B1078" s="326"/>
      <c r="C1078" s="834" t="str">
        <f>'02 LISTE DE CONTRÔLE ET RAPPORT'!C1077</f>
        <v>Il faut se procurer une antenne de ce type avec le câble de connexion correspondant.</v>
      </c>
      <c r="D1078" s="835"/>
      <c r="E1078" s="835"/>
      <c r="F1078" s="835"/>
      <c r="G1078" s="836"/>
      <c r="H1078" s="8" t="s">
        <v>6</v>
      </c>
      <c r="I1078" s="8" t="s">
        <v>6</v>
      </c>
      <c r="J1078" s="8" t="s">
        <v>6</v>
      </c>
      <c r="K1078" s="1"/>
    </row>
    <row r="1079" spans="1:11" ht="29.45" customHeight="1" x14ac:dyDescent="0.25">
      <c r="A1079" s="378" t="str">
        <f>'02 LISTE DE CONTRÔLE ET RAPPORT'!A1078</f>
        <v/>
      </c>
      <c r="B1079" s="191">
        <v>7201.04</v>
      </c>
      <c r="C1079" s="62" t="str">
        <f>'02 LISTE DE CONTRÔLE ET RAPPORT'!C1078</f>
        <v>Description du défaut: Les câbles de raccordement pour la liaison radio à la « place radio 200 MHz » sont manquants.</v>
      </c>
      <c r="D1079" s="342" t="s">
        <v>2430</v>
      </c>
      <c r="E1079" s="418" t="s">
        <v>2132</v>
      </c>
      <c r="F1079" s="418"/>
      <c r="G1079" s="419"/>
      <c r="H1079" s="8" t="s">
        <v>6</v>
      </c>
      <c r="I1079" s="8" t="s">
        <v>6</v>
      </c>
      <c r="J1079" s="8" t="s">
        <v>6</v>
      </c>
      <c r="K1079" s="1"/>
    </row>
    <row r="1080" spans="1:11" ht="15" customHeight="1" x14ac:dyDescent="0.25">
      <c r="A1080" s="377" t="str">
        <f>'02 LISTE DE CONTRÔLE ET RAPPORT'!A1079</f>
        <v/>
      </c>
      <c r="B1080" s="326"/>
      <c r="C1080" s="834" t="str">
        <f>'02 LISTE DE CONTRÔLE ET RAPPORT'!C1079</f>
        <v>Il faut se procurer les câbles et les marquer de façon appropriée.</v>
      </c>
      <c r="D1080" s="835"/>
      <c r="E1080" s="835"/>
      <c r="F1080" s="835"/>
      <c r="G1080" s="836"/>
      <c r="H1080" s="8" t="s">
        <v>6</v>
      </c>
      <c r="I1080" s="8" t="s">
        <v>6</v>
      </c>
      <c r="J1080" s="8" t="s">
        <v>6</v>
      </c>
      <c r="K1080" s="1"/>
    </row>
    <row r="1081" spans="1:11" ht="29.45" customHeight="1" x14ac:dyDescent="0.25">
      <c r="A1081" s="378" t="str">
        <f>'02 LISTE DE CONTRÔLE ET RAPPORT'!A1080</f>
        <v/>
      </c>
      <c r="B1081" s="191">
        <v>7201.05</v>
      </c>
      <c r="C1081" s="62" t="str">
        <f>'02 LISTE DE CONTRÔLE ET RAPPORT'!C1080</f>
        <v>Description du défaut: L’ouvrage de protection ne dispose pas d’une liaison radio.</v>
      </c>
      <c r="D1081" s="342" t="s">
        <v>2430</v>
      </c>
      <c r="E1081" s="418" t="s">
        <v>2132</v>
      </c>
      <c r="F1081" s="418"/>
      <c r="G1081" s="419"/>
      <c r="H1081" s="8" t="s">
        <v>6</v>
      </c>
      <c r="I1081" s="8" t="s">
        <v>6</v>
      </c>
      <c r="J1081" s="8" t="s">
        <v>6</v>
      </c>
      <c r="K1081" s="1"/>
    </row>
    <row r="1082" spans="1:11" ht="29.45" customHeight="1" thickBot="1" x14ac:dyDescent="0.3">
      <c r="A1082" s="377" t="str">
        <f>'02 LISTE DE CONTRÔLE ET RAPPORT'!A1081</f>
        <v/>
      </c>
      <c r="B1082" s="326"/>
      <c r="C1082" s="837" t="str">
        <f>'02 LISTE DE CONTRÔLE ET RAPPORT'!C1081</f>
        <v>Ce problème de réception doit être réglé par un spécialiste.</v>
      </c>
      <c r="D1082" s="838"/>
      <c r="E1082" s="838"/>
      <c r="F1082" s="838"/>
      <c r="G1082" s="839"/>
      <c r="H1082" s="8" t="s">
        <v>6</v>
      </c>
      <c r="I1082" s="8" t="s">
        <v>6</v>
      </c>
      <c r="J1082" s="8" t="s">
        <v>6</v>
      </c>
      <c r="K1082" s="1"/>
    </row>
    <row r="1083" spans="1:11" ht="15" hidden="1" customHeight="1" thickBot="1" x14ac:dyDescent="0.3">
      <c r="A1083" s="329" t="str">
        <f>'02 LISTE DE CONTRÔLE ET RAPPORT'!A1082</f>
        <v/>
      </c>
      <c r="B1083" s="401">
        <v>7300</v>
      </c>
      <c r="C1083" s="374" t="str">
        <f>'02 LISTE DE CONTRÔLE ET RAPPORT'!C1082</f>
        <v>Radio 2500 MHz / Polycom / Télématique</v>
      </c>
      <c r="D1083" s="330"/>
      <c r="E1083" s="371"/>
      <c r="F1083" s="371"/>
      <c r="G1083" s="372"/>
      <c r="H1083" s="8" t="s">
        <v>6</v>
      </c>
      <c r="I1083" s="8" t="s">
        <v>6</v>
      </c>
      <c r="J1083" s="1"/>
      <c r="K1083" s="1"/>
    </row>
    <row r="1084" spans="1:11" ht="15" hidden="1" customHeight="1" thickBot="1" x14ac:dyDescent="0.3">
      <c r="A1084" s="332" t="str">
        <f>'02 LISTE DE CONTRÔLE ET RAPPORT'!A1083</f>
        <v/>
      </c>
      <c r="B1084" s="207">
        <v>7301</v>
      </c>
      <c r="C1084" s="480" t="str">
        <f>'02 LISTE DE CONTRÔLE ET RAPPORT'!C1083</f>
        <v>Documents d’exploitation</v>
      </c>
      <c r="D1084" s="240"/>
      <c r="E1084" s="465"/>
      <c r="F1084" s="466"/>
      <c r="G1084" s="467"/>
      <c r="H1084" s="8" t="s">
        <v>6</v>
      </c>
      <c r="I1084" s="8" t="s">
        <v>6</v>
      </c>
      <c r="J1084" s="1"/>
      <c r="K1084" s="1"/>
    </row>
    <row r="1085" spans="1:11" ht="29.45" hidden="1" customHeight="1" x14ac:dyDescent="0.25">
      <c r="A1085" s="383" t="str">
        <f>'02 LISTE DE CONTRÔLE ET RAPPORT'!A1084</f>
        <v/>
      </c>
      <c r="B1085" s="193">
        <v>7301.01</v>
      </c>
      <c r="C1085" s="484" t="str">
        <f>'02 LISTE DE CONTRÔLE ET RAPPORT'!C1084</f>
        <v>Description du défaut: Il n’existe pas de listes de contrôle simples pour la mise en service des installations de transmission et télématiques.</v>
      </c>
      <c r="D1085" s="344" t="s">
        <v>2431</v>
      </c>
      <c r="E1085" s="424" t="s">
        <v>2132</v>
      </c>
      <c r="F1085" s="424"/>
      <c r="G1085" s="425"/>
      <c r="H1085" s="8" t="s">
        <v>6</v>
      </c>
      <c r="I1085" s="8" t="s">
        <v>6</v>
      </c>
      <c r="J1085" s="1"/>
      <c r="K1085" s="1"/>
    </row>
    <row r="1086" spans="1:11" ht="58.35" hidden="1" customHeight="1" x14ac:dyDescent="0.25">
      <c r="A1086" s="377" t="str">
        <f>'02 LISTE DE CONTRÔLE ET RAPPORT'!A1085</f>
        <v/>
      </c>
      <c r="B1086" s="326"/>
      <c r="C1086" s="834" t="str">
        <f>'02 LISTE DE CONTRÔLE ET RAPPORT'!C1085</f>
        <v>Pour assurer la disponibilité opérationnelle des installations de transmission et télématiques, une liste de contrôle simple relative à leur mise en service doit être disponible.</v>
      </c>
      <c r="D1086" s="835"/>
      <c r="E1086" s="835"/>
      <c r="F1086" s="835"/>
      <c r="G1086" s="836"/>
      <c r="H1086" s="8" t="s">
        <v>6</v>
      </c>
      <c r="I1086" s="8" t="s">
        <v>6</v>
      </c>
      <c r="J1086" s="1"/>
      <c r="K1086" s="1"/>
    </row>
    <row r="1087" spans="1:11" ht="29.45" hidden="1" customHeight="1" x14ac:dyDescent="0.25">
      <c r="A1087" s="384" t="str">
        <f>'02 LISTE DE CONTRÔLE ET RAPPORT'!A1086</f>
        <v/>
      </c>
      <c r="B1087" s="63">
        <v>7301.02</v>
      </c>
      <c r="C1087" s="485" t="str">
        <f>'02 LISTE DE CONTRÔLE ET RAPPORT'!C1086</f>
        <v>Description du défaut: La mise en service des installations de transmission et télématiques ne fait pas l’objet d’un entraînement régulier.</v>
      </c>
      <c r="D1087" s="345" t="s">
        <v>2431</v>
      </c>
      <c r="E1087" s="424" t="s">
        <v>2132</v>
      </c>
      <c r="F1087" s="424"/>
      <c r="G1087" s="425"/>
      <c r="H1087" s="8" t="s">
        <v>6</v>
      </c>
      <c r="I1087" s="8" t="s">
        <v>6</v>
      </c>
      <c r="J1087" s="1"/>
      <c r="K1087" s="1"/>
    </row>
    <row r="1088" spans="1:11" ht="58.35" hidden="1" customHeight="1" x14ac:dyDescent="0.25">
      <c r="A1088" s="377" t="str">
        <f>'02 LISTE DE CONTRÔLE ET RAPPORT'!A1087</f>
        <v/>
      </c>
      <c r="B1088" s="326"/>
      <c r="C1088" s="834" t="str">
        <f>'02 LISTE DE CONTRÔLE ET RAPPORT'!C1087</f>
        <v>La mise en service des installations de transmission et télématiques doit être travaillée lors de la prochaine convocation de l’aide à la conduite (télématique) de la protection civile et leur fonctionnalité doit être vérifiée au moyen de contrôles de connexion.</v>
      </c>
      <c r="D1088" s="835"/>
      <c r="E1088" s="835"/>
      <c r="F1088" s="835"/>
      <c r="G1088" s="836"/>
      <c r="H1088" s="8" t="s">
        <v>6</v>
      </c>
      <c r="I1088" s="8" t="s">
        <v>6</v>
      </c>
      <c r="J1088" s="1"/>
      <c r="K1088" s="1"/>
    </row>
    <row r="1089" spans="1:11" ht="29.45" hidden="1" customHeight="1" x14ac:dyDescent="0.25">
      <c r="A1089" s="384" t="str">
        <f>'02 LISTE DE CONTRÔLE ET RAPPORT'!A1088</f>
        <v/>
      </c>
      <c r="B1089" s="63">
        <v>7301.03</v>
      </c>
      <c r="C1089" s="485" t="str">
        <f>'02 LISTE DE CONTRÔLE ET RAPPORT'!C1088</f>
        <v>Description du défaut: Il n’est pas garanti que l’utilisation des locaux télématiques soit réservée aux personnes autorisées.</v>
      </c>
      <c r="D1089" s="345" t="s">
        <v>2431</v>
      </c>
      <c r="E1089" s="424" t="s">
        <v>2132</v>
      </c>
      <c r="F1089" s="424"/>
      <c r="G1089" s="425"/>
      <c r="H1089" s="8" t="s">
        <v>6</v>
      </c>
      <c r="I1089" s="8" t="s">
        <v>6</v>
      </c>
      <c r="J1089" s="1"/>
      <c r="K1089" s="1"/>
    </row>
    <row r="1090" spans="1:11" ht="44.1" hidden="1" customHeight="1" thickBot="1" x14ac:dyDescent="0.3">
      <c r="A1090" s="377" t="str">
        <f>'02 LISTE DE CONTRÔLE ET RAPPORT'!A1089</f>
        <v/>
      </c>
      <c r="B1090" s="326"/>
      <c r="C1090" s="837" t="str">
        <f>'02 LISTE DE CONTRÔLE ET RAPPORT'!C1089</f>
        <v>Un plan de verrouillage des fermetures doit garantir qu’aucune personne non autorisée ne puisse pénétrer dans le centre de transmission et de télématique.</v>
      </c>
      <c r="D1090" s="838"/>
      <c r="E1090" s="838"/>
      <c r="F1090" s="838"/>
      <c r="G1090" s="839"/>
      <c r="H1090" s="8" t="s">
        <v>6</v>
      </c>
      <c r="I1090" s="8" t="s">
        <v>6</v>
      </c>
      <c r="J1090" s="1"/>
      <c r="K1090" s="1"/>
    </row>
    <row r="1091" spans="1:11" ht="15" hidden="1" customHeight="1" thickBot="1" x14ac:dyDescent="0.3">
      <c r="A1091" s="332" t="str">
        <f>'02 LISTE DE CONTRÔLE ET RAPPORT'!A1090</f>
        <v/>
      </c>
      <c r="B1091" s="207">
        <v>7302</v>
      </c>
      <c r="C1091" s="480" t="str">
        <f>'02 LISTE DE CONTRÔLE ET RAPPORT'!C1090</f>
        <v>Radio 2500 MHz</v>
      </c>
      <c r="D1091" s="240"/>
      <c r="E1091" s="465"/>
      <c r="F1091" s="466"/>
      <c r="G1091" s="467"/>
      <c r="H1091" s="8" t="s">
        <v>6</v>
      </c>
      <c r="I1091" s="8" t="s">
        <v>6</v>
      </c>
      <c r="J1091" s="1"/>
      <c r="K1091" s="1"/>
    </row>
    <row r="1092" spans="1:11" ht="29.45" hidden="1" customHeight="1" x14ac:dyDescent="0.25">
      <c r="A1092" s="376" t="str">
        <f>'02 LISTE DE CONTRÔLE ET RAPPORT'!A1091</f>
        <v/>
      </c>
      <c r="B1092" s="190">
        <v>7302.01</v>
      </c>
      <c r="C1092" s="481" t="str">
        <f>'02 LISTE DE CONTRÔLE ET RAPPORT'!C1091</f>
        <v>Description du défaut: Le schéma d’exploitation actuel radio 2500 MHz n’est pas apposé au mur de la place radio.</v>
      </c>
      <c r="D1092" s="341" t="s">
        <v>2430</v>
      </c>
      <c r="E1092" s="418" t="s">
        <v>2132</v>
      </c>
      <c r="F1092" s="418"/>
      <c r="G1092" s="419"/>
      <c r="H1092" s="8" t="s">
        <v>6</v>
      </c>
      <c r="I1092" s="8" t="s">
        <v>6</v>
      </c>
      <c r="J1092" s="1"/>
      <c r="K1092" s="1"/>
    </row>
    <row r="1093" spans="1:11" ht="29.45" hidden="1" customHeight="1" x14ac:dyDescent="0.25">
      <c r="A1093" s="377" t="str">
        <f>'02 LISTE DE CONTRÔLE ET RAPPORT'!A1092</f>
        <v/>
      </c>
      <c r="B1093" s="326"/>
      <c r="C1093" s="834" t="str">
        <f>'02 LISTE DE CONTRÔLE ET RAPPORT'!C1092</f>
        <v>Il convient d’établir un schéma d’exploitation et de le fixer bien en évidence et dans un format résistant à l’usure au mur de la place radio.</v>
      </c>
      <c r="D1093" s="835"/>
      <c r="E1093" s="835"/>
      <c r="F1093" s="835"/>
      <c r="G1093" s="836"/>
      <c r="H1093" s="8" t="s">
        <v>6</v>
      </c>
      <c r="I1093" s="8" t="s">
        <v>6</v>
      </c>
      <c r="J1093" s="1"/>
      <c r="K1093" s="1"/>
    </row>
    <row r="1094" spans="1:11" ht="29.45" hidden="1" customHeight="1" x14ac:dyDescent="0.25">
      <c r="A1094" s="384" t="str">
        <f>'02 LISTE DE CONTRÔLE ET RAPPORT'!A1093</f>
        <v/>
      </c>
      <c r="B1094" s="63">
        <v>7302.02</v>
      </c>
      <c r="C1094" s="485" t="str">
        <f>'02 LISTE DE CONTRÔLE ET RAPPORT'!C1093</f>
        <v>Description du défaut: L’antenne extérieure SEA-400 S avec les câbles de connexion dans la salle de télématique est manquante.</v>
      </c>
      <c r="D1094" s="345" t="s">
        <v>2431</v>
      </c>
      <c r="E1094" s="424" t="s">
        <v>2132</v>
      </c>
      <c r="F1094" s="424"/>
      <c r="G1094" s="425"/>
      <c r="H1094" s="8" t="s">
        <v>6</v>
      </c>
      <c r="I1094" s="8" t="s">
        <v>6</v>
      </c>
      <c r="J1094" s="1"/>
      <c r="K1094" s="1"/>
    </row>
    <row r="1095" spans="1:11" ht="44.1" hidden="1" customHeight="1" x14ac:dyDescent="0.25">
      <c r="A1095" s="377" t="str">
        <f>'02 LISTE DE CONTRÔLE ET RAPPORT'!A1094</f>
        <v/>
      </c>
      <c r="B1095" s="326"/>
      <c r="C1095" s="834" t="str">
        <f>'02 LISTE DE CONTRÔLE ET RAPPORT'!C1094</f>
        <v>L’antenne extérieure fixe SEA-400 S et les câbles de connexion correspondants doivent absolument être disponibles dans la salle de télématique.</v>
      </c>
      <c r="D1095" s="835"/>
      <c r="E1095" s="835"/>
      <c r="F1095" s="835"/>
      <c r="G1095" s="836"/>
      <c r="H1095" s="8" t="s">
        <v>6</v>
      </c>
      <c r="I1095" s="8" t="s">
        <v>6</v>
      </c>
      <c r="J1095" s="1"/>
      <c r="K1095" s="1"/>
    </row>
    <row r="1096" spans="1:11" ht="44.1" hidden="1" customHeight="1" x14ac:dyDescent="0.25">
      <c r="A1096" s="384" t="str">
        <f>'02 LISTE DE CONTRÔLE ET RAPPORT'!A1095</f>
        <v/>
      </c>
      <c r="B1096" s="63">
        <v>7302.03</v>
      </c>
      <c r="C1096" s="485" t="str">
        <f>'02 LISTE DE CONTRÔLE ET RAPPORT'!C1095</f>
        <v>Description du défaut: L’antenne extérieure SEA-400 T (avec sacoche en toile) avec les câbles de connexion dans la salle de télématique est manquante.</v>
      </c>
      <c r="D1096" s="345" t="s">
        <v>2431</v>
      </c>
      <c r="E1096" s="424" t="s">
        <v>2132</v>
      </c>
      <c r="F1096" s="424"/>
      <c r="G1096" s="425"/>
      <c r="H1096" s="8" t="s">
        <v>6</v>
      </c>
      <c r="I1096" s="8" t="s">
        <v>6</v>
      </c>
      <c r="J1096" s="1"/>
      <c r="K1096" s="1"/>
    </row>
    <row r="1097" spans="1:11" ht="44.1" hidden="1" customHeight="1" x14ac:dyDescent="0.25">
      <c r="A1097" s="377" t="str">
        <f>'02 LISTE DE CONTRÔLE ET RAPPORT'!A1096</f>
        <v/>
      </c>
      <c r="B1097" s="326"/>
      <c r="C1097" s="834" t="str">
        <f>'02 LISTE DE CONTRÔLE ET RAPPORT'!C1096</f>
        <v>L’antenne extérieure mobile SEA-400 S et les câbles de connexion correspondants doivent absolument être disponibles dans la salle de télématique.</v>
      </c>
      <c r="D1097" s="835"/>
      <c r="E1097" s="835"/>
      <c r="F1097" s="835"/>
      <c r="G1097" s="836"/>
      <c r="H1097" s="8" t="s">
        <v>6</v>
      </c>
      <c r="I1097" s="8" t="s">
        <v>6</v>
      </c>
      <c r="J1097" s="1"/>
      <c r="K1097" s="1"/>
    </row>
    <row r="1098" spans="1:11" ht="29.45" hidden="1" customHeight="1" x14ac:dyDescent="0.25">
      <c r="A1098" s="384" t="str">
        <f>'02 LISTE DE CONTRÔLE ET RAPPORT'!A1097</f>
        <v/>
      </c>
      <c r="B1098" s="63">
        <v>7302.04</v>
      </c>
      <c r="C1098" s="485" t="str">
        <f>'02 LISTE DE CONTRÔLE ET RAPPORT'!C1097</f>
        <v>Description du défaut: Les câbles de raccordement pour la liaison radio à la place radio 2500 MHz sont manquants.</v>
      </c>
      <c r="D1098" s="345" t="s">
        <v>2431</v>
      </c>
      <c r="E1098" s="424" t="s">
        <v>2132</v>
      </c>
      <c r="F1098" s="424"/>
      <c r="G1098" s="425"/>
      <c r="H1098" s="8" t="s">
        <v>6</v>
      </c>
      <c r="I1098" s="8" t="s">
        <v>6</v>
      </c>
      <c r="J1098" s="1"/>
      <c r="K1098" s="1"/>
    </row>
    <row r="1099" spans="1:11" ht="15" hidden="1" customHeight="1" thickBot="1" x14ac:dyDescent="0.3">
      <c r="A1099" s="377" t="str">
        <f>'02 LISTE DE CONTRÔLE ET RAPPORT'!A1098</f>
        <v/>
      </c>
      <c r="B1099" s="326"/>
      <c r="C1099" s="837" t="str">
        <f>'02 LISTE DE CONTRÔLE ET RAPPORT'!C1098</f>
        <v>Il faut se procurer les câbles et les marquer de façon appropriée.</v>
      </c>
      <c r="D1099" s="838"/>
      <c r="E1099" s="838"/>
      <c r="F1099" s="838"/>
      <c r="G1099" s="839"/>
      <c r="H1099" s="8" t="s">
        <v>6</v>
      </c>
      <c r="I1099" s="8" t="s">
        <v>6</v>
      </c>
      <c r="J1099" s="1"/>
      <c r="K1099" s="1"/>
    </row>
    <row r="1100" spans="1:11" ht="15" hidden="1" customHeight="1" thickBot="1" x14ac:dyDescent="0.3">
      <c r="A1100" s="332" t="str">
        <f>'02 LISTE DE CONTRÔLE ET RAPPORT'!A1099</f>
        <v/>
      </c>
      <c r="B1100" s="207">
        <v>7303</v>
      </c>
      <c r="C1100" s="480" t="str">
        <f>'02 LISTE DE CONTRÔLE ET RAPPORT'!C1099</f>
        <v>Polycom / GSM</v>
      </c>
      <c r="D1100" s="240"/>
      <c r="E1100" s="465"/>
      <c r="F1100" s="466"/>
      <c r="G1100" s="467"/>
      <c r="H1100" s="8" t="s">
        <v>6</v>
      </c>
      <c r="I1100" s="8" t="s">
        <v>6</v>
      </c>
      <c r="J1100" s="1"/>
      <c r="K1100" s="1"/>
    </row>
    <row r="1101" spans="1:11" ht="29.45" hidden="1" customHeight="1" x14ac:dyDescent="0.25">
      <c r="A1101" s="376" t="str">
        <f>'02 LISTE DE CONTRÔLE ET RAPPORT'!A1100</f>
        <v/>
      </c>
      <c r="B1101" s="190">
        <v>7303.01</v>
      </c>
      <c r="C1101" s="481" t="str">
        <f>'02 LISTE DE CONTRÔLE ET RAPPORT'!C1100</f>
        <v>Description du défaut: Il n’existe pas de documentation sur la couverture radio.</v>
      </c>
      <c r="D1101" s="341" t="s">
        <v>2430</v>
      </c>
      <c r="E1101" s="418" t="s">
        <v>2132</v>
      </c>
      <c r="F1101" s="418"/>
      <c r="G1101" s="419"/>
      <c r="H1101" s="8" t="s">
        <v>6</v>
      </c>
      <c r="I1101" s="8" t="s">
        <v>6</v>
      </c>
      <c r="J1101" s="1"/>
      <c r="K1101" s="1"/>
    </row>
    <row r="1102" spans="1:11" ht="29.45" hidden="1" customHeight="1" x14ac:dyDescent="0.25">
      <c r="A1102" s="377" t="str">
        <f>'02 LISTE DE CONTRÔLE ET RAPPORT'!A1101</f>
        <v/>
      </c>
      <c r="B1102" s="326"/>
      <c r="C1102" s="834" t="str">
        <f>'02 LISTE DE CONTRÔLE ET RAPPORT'!C1101</f>
        <v>Il faut se la procurer auprès du spécialiste de la planification ou de la réalisation de Polycom/GSM.</v>
      </c>
      <c r="D1102" s="835"/>
      <c r="E1102" s="835"/>
      <c r="F1102" s="835"/>
      <c r="G1102" s="836"/>
      <c r="H1102" s="8" t="s">
        <v>6</v>
      </c>
      <c r="I1102" s="8" t="s">
        <v>6</v>
      </c>
      <c r="J1102" s="1"/>
      <c r="K1102" s="1"/>
    </row>
    <row r="1103" spans="1:11" ht="29.45" hidden="1" customHeight="1" x14ac:dyDescent="0.25">
      <c r="A1103" s="378" t="str">
        <f>'02 LISTE DE CONTRÔLE ET RAPPORT'!A1102</f>
        <v/>
      </c>
      <c r="B1103" s="191">
        <v>7303.02</v>
      </c>
      <c r="C1103" s="62" t="str">
        <f>'02 LISTE DE CONTRÔLE ET RAPPORT'!C1102</f>
        <v>Description du défaut: Le schéma de principe actuel Polycom n’est pas apposé au mur près du répéteur ou est manquant.</v>
      </c>
      <c r="D1103" s="342" t="s">
        <v>2430</v>
      </c>
      <c r="E1103" s="418" t="s">
        <v>2132</v>
      </c>
      <c r="F1103" s="418"/>
      <c r="G1103" s="419"/>
      <c r="H1103" s="8" t="s">
        <v>6</v>
      </c>
      <c r="I1103" s="8" t="s">
        <v>6</v>
      </c>
      <c r="J1103" s="1"/>
      <c r="K1103" s="1"/>
    </row>
    <row r="1104" spans="1:11" ht="29.45" hidden="1" customHeight="1" x14ac:dyDescent="0.25">
      <c r="A1104" s="377" t="str">
        <f>'02 LISTE DE CONTRÔLE ET RAPPORT'!A1103</f>
        <v/>
      </c>
      <c r="B1104" s="326"/>
      <c r="C1104" s="834" t="str">
        <f>'02 LISTE DE CONTRÔLE ET RAPPORT'!C1103</f>
        <v>Il convient d’établir un schéma de principe et de le fixer bien en évidence et dans un format résistant à l’usure au mur près du répéteur.</v>
      </c>
      <c r="D1104" s="835"/>
      <c r="E1104" s="835"/>
      <c r="F1104" s="835"/>
      <c r="G1104" s="836"/>
      <c r="H1104" s="8" t="s">
        <v>6</v>
      </c>
      <c r="I1104" s="8" t="s">
        <v>6</v>
      </c>
      <c r="J1104" s="1"/>
      <c r="K1104" s="1"/>
    </row>
    <row r="1105" spans="1:11" ht="29.45" hidden="1" customHeight="1" x14ac:dyDescent="0.25">
      <c r="A1105" s="378" t="str">
        <f>'02 LISTE DE CONTRÔLE ET RAPPORT'!A1104</f>
        <v/>
      </c>
      <c r="B1105" s="191">
        <v>7303.03</v>
      </c>
      <c r="C1105" s="62" t="str">
        <f>'02 LISTE DE CONTRÔLE ET RAPPORT'!C1104</f>
        <v>Description du défaut: Le schéma de principe GSM actuel n’est pas apposé au mur près du répéteur ou est manquant.</v>
      </c>
      <c r="D1105" s="342" t="s">
        <v>2430</v>
      </c>
      <c r="E1105" s="418" t="s">
        <v>2132</v>
      </c>
      <c r="F1105" s="418"/>
      <c r="G1105" s="419"/>
      <c r="H1105" s="8" t="s">
        <v>6</v>
      </c>
      <c r="I1105" s="8" t="s">
        <v>6</v>
      </c>
      <c r="J1105" s="1"/>
      <c r="K1105" s="1"/>
    </row>
    <row r="1106" spans="1:11" ht="29.45" hidden="1" customHeight="1" x14ac:dyDescent="0.25">
      <c r="A1106" s="377" t="str">
        <f>'02 LISTE DE CONTRÔLE ET RAPPORT'!A1105</f>
        <v/>
      </c>
      <c r="B1106" s="326"/>
      <c r="C1106" s="834" t="str">
        <f>'02 LISTE DE CONTRÔLE ET RAPPORT'!C1105</f>
        <v>Il convient d’établir un schéma de principe et de le fixer bien en évidence et dans un format résistant à l’usure au mur près du répéteur.</v>
      </c>
      <c r="D1106" s="835"/>
      <c r="E1106" s="835"/>
      <c r="F1106" s="835"/>
      <c r="G1106" s="836"/>
      <c r="H1106" s="8" t="s">
        <v>6</v>
      </c>
      <c r="I1106" s="8" t="s">
        <v>6</v>
      </c>
      <c r="J1106" s="1"/>
      <c r="K1106" s="1"/>
    </row>
    <row r="1107" spans="1:11" ht="29.45" hidden="1" customHeight="1" x14ac:dyDescent="0.25">
      <c r="A1107" s="384" t="str">
        <f>'02 LISTE DE CONTRÔLE ET RAPPORT'!A1106</f>
        <v/>
      </c>
      <c r="B1107" s="63">
        <v>7303.04</v>
      </c>
      <c r="C1107" s="485" t="str">
        <f>'02 LISTE DE CONTRÔLE ET RAPPORT'!C1106</f>
        <v>Description du défaut: L’ouvrage de protection ne dispose pas de réception Polycom.</v>
      </c>
      <c r="D1107" s="345" t="s">
        <v>2431</v>
      </c>
      <c r="E1107" s="424" t="s">
        <v>2132</v>
      </c>
      <c r="F1107" s="424"/>
      <c r="G1107" s="425"/>
      <c r="H1107" s="8" t="s">
        <v>6</v>
      </c>
      <c r="I1107" s="8" t="s">
        <v>6</v>
      </c>
      <c r="J1107" s="1"/>
      <c r="K1107" s="1"/>
    </row>
    <row r="1108" spans="1:11" ht="15" hidden="1" customHeight="1" x14ac:dyDescent="0.25">
      <c r="A1108" s="377" t="str">
        <f>'02 LISTE DE CONTRÔLE ET RAPPORT'!A1107</f>
        <v/>
      </c>
      <c r="B1108" s="326"/>
      <c r="C1108" s="834" t="str">
        <f>'02 LISTE DE CONTRÔLE ET RAPPORT'!C1107</f>
        <v>Ce problème de réception doit être réglé par un spécialiste.</v>
      </c>
      <c r="D1108" s="835"/>
      <c r="E1108" s="835"/>
      <c r="F1108" s="835"/>
      <c r="G1108" s="836"/>
      <c r="H1108" s="8" t="s">
        <v>6</v>
      </c>
      <c r="I1108" s="8" t="s">
        <v>6</v>
      </c>
      <c r="J1108" s="1"/>
      <c r="K1108" s="1"/>
    </row>
    <row r="1109" spans="1:11" ht="29.45" hidden="1" customHeight="1" x14ac:dyDescent="0.25">
      <c r="A1109" s="384" t="str">
        <f>'02 LISTE DE CONTRÔLE ET RAPPORT'!A1108</f>
        <v/>
      </c>
      <c r="B1109" s="63">
        <v>7303.05</v>
      </c>
      <c r="C1109" s="485" t="str">
        <f>'02 LISTE DE CONTRÔLE ET RAPPORT'!C1108</f>
        <v>Description du défaut: Il n’est pas possible d’établir une connexion en «mode direct».</v>
      </c>
      <c r="D1109" s="345" t="s">
        <v>2431</v>
      </c>
      <c r="E1109" s="424" t="s">
        <v>2132</v>
      </c>
      <c r="F1109" s="424"/>
      <c r="G1109" s="425"/>
      <c r="H1109" s="8" t="s">
        <v>6</v>
      </c>
      <c r="I1109" s="8" t="s">
        <v>6</v>
      </c>
      <c r="J1109" s="1"/>
      <c r="K1109" s="1"/>
    </row>
    <row r="1110" spans="1:11" ht="29.45" hidden="1" customHeight="1" x14ac:dyDescent="0.25">
      <c r="A1110" s="377" t="str">
        <f>'02 LISTE DE CONTRÔLE ET RAPPORT'!A1109</f>
        <v/>
      </c>
      <c r="B1110" s="326"/>
      <c r="C1110" s="834" t="str">
        <f>'02 LISTE DE CONTRÔLE ET RAPPORT'!C1109</f>
        <v>Il faut faire examiner et rétablir la connexion en «mode direct» par un spécialiste.</v>
      </c>
      <c r="D1110" s="835"/>
      <c r="E1110" s="835"/>
      <c r="F1110" s="835"/>
      <c r="G1110" s="836"/>
      <c r="H1110" s="8" t="s">
        <v>6</v>
      </c>
      <c r="I1110" s="8" t="s">
        <v>6</v>
      </c>
      <c r="J1110" s="1"/>
      <c r="K1110" s="1"/>
    </row>
    <row r="1111" spans="1:11" ht="29.45" hidden="1" customHeight="1" x14ac:dyDescent="0.25">
      <c r="A1111" s="384" t="str">
        <f>'02 LISTE DE CONTRÔLE ET RAPPORT'!A1110</f>
        <v/>
      </c>
      <c r="B1111" s="63">
        <v>7303.06</v>
      </c>
      <c r="C1111" s="485" t="str">
        <f>'02 LISTE DE CONTRÔLE ET RAPPORT'!C1110</f>
        <v>Description du défaut: Il n’est pas possible d’établir une liaison avec la centrale d’engagement cantonale.</v>
      </c>
      <c r="D1111" s="345" t="s">
        <v>2431</v>
      </c>
      <c r="E1111" s="424" t="s">
        <v>2132</v>
      </c>
      <c r="F1111" s="424"/>
      <c r="G1111" s="425"/>
      <c r="H1111" s="8" t="s">
        <v>6</v>
      </c>
      <c r="I1111" s="8" t="s">
        <v>6</v>
      </c>
      <c r="J1111" s="1"/>
      <c r="K1111" s="1"/>
    </row>
    <row r="1112" spans="1:11" ht="29.45" hidden="1" customHeight="1" thickBot="1" x14ac:dyDescent="0.3">
      <c r="A1112" s="377" t="str">
        <f>'02 LISTE DE CONTRÔLE ET RAPPORT'!A1111</f>
        <v/>
      </c>
      <c r="B1112" s="326"/>
      <c r="C1112" s="837" t="str">
        <f>'02 LISTE DE CONTRÔLE ET RAPPORT'!C1111</f>
        <v>Il faut faire examiner et rétablir la liaison par un spécialiste.</v>
      </c>
      <c r="D1112" s="838"/>
      <c r="E1112" s="838"/>
      <c r="F1112" s="838"/>
      <c r="G1112" s="839"/>
      <c r="H1112" s="8" t="s">
        <v>6</v>
      </c>
      <c r="I1112" s="8" t="s">
        <v>6</v>
      </c>
      <c r="J1112" s="1"/>
      <c r="K1112" s="1"/>
    </row>
    <row r="1113" spans="1:11" ht="15" hidden="1" customHeight="1" thickBot="1" x14ac:dyDescent="0.3">
      <c r="A1113" s="332" t="str">
        <f>'02 LISTE DE CONTRÔLE ET RAPPORT'!A1112</f>
        <v/>
      </c>
      <c r="B1113" s="207">
        <v>7304</v>
      </c>
      <c r="C1113" s="480" t="str">
        <f>'02 LISTE DE CONTRÔLE ET RAPPORT'!C1112</f>
        <v>Armoire réseau mobile (rack)</v>
      </c>
      <c r="D1113" s="240"/>
      <c r="E1113" s="465"/>
      <c r="F1113" s="466"/>
      <c r="G1113" s="467"/>
      <c r="H1113" s="8" t="s">
        <v>6</v>
      </c>
      <c r="I1113" s="8" t="s">
        <v>6</v>
      </c>
      <c r="J1113" s="1"/>
      <c r="K1113" s="1"/>
    </row>
    <row r="1114" spans="1:11" ht="29.45" hidden="1" customHeight="1" x14ac:dyDescent="0.25">
      <c r="A1114" s="383" t="str">
        <f>'02 LISTE DE CONTRÔLE ET RAPPORT'!A1113</f>
        <v/>
      </c>
      <c r="B1114" s="193">
        <v>7304.01</v>
      </c>
      <c r="C1114" s="484" t="str">
        <f>'02 LISTE DE CONTRÔLE ET RAPPORT'!C1113</f>
        <v>Description du défaut: Il n’existe pas de documentation sur le réseau et la connexion.</v>
      </c>
      <c r="D1114" s="344" t="s">
        <v>2431</v>
      </c>
      <c r="E1114" s="424" t="s">
        <v>2132</v>
      </c>
      <c r="F1114" s="424"/>
      <c r="G1114" s="425"/>
      <c r="H1114" s="8" t="s">
        <v>6</v>
      </c>
      <c r="I1114" s="8" t="s">
        <v>6</v>
      </c>
      <c r="J1114" s="1"/>
      <c r="K1114" s="1"/>
    </row>
    <row r="1115" spans="1:11" ht="44.1" hidden="1" customHeight="1" x14ac:dyDescent="0.25">
      <c r="A1115" s="377" t="str">
        <f>'02 LISTE DE CONTRÔLE ET RAPPORT'!A1114</f>
        <v/>
      </c>
      <c r="B1115" s="326"/>
      <c r="C1115" s="834" t="str">
        <f>'02 LISTE DE CONTRÔLE ET RAPPORT'!C1114</f>
        <v>Elle doit être obtenue auprès du spécialiste de la planification ou de la réalisation du câblage universel de communication (CUC).</v>
      </c>
      <c r="D1115" s="835"/>
      <c r="E1115" s="835"/>
      <c r="F1115" s="835"/>
      <c r="G1115" s="836"/>
      <c r="H1115" s="8" t="s">
        <v>6</v>
      </c>
      <c r="I1115" s="8" t="s">
        <v>6</v>
      </c>
      <c r="J1115" s="1"/>
      <c r="K1115" s="1"/>
    </row>
    <row r="1116" spans="1:11" ht="15" hidden="1" customHeight="1" x14ac:dyDescent="0.25">
      <c r="A1116" s="389" t="str">
        <f>'02 LISTE DE CONTRÔLE ET RAPPORT'!A1115</f>
        <v/>
      </c>
      <c r="B1116" s="198">
        <v>7304.02</v>
      </c>
      <c r="C1116" s="490" t="str">
        <f>'02 LISTE DE CONTRÔLE ET RAPPORT'!C1115</f>
        <v>Description du défaut: L’armoire réseau est manquante.</v>
      </c>
      <c r="D1116" s="346" t="s">
        <v>2432</v>
      </c>
      <c r="E1116" s="420" t="s">
        <v>2132</v>
      </c>
      <c r="F1116" s="420"/>
      <c r="G1116" s="421"/>
      <c r="H1116" s="8" t="s">
        <v>6</v>
      </c>
      <c r="I1116" s="8" t="s">
        <v>6</v>
      </c>
      <c r="J1116" s="1"/>
      <c r="K1116" s="1"/>
    </row>
    <row r="1117" spans="1:11" ht="29.45" hidden="1" customHeight="1" x14ac:dyDescent="0.25">
      <c r="A1117" s="379" t="str">
        <f>'02 LISTE DE CONTRÔLE ET RAPPORT'!A1116</f>
        <v/>
      </c>
      <c r="B1117" s="229"/>
      <c r="C1117" s="834" t="str">
        <f>'02 LISTE DE CONTRÔLE ET RAPPORT'!C1116</f>
        <v>L’armoire réseau doit être fournie par un spécialiste conformément aux installations télématiques prévues à l’origine.</v>
      </c>
      <c r="D1117" s="835"/>
      <c r="E1117" s="835"/>
      <c r="F1117" s="835"/>
      <c r="G1117" s="836"/>
      <c r="H1117" s="8" t="s">
        <v>6</v>
      </c>
      <c r="I1117" s="8" t="s">
        <v>6</v>
      </c>
      <c r="J1117" s="1"/>
      <c r="K1117" s="1"/>
    </row>
    <row r="1118" spans="1:11" ht="44.1" hidden="1" customHeight="1" x14ac:dyDescent="0.25">
      <c r="A1118" s="381" t="str">
        <f>'02 LISTE DE CONTRÔLE ET RAPPORT'!A1117</f>
        <v/>
      </c>
      <c r="B1118" s="225"/>
      <c r="C1118" s="834" t="str">
        <f>'02 LISTE DE CONTRÔLE ET RAPPORT'!C1117</f>
        <v>En l’absence d’armoire réseau, l’ouvrage de protection n’est plus opérationnel! La marche à suivre doit être discutée avec l’autorité cantonale responsable des ouvrages de protection.</v>
      </c>
      <c r="D1118" s="835"/>
      <c r="E1118" s="835"/>
      <c r="F1118" s="835"/>
      <c r="G1118" s="836"/>
      <c r="H1118" s="8" t="s">
        <v>6</v>
      </c>
      <c r="I1118" s="8" t="s">
        <v>6</v>
      </c>
      <c r="J1118" s="1"/>
      <c r="K1118" s="1"/>
    </row>
    <row r="1119" spans="1:11" ht="29.45" hidden="1" customHeight="1" x14ac:dyDescent="0.25">
      <c r="A1119" s="378" t="str">
        <f>'02 LISTE DE CONTRÔLE ET RAPPORT'!A1118</f>
        <v/>
      </c>
      <c r="B1119" s="191">
        <v>7304.03</v>
      </c>
      <c r="C1119" s="62" t="str">
        <f>'02 LISTE DE CONTRÔLE ET RAPPORT'!C1118</f>
        <v>Description du défaut: L’armoire réseau n’est pas placée à l’endroit désigné.</v>
      </c>
      <c r="D1119" s="342" t="s">
        <v>2430</v>
      </c>
      <c r="E1119" s="418" t="s">
        <v>2132</v>
      </c>
      <c r="F1119" s="418"/>
      <c r="G1119" s="419"/>
      <c r="H1119" s="8" t="s">
        <v>6</v>
      </c>
      <c r="I1119" s="8" t="s">
        <v>6</v>
      </c>
      <c r="J1119" s="1"/>
      <c r="K1119" s="1"/>
    </row>
    <row r="1120" spans="1:11" ht="44.1" hidden="1" customHeight="1" x14ac:dyDescent="0.25">
      <c r="A1120" s="377" t="str">
        <f>'02 LISTE DE CONTRÔLE ET RAPPORT'!A1119</f>
        <v/>
      </c>
      <c r="B1120" s="326"/>
      <c r="C1120" s="834" t="str">
        <f>'02 LISTE DE CONTRÔLE ET RAPPORT'!C1119</f>
        <v>L’armoire réseau doit être placée à l’endroit désigné pour que les connexions puissent être établies correctement.</v>
      </c>
      <c r="D1120" s="835"/>
      <c r="E1120" s="835"/>
      <c r="F1120" s="835"/>
      <c r="G1120" s="836"/>
      <c r="H1120" s="8" t="s">
        <v>6</v>
      </c>
      <c r="I1120" s="8" t="s">
        <v>6</v>
      </c>
      <c r="J1120" s="1"/>
      <c r="K1120" s="1"/>
    </row>
    <row r="1121" spans="1:11" ht="15" hidden="1" customHeight="1" x14ac:dyDescent="0.25">
      <c r="A1121" s="390" t="str">
        <f>'02 LISTE DE CONTRÔLE ET RAPPORT'!A1120</f>
        <v/>
      </c>
      <c r="B1121" s="199">
        <v>7304.04</v>
      </c>
      <c r="C1121" s="491" t="str">
        <f>'02 LISTE DE CONTRÔLE ET RAPPORT'!C1120</f>
        <v>Description du défaut: L’armoire réseau n’est pas mise à la terre.</v>
      </c>
      <c r="D1121" s="347" t="s">
        <v>3</v>
      </c>
      <c r="E1121" s="422" t="s">
        <v>2132</v>
      </c>
      <c r="F1121" s="422"/>
      <c r="G1121" s="423"/>
      <c r="H1121" s="8" t="s">
        <v>6</v>
      </c>
      <c r="I1121" s="8" t="s">
        <v>6</v>
      </c>
      <c r="J1121" s="1"/>
      <c r="K1121" s="1"/>
    </row>
    <row r="1122" spans="1:11" ht="44.1" hidden="1" customHeight="1" x14ac:dyDescent="0.25">
      <c r="A1122" s="379" t="str">
        <f>'02 LISTE DE CONTRÔLE ET RAPPORT'!A1121</f>
        <v/>
      </c>
      <c r="B1122" s="229"/>
      <c r="C1122" s="834" t="str">
        <f>'02 LISTE DE CONTRÔLE ET RAPPORT'!C1121</f>
        <v>L’armoire réseau doit être mise à la terre conformément au chapitre 5.8 Exemple schéma de principe mise à terre direct du guide OFPP «Extension des systèmes télématiques».</v>
      </c>
      <c r="D1122" s="835"/>
      <c r="E1122" s="835"/>
      <c r="F1122" s="835"/>
      <c r="G1122" s="836"/>
      <c r="H1122" s="8" t="s">
        <v>6</v>
      </c>
      <c r="I1122" s="8" t="s">
        <v>6</v>
      </c>
      <c r="J1122" s="1"/>
      <c r="K1122" s="1"/>
    </row>
    <row r="1123" spans="1:11" ht="44.1" hidden="1" customHeight="1" x14ac:dyDescent="0.25">
      <c r="A1123" s="381" t="str">
        <f>'02 LISTE DE CONTRÔLE ET RAPPORT'!A1122</f>
        <v/>
      </c>
      <c r="B1123" s="225"/>
      <c r="C1123" s="834" t="str">
        <f>'02 LISTE DE CONTRÔLE ET RAPPORT'!C1122</f>
        <v>La non-mise à la terre peut être constitutive d’un danger susceptible d’avoir des conséquences en termes de responsabilité civile pour le propriétaire. Celui-ci doit en être informé.</v>
      </c>
      <c r="D1123" s="835"/>
      <c r="E1123" s="835"/>
      <c r="F1123" s="835"/>
      <c r="G1123" s="836"/>
      <c r="H1123" s="8" t="s">
        <v>6</v>
      </c>
      <c r="I1123" s="8" t="s">
        <v>6</v>
      </c>
      <c r="J1123" s="1"/>
      <c r="K1123" s="1"/>
    </row>
    <row r="1124" spans="1:11" ht="29.45" hidden="1" customHeight="1" x14ac:dyDescent="0.25">
      <c r="A1124" s="384" t="str">
        <f>'02 LISTE DE CONTRÔLE ET RAPPORT'!A1123</f>
        <v/>
      </c>
      <c r="B1124" s="63">
        <v>7304.05</v>
      </c>
      <c r="C1124" s="485" t="str">
        <f>'02 LISTE DE CONTRÔLE ET RAPPORT'!C1123</f>
        <v>Description du défaut: L’autocommutateur d’usagers (ACU) est manquant.</v>
      </c>
      <c r="D1124" s="345" t="s">
        <v>2431</v>
      </c>
      <c r="E1124" s="424" t="s">
        <v>2132</v>
      </c>
      <c r="F1124" s="424"/>
      <c r="G1124" s="425"/>
      <c r="H1124" s="8" t="s">
        <v>6</v>
      </c>
      <c r="I1124" s="8" t="s">
        <v>6</v>
      </c>
      <c r="J1124" s="1"/>
      <c r="K1124" s="1"/>
    </row>
    <row r="1125" spans="1:11" ht="44.1" hidden="1" customHeight="1" x14ac:dyDescent="0.25">
      <c r="A1125" s="377" t="str">
        <f>'02 LISTE DE CONTRÔLE ET RAPPORT'!A1124</f>
        <v/>
      </c>
      <c r="B1125" s="326"/>
      <c r="C1125" s="834" t="str">
        <f>'02 LISTE DE CONTRÔLE ET RAPPORT'!C1124</f>
        <v>L’ACU doit être fourni par un spécialiste conformément aux installations télématiques prévues à l’origine.</v>
      </c>
      <c r="D1125" s="835"/>
      <c r="E1125" s="835"/>
      <c r="F1125" s="835"/>
      <c r="G1125" s="836"/>
      <c r="H1125" s="8" t="s">
        <v>6</v>
      </c>
      <c r="I1125" s="8" t="s">
        <v>6</v>
      </c>
      <c r="J1125" s="1"/>
      <c r="K1125" s="1"/>
    </row>
    <row r="1126" spans="1:11" ht="15" hidden="1" customHeight="1" x14ac:dyDescent="0.25">
      <c r="A1126" s="384" t="str">
        <f>'02 LISTE DE CONTRÔLE ET RAPPORT'!A1125</f>
        <v/>
      </c>
      <c r="B1126" s="63">
        <v>7304.06</v>
      </c>
      <c r="C1126" s="485" t="str">
        <f>'02 LISTE DE CONTRÔLE ET RAPPORT'!C1125</f>
        <v>Description du défaut: Il manque une distribution réseau (commutateur).</v>
      </c>
      <c r="D1126" s="345" t="s">
        <v>2431</v>
      </c>
      <c r="E1126" s="424" t="s">
        <v>2132</v>
      </c>
      <c r="F1126" s="424"/>
      <c r="G1126" s="425"/>
      <c r="H1126" s="8" t="s">
        <v>6</v>
      </c>
      <c r="I1126" s="8" t="s">
        <v>6</v>
      </c>
      <c r="J1126" s="1"/>
      <c r="K1126" s="1"/>
    </row>
    <row r="1127" spans="1:11" ht="44.1" hidden="1" customHeight="1" x14ac:dyDescent="0.25">
      <c r="A1127" s="377" t="str">
        <f>'02 LISTE DE CONTRÔLE ET RAPPORT'!A1126</f>
        <v/>
      </c>
      <c r="B1127" s="326"/>
      <c r="C1127" s="834" t="str">
        <f>'02 LISTE DE CONTRÔLE ET RAPPORT'!C1126</f>
        <v>Le commutateur doit être fourni par un spécialiste conformément aux installations télématiques prévues à l’origine. Le spécialiste sera chargé de rétablir les connexions prévues.</v>
      </c>
      <c r="D1127" s="835"/>
      <c r="E1127" s="835"/>
      <c r="F1127" s="835"/>
      <c r="G1127" s="836"/>
      <c r="H1127" s="8" t="s">
        <v>6</v>
      </c>
      <c r="I1127" s="8" t="s">
        <v>6</v>
      </c>
      <c r="J1127" s="1"/>
      <c r="K1127" s="1"/>
    </row>
    <row r="1128" spans="1:11" ht="15" hidden="1" customHeight="1" x14ac:dyDescent="0.25">
      <c r="A1128" s="389" t="str">
        <f>'02 LISTE DE CONTRÔLE ET RAPPORT'!A1127</f>
        <v/>
      </c>
      <c r="B1128" s="198">
        <v>7304.07</v>
      </c>
      <c r="C1128" s="490" t="str">
        <f>'02 LISTE DE CONTRÔLE ET RAPPORT'!C1127</f>
        <v>Description du défaut: Le routeur est défectueux ou manquant.</v>
      </c>
      <c r="D1128" s="346" t="s">
        <v>2432</v>
      </c>
      <c r="E1128" s="420" t="s">
        <v>2132</v>
      </c>
      <c r="F1128" s="420"/>
      <c r="G1128" s="421"/>
      <c r="H1128" s="8" t="s">
        <v>6</v>
      </c>
      <c r="I1128" s="8" t="s">
        <v>6</v>
      </c>
      <c r="J1128" s="1"/>
      <c r="K1128" s="1"/>
    </row>
    <row r="1129" spans="1:11" ht="29.45" hidden="1" customHeight="1" x14ac:dyDescent="0.25">
      <c r="A1129" s="379" t="str">
        <f>'02 LISTE DE CONTRÔLE ET RAPPORT'!A1128</f>
        <v/>
      </c>
      <c r="B1129" s="229"/>
      <c r="C1129" s="834" t="str">
        <f>'02 LISTE DE CONTRÔLE ET RAPPORT'!C1128</f>
        <v>Il faut faire remplacer le routeur par un spécialiste ou s’en procurer un nouveau.</v>
      </c>
      <c r="D1129" s="835"/>
      <c r="E1129" s="835"/>
      <c r="F1129" s="835"/>
      <c r="G1129" s="836"/>
      <c r="H1129" s="8" t="s">
        <v>6</v>
      </c>
      <c r="I1129" s="8" t="s">
        <v>6</v>
      </c>
      <c r="J1129" s="1"/>
      <c r="K1129" s="1"/>
    </row>
    <row r="1130" spans="1:11" ht="44.1" hidden="1" customHeight="1" thickBot="1" x14ac:dyDescent="0.3">
      <c r="A1130" s="381" t="str">
        <f>'02 LISTE DE CONTRÔLE ET RAPPORT'!A1129</f>
        <v/>
      </c>
      <c r="B1130" s="225"/>
      <c r="C1130" s="837" t="str">
        <f>'02 LISTE DE CONTRÔLE ET RAPPORT'!C1129</f>
        <v>Si le routeur est défectueux ou manquant, l’ouvrage de protection n’est plus opérationnel! La marche à suivre doit être discutée avec l’autorité cantonale responsable des ouvrages de protection.</v>
      </c>
      <c r="D1130" s="838"/>
      <c r="E1130" s="838"/>
      <c r="F1130" s="838"/>
      <c r="G1130" s="839"/>
      <c r="H1130" s="8" t="s">
        <v>6</v>
      </c>
      <c r="I1130" s="8" t="s">
        <v>6</v>
      </c>
      <c r="J1130" s="1"/>
      <c r="K1130" s="1"/>
    </row>
    <row r="1131" spans="1:11" ht="15" hidden="1" customHeight="1" thickBot="1" x14ac:dyDescent="0.3">
      <c r="A1131" s="329" t="str">
        <f>'02 LISTE DE CONTRÔLE ET RAPPORT'!A1130</f>
        <v/>
      </c>
      <c r="B1131" s="401">
        <v>7400</v>
      </c>
      <c r="C1131" s="374" t="str">
        <f>'02 LISTE DE CONTRÔLE ET RAPPORT'!C1130</f>
        <v>Téléphone et transmission de données</v>
      </c>
      <c r="D1131" s="330"/>
      <c r="E1131" s="371"/>
      <c r="F1131" s="371"/>
      <c r="G1131" s="372"/>
      <c r="H1131" s="8" t="s">
        <v>6</v>
      </c>
      <c r="I1131" s="8" t="s">
        <v>6</v>
      </c>
      <c r="J1131" s="1"/>
      <c r="K1131" s="1"/>
    </row>
    <row r="1132" spans="1:11" ht="15" hidden="1" customHeight="1" thickBot="1" x14ac:dyDescent="0.3">
      <c r="A1132" s="332" t="str">
        <f>'02 LISTE DE CONTRÔLE ET RAPPORT'!A1131</f>
        <v/>
      </c>
      <c r="B1132" s="207">
        <v>7401</v>
      </c>
      <c r="C1132" s="480" t="str">
        <f>'02 LISTE DE CONTRÔLE ET RAPPORT'!C1131</f>
        <v>Lignes téléphoniques et connexions Internet</v>
      </c>
      <c r="D1132" s="240"/>
      <c r="E1132" s="465"/>
      <c r="F1132" s="466"/>
      <c r="G1132" s="467"/>
      <c r="H1132" s="8" t="s">
        <v>6</v>
      </c>
      <c r="I1132" s="8" t="s">
        <v>6</v>
      </c>
      <c r="J1132" s="1"/>
      <c r="K1132" s="1"/>
    </row>
    <row r="1133" spans="1:11" ht="15" hidden="1" customHeight="1" x14ac:dyDescent="0.25">
      <c r="A1133" s="392" t="str">
        <f>'02 LISTE DE CONTRÔLE ET RAPPORT'!A1132</f>
        <v/>
      </c>
      <c r="B1133" s="201">
        <v>7401.01</v>
      </c>
      <c r="C1133" s="493" t="str">
        <f>'02 LISTE DE CONTRÔLE ET RAPPORT'!C1132</f>
        <v>Description du défaut: Les raccordements téléphoniques IP ne sont pas en service.</v>
      </c>
      <c r="D1133" s="349" t="s">
        <v>2432</v>
      </c>
      <c r="E1133" s="420" t="s">
        <v>2132</v>
      </c>
      <c r="F1133" s="420"/>
      <c r="G1133" s="421"/>
      <c r="H1133" s="8" t="s">
        <v>6</v>
      </c>
      <c r="I1133" s="8" t="s">
        <v>6</v>
      </c>
      <c r="J1133" s="1"/>
      <c r="K1133" s="1"/>
    </row>
    <row r="1134" spans="1:11" ht="44.1" hidden="1" customHeight="1" x14ac:dyDescent="0.25">
      <c r="A1134" s="379" t="str">
        <f>'02 LISTE DE CONTRÔLE ET RAPPORT'!A1133</f>
        <v/>
      </c>
      <c r="B1134" s="229"/>
      <c r="C1134" s="834" t="str">
        <f>'02 LISTE DE CONTRÔLE ET RAPPORT'!C1133</f>
        <v>Le nombre minimal de raccordements téléphoniques IP actifs doit être en service conformément au guide OFPP «Extension des systèmes télématiques».</v>
      </c>
      <c r="D1134" s="835"/>
      <c r="E1134" s="835"/>
      <c r="F1134" s="835"/>
      <c r="G1134" s="836"/>
      <c r="H1134" s="8" t="s">
        <v>6</v>
      </c>
      <c r="I1134" s="8" t="s">
        <v>6</v>
      </c>
      <c r="J1134" s="1"/>
      <c r="K1134" s="1"/>
    </row>
    <row r="1135" spans="1:11" ht="44.1" hidden="1" customHeight="1" x14ac:dyDescent="0.25">
      <c r="A1135" s="381" t="str">
        <f>'02 LISTE DE CONTRÔLE ET RAPPORT'!A1134</f>
        <v/>
      </c>
      <c r="B1135" s="225"/>
      <c r="C1135" s="834" t="str">
        <f>'02 LISTE DE CONTRÔLE ET RAPPORT'!C1134</f>
        <v>Si les raccordements téléphoniques IP ne sont pas en service, l’ouvrage de protection n’est plus opérationnel! La marche à suivre doit être discutée avec l’autorité cantonale responsable des ouvrages de protection.</v>
      </c>
      <c r="D1135" s="835"/>
      <c r="E1135" s="835"/>
      <c r="F1135" s="835"/>
      <c r="G1135" s="836"/>
      <c r="H1135" s="8" t="s">
        <v>6</v>
      </c>
      <c r="I1135" s="8" t="s">
        <v>6</v>
      </c>
      <c r="J1135" s="1"/>
      <c r="K1135" s="1"/>
    </row>
    <row r="1136" spans="1:11" ht="44.1" hidden="1" customHeight="1" x14ac:dyDescent="0.25">
      <c r="A1136" s="390" t="str">
        <f>'02 LISTE DE CONTRÔLE ET RAPPORT'!A1135</f>
        <v/>
      </c>
      <c r="B1136" s="199">
        <v>7401.02</v>
      </c>
      <c r="C1136" s="491" t="str">
        <f>'02 LISTE DE CONTRÔLE ET RAPPORT'!C1135</f>
        <v>Description du défaut: Il manque une possibilité de liaison avec l’extérieur pour le service d’entretien ou celle-ci a été mise hors service.</v>
      </c>
      <c r="D1136" s="347" t="s">
        <v>3</v>
      </c>
      <c r="E1136" s="422" t="s">
        <v>2132</v>
      </c>
      <c r="F1136" s="422"/>
      <c r="G1136" s="423"/>
      <c r="H1136" s="8" t="s">
        <v>6</v>
      </c>
      <c r="I1136" s="8" t="s">
        <v>6</v>
      </c>
      <c r="J1136" s="1"/>
      <c r="K1136" s="1"/>
    </row>
    <row r="1137" spans="1:11" ht="46.35" hidden="1" customHeight="1" x14ac:dyDescent="0.25">
      <c r="A1137" s="379" t="str">
        <f>'02 LISTE DE CONTRÔLE ET RAPPORT'!A1136</f>
        <v/>
      </c>
      <c r="B1137" s="229"/>
      <c r="C1137" s="834" t="str">
        <f>'02 LISTE DE CONTRÔLE ET RAPPORT'!C1136</f>
        <v>Aux fins de la protection des personnes (service d’entretien), l’ouvrage doit, selon l’aide-mémoire correspondant de la Suva (SBA 150), disposer soit d’un raccordement au réseau fixe, d’une liaison de radiotéléphonie ou d’un dispositif d’alarme utilisant une liaison filaire ou radio. La liaison avec l’extérieur doit être mise en place par un spécialiste.</v>
      </c>
      <c r="D1137" s="835"/>
      <c r="E1137" s="835"/>
      <c r="F1137" s="835"/>
      <c r="G1137" s="836"/>
      <c r="H1137" s="8" t="s">
        <v>6</v>
      </c>
      <c r="I1137" s="8" t="s">
        <v>6</v>
      </c>
      <c r="J1137" s="1"/>
      <c r="K1137" s="1"/>
    </row>
    <row r="1138" spans="1:11" ht="33.6" hidden="1" customHeight="1" x14ac:dyDescent="0.25">
      <c r="A1138" s="381" t="str">
        <f>'02 LISTE DE CONTRÔLE ET RAPPORT'!A1137</f>
        <v/>
      </c>
      <c r="B1138" s="225"/>
      <c r="C1138" s="834" t="str">
        <f>'02 LISTE DE CONTRÔLE ET RAPPORT'!C1137</f>
        <v>L’absence de liaison avec l’extérieur peut être constitutive d’un danger susceptible d’avoir des conséquences en termes de responsabilité civile pour le propriétaire. Celui-ci doit en être informé.</v>
      </c>
      <c r="D1138" s="835"/>
      <c r="E1138" s="835"/>
      <c r="F1138" s="835"/>
      <c r="G1138" s="836"/>
      <c r="H1138" s="8" t="s">
        <v>6</v>
      </c>
      <c r="I1138" s="8" t="s">
        <v>6</v>
      </c>
      <c r="J1138" s="1"/>
      <c r="K1138" s="1"/>
    </row>
    <row r="1139" spans="1:11" ht="29.45" hidden="1" customHeight="1" x14ac:dyDescent="0.25">
      <c r="A1139" s="384" t="str">
        <f>'02 LISTE DE CONTRÔLE ET RAPPORT'!A1138</f>
        <v/>
      </c>
      <c r="B1139" s="63">
        <v>7401.03</v>
      </c>
      <c r="C1139" s="485" t="str">
        <f>'02 LISTE DE CONTRÔLE ET RAPPORT'!C1138</f>
        <v>Description du défaut: Le poste de commandement actif ne dispose pas de liaison à une ligne de transmission de données (Internet) au moyen d’une prise CUC.</v>
      </c>
      <c r="D1139" s="345" t="s">
        <v>2431</v>
      </c>
      <c r="E1139" s="424" t="s">
        <v>2132</v>
      </c>
      <c r="F1139" s="424"/>
      <c r="G1139" s="425"/>
      <c r="H1139" s="8" t="s">
        <v>6</v>
      </c>
      <c r="I1139" s="8" t="s">
        <v>6</v>
      </c>
      <c r="J1139" s="1"/>
      <c r="K1139" s="1"/>
    </row>
    <row r="1140" spans="1:11" ht="15" hidden="1" customHeight="1" x14ac:dyDescent="0.25">
      <c r="A1140" s="377" t="str">
        <f>'02 LISTE DE CONTRÔLE ET RAPPORT'!A1139</f>
        <v/>
      </c>
      <c r="B1140" s="326"/>
      <c r="C1140" s="834" t="str">
        <f>'02 LISTE DE CONTRÔLE ET RAPPORT'!C1139</f>
        <v>La liaison doit être mise en place par un spécialiste.</v>
      </c>
      <c r="D1140" s="835"/>
      <c r="E1140" s="835"/>
      <c r="F1140" s="835"/>
      <c r="G1140" s="836"/>
      <c r="H1140" s="8" t="s">
        <v>6</v>
      </c>
      <c r="I1140" s="8" t="s">
        <v>6</v>
      </c>
      <c r="J1140" s="1"/>
      <c r="K1140" s="1"/>
    </row>
    <row r="1141" spans="1:11" ht="29.45" hidden="1" customHeight="1" x14ac:dyDescent="0.25">
      <c r="A1141" s="378" t="str">
        <f>'02 LISTE DE CONTRÔLE ET RAPPORT'!A1140</f>
        <v/>
      </c>
      <c r="B1141" s="191">
        <v>7401.04</v>
      </c>
      <c r="C1141" s="62" t="str">
        <f>'02 LISTE DE CONTRÔLE ET RAPPORT'!C1140</f>
        <v>Description du défaut: Les numéros de téléphone de l’ouvrage de protection sont inscrits par erreur dans l’annuaire téléphonique.</v>
      </c>
      <c r="D1141" s="342" t="s">
        <v>2430</v>
      </c>
      <c r="E1141" s="418" t="s">
        <v>2132</v>
      </c>
      <c r="F1141" s="418"/>
      <c r="G1141" s="419"/>
      <c r="H1141" s="8" t="s">
        <v>6</v>
      </c>
      <c r="I1141" s="8" t="s">
        <v>6</v>
      </c>
      <c r="J1141" s="1"/>
      <c r="K1141" s="1"/>
    </row>
    <row r="1142" spans="1:11" ht="29.45" hidden="1" customHeight="1" x14ac:dyDescent="0.25">
      <c r="A1142" s="377" t="str">
        <f>'02 LISTE DE CONTRÔLE ET RAPPORT'!A1141</f>
        <v/>
      </c>
      <c r="B1142" s="326"/>
      <c r="C1142" s="834" t="str">
        <f>'02 LISTE DE CONTRÔLE ET RAPPORT'!C1141</f>
        <v>Les numéros doivent être radiés par le propriétaire par l’intermédiaire de l’opérateur.</v>
      </c>
      <c r="D1142" s="835"/>
      <c r="E1142" s="835"/>
      <c r="F1142" s="835"/>
      <c r="G1142" s="836"/>
      <c r="H1142" s="8" t="s">
        <v>6</v>
      </c>
      <c r="I1142" s="8" t="s">
        <v>6</v>
      </c>
      <c r="J1142" s="1"/>
      <c r="K1142" s="1"/>
    </row>
    <row r="1143" spans="1:11" ht="29.45" hidden="1" customHeight="1" x14ac:dyDescent="0.25">
      <c r="A1143" s="378" t="str">
        <f>'02 LISTE DE CONTRÔLE ET RAPPORT'!A1142</f>
        <v/>
      </c>
      <c r="B1143" s="191">
        <v>7401.05</v>
      </c>
      <c r="C1143" s="62" t="str">
        <f>'02 LISTE DE CONTRÔLE ET RAPPORT'!C1142</f>
        <v>Description du défaut: La connexion TV dans les postes de commandement, si elle existe, ne fonctionne pas.</v>
      </c>
      <c r="D1143" s="342" t="s">
        <v>2430</v>
      </c>
      <c r="E1143" s="418" t="s">
        <v>2132</v>
      </c>
      <c r="F1143" s="418"/>
      <c r="G1143" s="419"/>
      <c r="H1143" s="8" t="s">
        <v>6</v>
      </c>
      <c r="I1143" s="8" t="s">
        <v>6</v>
      </c>
      <c r="J1143" s="1"/>
      <c r="K1143" s="1"/>
    </row>
    <row r="1144" spans="1:11" ht="15" hidden="1" customHeight="1" thickBot="1" x14ac:dyDescent="0.3">
      <c r="A1144" s="377" t="str">
        <f>'02 LISTE DE CONTRÔLE ET RAPPORT'!A1143</f>
        <v/>
      </c>
      <c r="B1144" s="326"/>
      <c r="C1144" s="837" t="str">
        <f>'02 LISTE DE CONTRÔLE ET RAPPORT'!C1143</f>
        <v>Le cas échéant, elle doit être rétablie par un spécialiste.</v>
      </c>
      <c r="D1144" s="838"/>
      <c r="E1144" s="838"/>
      <c r="F1144" s="838"/>
      <c r="G1144" s="839"/>
      <c r="H1144" s="8" t="s">
        <v>6</v>
      </c>
      <c r="I1144" s="8" t="s">
        <v>6</v>
      </c>
      <c r="J1144" s="1"/>
      <c r="K1144" s="1"/>
    </row>
    <row r="1145" spans="1:11" ht="30.75" thickBot="1" x14ac:dyDescent="0.3">
      <c r="A1145" s="385" t="str">
        <f>'02 LISTE DE CONTRÔLE ET RAPPORT'!A1144</f>
        <v/>
      </c>
      <c r="B1145" s="194">
        <v>7500</v>
      </c>
      <c r="C1145" s="486" t="s">
        <v>1172</v>
      </c>
      <c r="D1145" s="411"/>
      <c r="E1145" s="470"/>
      <c r="F1145" s="470"/>
      <c r="G1145" s="471"/>
      <c r="H1145" s="8" t="s">
        <v>6</v>
      </c>
      <c r="I1145" s="8" t="s">
        <v>6</v>
      </c>
      <c r="J1145" s="8" t="s">
        <v>6</v>
      </c>
      <c r="K1145" s="1"/>
    </row>
    <row r="1146" spans="1:11" ht="15" customHeight="1" x14ac:dyDescent="0.25">
      <c r="A1146" s="386" t="str">
        <f>'02 LISTE DE CONTRÔLE ET RAPPORT'!A1145</f>
        <v/>
      </c>
      <c r="B1146" s="195">
        <v>7501</v>
      </c>
      <c r="C1146" s="487" t="str">
        <f>'02 LISTE DE CONTRÔLE ET RAPPORT'!C1145</f>
        <v>Description des défauts:</v>
      </c>
      <c r="D1146" s="335"/>
      <c r="E1146" s="354"/>
      <c r="F1146" s="354"/>
      <c r="G1146" s="355"/>
      <c r="H1146" s="8" t="s">
        <v>6</v>
      </c>
      <c r="I1146" s="8" t="s">
        <v>6</v>
      </c>
      <c r="J1146" s="8" t="s">
        <v>6</v>
      </c>
      <c r="K1146" s="1"/>
    </row>
    <row r="1147" spans="1:11" ht="15" customHeight="1" x14ac:dyDescent="0.25">
      <c r="A1147" s="387" t="str">
        <f>'02 LISTE DE CONTRÔLE ET RAPPORT'!A1146</f>
        <v/>
      </c>
      <c r="B1147" s="196">
        <v>7502</v>
      </c>
      <c r="C1147" s="488" t="str">
        <f>'02 LISTE DE CONTRÔLE ET RAPPORT'!C1146</f>
        <v>Description des défauts:</v>
      </c>
      <c r="D1147" s="336"/>
      <c r="E1147" s="356"/>
      <c r="F1147" s="356"/>
      <c r="G1147" s="357"/>
      <c r="H1147" s="8" t="s">
        <v>6</v>
      </c>
      <c r="I1147" s="8" t="s">
        <v>6</v>
      </c>
      <c r="J1147" s="8" t="s">
        <v>6</v>
      </c>
      <c r="K1147" s="1"/>
    </row>
    <row r="1148" spans="1:11" ht="15" customHeight="1" thickBot="1" x14ac:dyDescent="0.3">
      <c r="A1148" s="399" t="str">
        <f>'02 LISTE DE CONTRÔLE ET RAPPORT'!A1147</f>
        <v/>
      </c>
      <c r="B1148" s="196">
        <v>7503</v>
      </c>
      <c r="C1148" s="489" t="str">
        <f>'02 LISTE DE CONTRÔLE ET RAPPORT'!C1147</f>
        <v>Description des défauts:</v>
      </c>
      <c r="D1148" s="337"/>
      <c r="E1148" s="358"/>
      <c r="F1148" s="358"/>
      <c r="G1148" s="359"/>
      <c r="H1148" s="8" t="s">
        <v>6</v>
      </c>
      <c r="I1148" s="8" t="s">
        <v>6</v>
      </c>
      <c r="J1148" s="8" t="s">
        <v>6</v>
      </c>
      <c r="K1148" s="1"/>
    </row>
    <row r="1149" spans="1:11" ht="18.600000000000001" hidden="1" customHeight="1" thickBot="1" x14ac:dyDescent="0.3">
      <c r="A1149" s="327" t="str">
        <f>'02 LISTE DE CONTRÔLE ET RAPPORT'!A1148</f>
        <v/>
      </c>
      <c r="B1149" s="400">
        <v>8000</v>
      </c>
      <c r="C1149" s="373" t="str">
        <f>'02 LISTE DE CONTRÔLE ET RAPPORT'!C1148</f>
        <v>Installations du service sanitaire</v>
      </c>
      <c r="D1149" s="415"/>
      <c r="E1149" s="468"/>
      <c r="F1149" s="468"/>
      <c r="G1149" s="469"/>
      <c r="H1149" s="8" t="s">
        <v>6</v>
      </c>
      <c r="I1149" s="8" t="s">
        <v>6</v>
      </c>
      <c r="J1149" s="1"/>
      <c r="K1149" s="1"/>
    </row>
    <row r="1150" spans="1:11" ht="15" hidden="1" customHeight="1" thickBot="1" x14ac:dyDescent="0.3">
      <c r="A1150" s="329" t="str">
        <f>'02 LISTE DE CONTRÔLE ET RAPPORT'!A1149</f>
        <v/>
      </c>
      <c r="B1150" s="401">
        <v>8100</v>
      </c>
      <c r="C1150" s="412" t="str">
        <f>'02 LISTE DE CONTRÔLE ET RAPPORT'!C1149</f>
        <v>Installations spécifiques</v>
      </c>
      <c r="D1150" s="370"/>
      <c r="E1150" s="413"/>
      <c r="F1150" s="413"/>
      <c r="G1150" s="414"/>
      <c r="H1150" s="8" t="s">
        <v>6</v>
      </c>
      <c r="I1150" s="8" t="s">
        <v>6</v>
      </c>
      <c r="J1150" s="1"/>
      <c r="K1150" s="1"/>
    </row>
    <row r="1151" spans="1:11" ht="15" hidden="1" customHeight="1" thickBot="1" x14ac:dyDescent="0.3">
      <c r="A1151" s="332" t="str">
        <f>'02 LISTE DE CONTRÔLE ET RAPPORT'!A1150</f>
        <v/>
      </c>
      <c r="B1151" s="207">
        <v>8101</v>
      </c>
      <c r="C1151" s="480" t="str">
        <f>'02 LISTE DE CONTRÔLE ET RAPPORT'!C1150</f>
        <v>Dispositif de conditionnement d’air pour la salle d’opération (DCOP)</v>
      </c>
      <c r="D1151" s="240"/>
      <c r="E1151" s="465"/>
      <c r="F1151" s="466"/>
      <c r="G1151" s="467"/>
      <c r="H1151" s="8" t="s">
        <v>6</v>
      </c>
      <c r="I1151" s="8" t="s">
        <v>6</v>
      </c>
      <c r="J1151" s="1"/>
      <c r="K1151" s="1"/>
    </row>
    <row r="1152" spans="1:11" ht="29.1" hidden="1" customHeight="1" x14ac:dyDescent="0.25">
      <c r="A1152" s="383" t="str">
        <f>'02 LISTE DE CONTRÔLE ET RAPPORT'!A1151</f>
        <v/>
      </c>
      <c r="B1152" s="193">
        <v>8101.01</v>
      </c>
      <c r="C1152" s="484" t="str">
        <f>'02 LISTE DE CONTRÔLE ET RAPPORT'!C1151</f>
        <v>Description du défaut: Le dispositif de conditionnement d’air n’a pas été mis hors service.</v>
      </c>
      <c r="D1152" s="344" t="s">
        <v>2431</v>
      </c>
      <c r="E1152" s="424" t="s">
        <v>2132</v>
      </c>
      <c r="F1152" s="424"/>
      <c r="G1152" s="425"/>
      <c r="H1152" s="8" t="s">
        <v>6</v>
      </c>
      <c r="I1152" s="8" t="s">
        <v>6</v>
      </c>
      <c r="J1152" s="1"/>
      <c r="K1152" s="1"/>
    </row>
    <row r="1153" spans="1:11" ht="58.35" hidden="1" customHeight="1" thickBot="1" x14ac:dyDescent="0.3">
      <c r="A1153" s="377" t="str">
        <f>'02 LISTE DE CONTRÔLE ET RAPPORT'!A1152</f>
        <v/>
      </c>
      <c r="B1153" s="326"/>
      <c r="C1153" s="837" t="str">
        <f>'02 LISTE DE CONTRÔLE ET RAPPORT'!C1152</f>
        <v>Le dispositif de conditionnement d’air pour la salle d’opération (DCOP) doit être mis hors service dans les règles de l’art (hors tension, vidé, raccords actifs coupés), et une inscription «HORS SERVICE» doit être apposée.</v>
      </c>
      <c r="D1153" s="838"/>
      <c r="E1153" s="838"/>
      <c r="F1153" s="838"/>
      <c r="G1153" s="839"/>
      <c r="H1153" s="8" t="s">
        <v>6</v>
      </c>
      <c r="I1153" s="8" t="s">
        <v>6</v>
      </c>
      <c r="J1153" s="1"/>
      <c r="K1153" s="1"/>
    </row>
    <row r="1154" spans="1:11" ht="15" hidden="1" customHeight="1" thickBot="1" x14ac:dyDescent="0.3">
      <c r="A1154" s="332" t="str">
        <f>'02 LISTE DE CONTRÔLE ET RAPPORT'!A1153</f>
        <v/>
      </c>
      <c r="B1154" s="207">
        <v>8102</v>
      </c>
      <c r="C1154" s="480" t="str">
        <f>'02 LISTE DE CONTRÔLE ET RAPPORT'!C1153</f>
        <v>Installation de stérilisation</v>
      </c>
      <c r="D1154" s="240"/>
      <c r="E1154" s="465"/>
      <c r="F1154" s="466"/>
      <c r="G1154" s="467"/>
      <c r="H1154" s="8" t="s">
        <v>6</v>
      </c>
      <c r="I1154" s="8" t="s">
        <v>6</v>
      </c>
      <c r="J1154" s="1"/>
      <c r="K1154" s="1"/>
    </row>
    <row r="1155" spans="1:11" ht="29.1" hidden="1" customHeight="1" x14ac:dyDescent="0.25">
      <c r="A1155" s="383" t="str">
        <f>'02 LISTE DE CONTRÔLE ET RAPPORT'!A1154</f>
        <v/>
      </c>
      <c r="B1155" s="193">
        <v>8102.01</v>
      </c>
      <c r="C1155" s="484" t="str">
        <f>'02 LISTE DE CONTRÔLE ET RAPPORT'!C1154</f>
        <v>Description du défaut: L’installation de stérilisation n’a pas été mise hors service.</v>
      </c>
      <c r="D1155" s="344" t="s">
        <v>2431</v>
      </c>
      <c r="E1155" s="424" t="s">
        <v>2132</v>
      </c>
      <c r="F1155" s="424"/>
      <c r="G1155" s="425"/>
      <c r="H1155" s="8" t="s">
        <v>6</v>
      </c>
      <c r="I1155" s="8" t="s">
        <v>6</v>
      </c>
      <c r="J1155" s="1"/>
      <c r="K1155" s="1"/>
    </row>
    <row r="1156" spans="1:11" ht="29.1" hidden="1" customHeight="1" x14ac:dyDescent="0.25">
      <c r="A1156" s="379" t="str">
        <f>'02 LISTE DE CONTRÔLE ET RAPPORT'!A1155</f>
        <v/>
      </c>
      <c r="B1156" s="229"/>
      <c r="C1156" s="834" t="str">
        <f>'02 LISTE DE CONTRÔLE ET RAPPORT'!C1155</f>
        <v xml:space="preserve">Les stérilisateurs à vapeur ne répondent plus aux prescriptions en vigueur. </v>
      </c>
      <c r="D1156" s="835"/>
      <c r="E1156" s="835"/>
      <c r="F1156" s="835"/>
      <c r="G1156" s="836"/>
      <c r="H1156" s="8" t="s">
        <v>6</v>
      </c>
      <c r="I1156" s="8" t="s">
        <v>6</v>
      </c>
      <c r="J1156" s="1"/>
      <c r="K1156" s="1"/>
    </row>
    <row r="1157" spans="1:11" ht="29.1" hidden="1" customHeight="1" x14ac:dyDescent="0.25">
      <c r="A1157" s="380" t="str">
        <f>'02 LISTE DE CONTRÔLE ET RAPPORT'!A1156</f>
        <v/>
      </c>
      <c r="B1157" s="222"/>
      <c r="C1157" s="834" t="str">
        <f>'02 LISTE DE CONTRÔLE ET RAPPORT'!C1156</f>
        <v>Ils ne peuvent donc pas être utilisés pour le moment et doivent être pourvus de l’inscription suivante:</v>
      </c>
      <c r="D1157" s="835"/>
      <c r="E1157" s="835"/>
      <c r="F1157" s="835"/>
      <c r="G1157" s="836"/>
      <c r="H1157" s="8" t="s">
        <v>6</v>
      </c>
      <c r="I1157" s="8" t="s">
        <v>6</v>
      </c>
      <c r="J1157" s="1"/>
      <c r="K1157" s="1"/>
    </row>
    <row r="1158" spans="1:11" ht="29.45" hidden="1" customHeight="1" thickBot="1" x14ac:dyDescent="0.3">
      <c r="A1158" s="381" t="str">
        <f>'02 LISTE DE CONTRÔLE ET RAPPORT'!A1157</f>
        <v/>
      </c>
      <c r="B1158" s="225"/>
      <c r="C1158" s="837" t="str">
        <f>'02 LISTE DE CONTRÔLE ET RAPPORT'!C1157</f>
        <v>«HORS SERVICE: ne peut être utilisé qu’en cas d’urgence, sur ordre spécial des autorités!»</v>
      </c>
      <c r="D1158" s="838"/>
      <c r="E1158" s="838"/>
      <c r="F1158" s="838"/>
      <c r="G1158" s="839"/>
      <c r="H1158" s="8" t="s">
        <v>6</v>
      </c>
      <c r="I1158" s="8" t="s">
        <v>6</v>
      </c>
      <c r="J1158" s="1"/>
      <c r="K1158" s="1"/>
    </row>
    <row r="1159" spans="1:11" ht="15" hidden="1" customHeight="1" thickBot="1" x14ac:dyDescent="0.3">
      <c r="A1159" s="332" t="str">
        <f>'02 LISTE DE CONTRÔLE ET RAPPORT'!A1158</f>
        <v/>
      </c>
      <c r="B1159" s="207">
        <v>8103</v>
      </c>
      <c r="C1159" s="480" t="str">
        <f>'02 LISTE DE CONTRÔLE ET RAPPORT'!C1158</f>
        <v>Revêtement de sol antistatique</v>
      </c>
      <c r="D1159" s="240"/>
      <c r="E1159" s="465"/>
      <c r="F1159" s="466"/>
      <c r="G1159" s="467"/>
      <c r="H1159" s="8" t="s">
        <v>6</v>
      </c>
      <c r="I1159" s="8" t="s">
        <v>6</v>
      </c>
      <c r="J1159" s="1"/>
      <c r="K1159" s="1"/>
    </row>
    <row r="1160" spans="1:11" ht="14.45" hidden="1" customHeight="1" x14ac:dyDescent="0.25">
      <c r="A1160" s="376" t="str">
        <f>'02 LISTE DE CONTRÔLE ET RAPPORT'!A1159</f>
        <v/>
      </c>
      <c r="B1160" s="190">
        <v>8103.01</v>
      </c>
      <c r="C1160" s="481" t="str">
        <f>'02 LISTE DE CONTRÔLE ET RAPPORT'!C1159</f>
        <v>Description du défaut: Il n’y a pas de revêtement de sol antistatique.</v>
      </c>
      <c r="D1160" s="341" t="s">
        <v>2430</v>
      </c>
      <c r="E1160" s="418" t="s">
        <v>2132</v>
      </c>
      <c r="F1160" s="418"/>
      <c r="G1160" s="419"/>
      <c r="H1160" s="8" t="s">
        <v>6</v>
      </c>
      <c r="I1160" s="8" t="s">
        <v>6</v>
      </c>
      <c r="J1160" s="1"/>
      <c r="K1160" s="1"/>
    </row>
    <row r="1161" spans="1:11" ht="29.1" hidden="1" customHeight="1" x14ac:dyDescent="0.25">
      <c r="A1161" s="379" t="str">
        <f>'02 LISTE DE CONTRÔLE ET RAPPORT'!A1160</f>
        <v/>
      </c>
      <c r="B1161" s="229"/>
      <c r="C1161" s="856" t="str">
        <f>'02 LISTE DE CONTRÔLE ET RAPPORT'!C1160</f>
        <v>Les locaux suivants doivent être équipés d’un revêtement de sol antistatique:</v>
      </c>
      <c r="D1161" s="857"/>
      <c r="E1161" s="857"/>
      <c r="F1161" s="857"/>
      <c r="G1161" s="858"/>
      <c r="H1161" s="8" t="s">
        <v>6</v>
      </c>
      <c r="I1161" s="8" t="s">
        <v>6</v>
      </c>
      <c r="J1161" s="1"/>
      <c r="K1161" s="1"/>
    </row>
    <row r="1162" spans="1:11" hidden="1" x14ac:dyDescent="0.25">
      <c r="A1162" s="380" t="str">
        <f>'02 LISTE DE CONTRÔLE ET RAPPORT'!A1161</f>
        <v/>
      </c>
      <c r="B1162" s="222"/>
      <c r="C1162" s="853" t="str">
        <f>'02 LISTE DE CONTRÔLE ET RAPPORT'!C1161</f>
        <v>-        salle d’opération,</v>
      </c>
      <c r="D1162" s="854"/>
      <c r="E1162" s="854"/>
      <c r="F1162" s="854"/>
      <c r="G1162" s="855"/>
      <c r="H1162" s="8" t="s">
        <v>6</v>
      </c>
      <c r="I1162" s="8" t="s">
        <v>6</v>
      </c>
      <c r="J1162" s="1"/>
      <c r="K1162" s="1"/>
    </row>
    <row r="1163" spans="1:11" hidden="1" x14ac:dyDescent="0.25">
      <c r="A1163" s="380" t="str">
        <f>'02 LISTE DE CONTRÔLE ET RAPPORT'!A1162</f>
        <v/>
      </c>
      <c r="B1163" s="222"/>
      <c r="C1163" s="853" t="str">
        <f>'02 LISTE DE CONTRÔLE ET RAPPORT'!C1162</f>
        <v>-        local de préparation,</v>
      </c>
      <c r="D1163" s="854"/>
      <c r="E1163" s="854"/>
      <c r="F1163" s="854"/>
      <c r="G1163" s="855"/>
      <c r="H1163" s="8" t="s">
        <v>6</v>
      </c>
      <c r="I1163" s="8" t="s">
        <v>6</v>
      </c>
      <c r="J1163" s="1"/>
      <c r="K1163" s="1"/>
    </row>
    <row r="1164" spans="1:11" hidden="1" x14ac:dyDescent="0.25">
      <c r="A1164" s="380" t="str">
        <f>'02 LISTE DE CONTRÔLE ET RAPPORT'!A1163</f>
        <v/>
      </c>
      <c r="B1164" s="222"/>
      <c r="C1164" s="853" t="str">
        <f>'02 LISTE DE CONTRÔLE ET RAPPORT'!C1163</f>
        <v>-        local des soins ambulatoires,</v>
      </c>
      <c r="D1164" s="854"/>
      <c r="E1164" s="854"/>
      <c r="F1164" s="854"/>
      <c r="G1164" s="855"/>
      <c r="H1164" s="8" t="s">
        <v>6</v>
      </c>
      <c r="I1164" s="8" t="s">
        <v>6</v>
      </c>
      <c r="J1164" s="1"/>
      <c r="K1164" s="1"/>
    </row>
    <row r="1165" spans="1:11" ht="14.45" hidden="1" customHeight="1" x14ac:dyDescent="0.25">
      <c r="A1165" s="380" t="str">
        <f>'02 LISTE DE CONTRÔLE ET RAPPORT'!A1164</f>
        <v/>
      </c>
      <c r="B1165" s="222"/>
      <c r="C1165" s="853" t="str">
        <f>'02 LISTE DE CONTRÔLE ET RAPPORT'!C1164</f>
        <v>-        local de pose de plâtres (uniquement dans les unités d’hôpital protégées),</v>
      </c>
      <c r="D1165" s="854"/>
      <c r="E1165" s="854"/>
      <c r="F1165" s="854"/>
      <c r="G1165" s="855"/>
      <c r="H1165" s="8" t="s">
        <v>6</v>
      </c>
      <c r="I1165" s="8" t="s">
        <v>6</v>
      </c>
      <c r="J1165" s="1"/>
      <c r="K1165" s="1"/>
    </row>
    <row r="1166" spans="1:11" hidden="1" x14ac:dyDescent="0.25">
      <c r="A1166" s="380" t="str">
        <f>'02 LISTE DE CONTRÔLE ET RAPPORT'!A1165</f>
        <v/>
      </c>
      <c r="B1166" s="222"/>
      <c r="C1166" s="853" t="str">
        <f>'02 LISTE DE CONTRÔLE ET RAPPORT'!C1165</f>
        <v>-        local à rayons X (uniquement dans les unités d’hôpital protégées),</v>
      </c>
      <c r="D1166" s="854"/>
      <c r="E1166" s="854"/>
      <c r="F1166" s="854"/>
      <c r="G1166" s="855"/>
      <c r="H1166" s="8" t="s">
        <v>6</v>
      </c>
      <c r="I1166" s="8" t="s">
        <v>6</v>
      </c>
      <c r="J1166" s="1"/>
      <c r="K1166" s="1"/>
    </row>
    <row r="1167" spans="1:11" hidden="1" x14ac:dyDescent="0.25">
      <c r="A1167" s="380" t="str">
        <f>'02 LISTE DE CONTRÔLE ET RAPPORT'!A1166</f>
        <v/>
      </c>
      <c r="B1167" s="222"/>
      <c r="C1167" s="853" t="str">
        <f>'02 LISTE DE CONTRÔLE ET RAPPORT'!C1166</f>
        <v>-        pharmacie,</v>
      </c>
      <c r="D1167" s="854"/>
      <c r="E1167" s="854"/>
      <c r="F1167" s="854"/>
      <c r="G1167" s="855"/>
      <c r="H1167" s="8" t="s">
        <v>6</v>
      </c>
      <c r="I1167" s="8" t="s">
        <v>6</v>
      </c>
      <c r="J1167" s="1"/>
      <c r="K1167" s="1"/>
    </row>
    <row r="1168" spans="1:11" hidden="1" x14ac:dyDescent="0.25">
      <c r="A1168" s="380" t="str">
        <f>'02 LISTE DE CONTRÔLE ET RAPPORT'!A1167</f>
        <v/>
      </c>
      <c r="B1168" s="222"/>
      <c r="C1168" s="853" t="str">
        <f>'02 LISTE DE CONTRÔLE ET RAPPORT'!C1167</f>
        <v>-        laboratoire et</v>
      </c>
      <c r="D1168" s="854"/>
      <c r="E1168" s="854"/>
      <c r="F1168" s="854"/>
      <c r="G1168" s="855"/>
      <c r="H1168" s="8" t="s">
        <v>6</v>
      </c>
      <c r="I1168" s="8" t="s">
        <v>6</v>
      </c>
      <c r="J1168" s="1"/>
      <c r="K1168" s="1"/>
    </row>
    <row r="1169" spans="1:11" hidden="1" x14ac:dyDescent="0.25">
      <c r="A1169" s="380" t="str">
        <f>'02 LISTE DE CONTRÔLE ET RAPPORT'!A1168</f>
        <v/>
      </c>
      <c r="B1169" s="222"/>
      <c r="C1169" s="853" t="str">
        <f>'02 LISTE DE CONTRÔLE ET RAPPORT'!C1168</f>
        <v>-        local de stérilisation.</v>
      </c>
      <c r="D1169" s="854"/>
      <c r="E1169" s="854"/>
      <c r="F1169" s="854"/>
      <c r="G1169" s="855"/>
      <c r="H1169" s="8" t="s">
        <v>6</v>
      </c>
      <c r="I1169" s="8" t="s">
        <v>6</v>
      </c>
      <c r="J1169" s="1"/>
      <c r="K1169" s="1"/>
    </row>
    <row r="1170" spans="1:11" ht="43.35" hidden="1" customHeight="1" x14ac:dyDescent="0.25">
      <c r="A1170" s="381" t="str">
        <f>'02 LISTE DE CONTRÔLE ET RAPPORT'!A1169</f>
        <v/>
      </c>
      <c r="B1170" s="225"/>
      <c r="C1170" s="856" t="str">
        <f>'02 LISTE DE CONTRÔLE ET RAPPORT'!C1169</f>
        <v>L’absence d’un tel revêtement constitue un défaut. Le ou les locaux concernés doivent être consignés, et la marche à suivre doit être discutée avec l’autorité cantonale responsable des ouvrages de protection.</v>
      </c>
      <c r="D1170" s="857"/>
      <c r="E1170" s="857"/>
      <c r="F1170" s="857"/>
      <c r="G1170" s="858"/>
      <c r="H1170" s="8" t="s">
        <v>6</v>
      </c>
      <c r="I1170" s="8" t="s">
        <v>6</v>
      </c>
      <c r="J1170" s="1"/>
      <c r="K1170" s="1"/>
    </row>
    <row r="1171" spans="1:11" ht="14.45" hidden="1" customHeight="1" x14ac:dyDescent="0.25">
      <c r="A1171" s="378" t="str">
        <f>'02 LISTE DE CONTRÔLE ET RAPPORT'!A1170</f>
        <v/>
      </c>
      <c r="B1171" s="191">
        <v>8103.02</v>
      </c>
      <c r="C1171" s="62" t="str">
        <f>'02 LISTE DE CONTRÔLE ET RAPPORT'!C1170</f>
        <v>Description du défaut: Le revêtement de sol antistatique est endommagé.</v>
      </c>
      <c r="D1171" s="342" t="s">
        <v>2430</v>
      </c>
      <c r="E1171" s="418" t="s">
        <v>2132</v>
      </c>
      <c r="F1171" s="418"/>
      <c r="G1171" s="419"/>
      <c r="H1171" s="8" t="s">
        <v>6</v>
      </c>
      <c r="I1171" s="8" t="s">
        <v>6</v>
      </c>
      <c r="J1171" s="1"/>
      <c r="K1171" s="1"/>
    </row>
    <row r="1172" spans="1:11" ht="44.1" hidden="1" customHeight="1" thickBot="1" x14ac:dyDescent="0.3">
      <c r="A1172" s="377" t="str">
        <f>'02 LISTE DE CONTRÔLE ET RAPPORT'!A1171</f>
        <v/>
      </c>
      <c r="B1172" s="326"/>
      <c r="C1172" s="837" t="str">
        <f>'02 LISTE DE CONTRÔLE ET RAPPORT'!C1171</f>
        <v>La réparation doit être confiée à une entreprise spécialisée. La marche à suivre doit être discutée avec l’autorité cantonale responsable des ouvrages de protection.</v>
      </c>
      <c r="D1172" s="838"/>
      <c r="E1172" s="838"/>
      <c r="F1172" s="838"/>
      <c r="G1172" s="839"/>
      <c r="H1172" s="8" t="s">
        <v>6</v>
      </c>
      <c r="I1172" s="8" t="s">
        <v>6</v>
      </c>
      <c r="J1172" s="1"/>
      <c r="K1172" s="1"/>
    </row>
    <row r="1173" spans="1:11" ht="15" hidden="1" customHeight="1" thickBot="1" x14ac:dyDescent="0.3">
      <c r="A1173" s="329" t="str">
        <f>'02 LISTE DE CONTRÔLE ET RAPPORT'!A1172</f>
        <v/>
      </c>
      <c r="B1173" s="401">
        <v>8200</v>
      </c>
      <c r="C1173" s="374" t="str">
        <f>'02 LISTE DE CONTRÔLE ET RAPPORT'!C1172</f>
        <v>Installation d’alimentation en gaz médical (oxygène O2 et protoxyde d’azote N2O)</v>
      </c>
      <c r="D1173" s="330"/>
      <c r="E1173" s="371"/>
      <c r="F1173" s="371"/>
      <c r="G1173" s="372"/>
      <c r="H1173" s="8" t="s">
        <v>6</v>
      </c>
      <c r="I1173" s="8" t="s">
        <v>6</v>
      </c>
      <c r="J1173" s="1"/>
      <c r="K1173" s="1"/>
    </row>
    <row r="1174" spans="1:11" ht="15" hidden="1" customHeight="1" thickBot="1" x14ac:dyDescent="0.3">
      <c r="A1174" s="332" t="str">
        <f>'02 LISTE DE CONTRÔLE ET RAPPORT'!A1173</f>
        <v/>
      </c>
      <c r="B1174" s="207">
        <v>8201</v>
      </c>
      <c r="C1174" s="480" t="str">
        <f>'02 LISTE DE CONTRÔLE ET RAPPORT'!C1173</f>
        <v>Alimentation en protoxyde d’azote (N2O)</v>
      </c>
      <c r="D1174" s="240"/>
      <c r="E1174" s="465"/>
      <c r="F1174" s="466"/>
      <c r="G1174" s="467"/>
      <c r="H1174" s="8" t="s">
        <v>6</v>
      </c>
      <c r="I1174" s="8" t="s">
        <v>6</v>
      </c>
      <c r="J1174" s="1"/>
      <c r="K1174" s="1"/>
    </row>
    <row r="1175" spans="1:11" ht="29.1" hidden="1" customHeight="1" x14ac:dyDescent="0.25">
      <c r="A1175" s="391" t="str">
        <f>'02 LISTE DE CONTRÔLE ET RAPPORT'!A1174</f>
        <v/>
      </c>
      <c r="B1175" s="200">
        <v>8201.01</v>
      </c>
      <c r="C1175" s="492" t="str">
        <f>'02 LISTE DE CONTRÔLE ET RAPPORT'!C1174</f>
        <v>Description du défaut: L’alimentation en protoxyde d’azote (N2O) n’a pas été démontée.</v>
      </c>
      <c r="D1175" s="348" t="s">
        <v>3</v>
      </c>
      <c r="E1175" s="422" t="s">
        <v>2132</v>
      </c>
      <c r="F1175" s="422"/>
      <c r="G1175" s="423"/>
      <c r="H1175" s="8" t="s">
        <v>6</v>
      </c>
      <c r="I1175" s="8" t="s">
        <v>6</v>
      </c>
      <c r="J1175" s="1"/>
      <c r="K1175" s="1"/>
    </row>
    <row r="1176" spans="1:11" ht="72" hidden="1" customHeight="1" x14ac:dyDescent="0.25">
      <c r="A1176" s="379" t="str">
        <f>'02 LISTE DE CONTRÔLE ET RAPPORT'!A1175</f>
        <v/>
      </c>
      <c r="B1176" s="229"/>
      <c r="C1176" s="834" t="str">
        <f>'02 LISTE DE CONTRÔLE ET RAPPORT'!C1175</f>
        <v xml:space="preserve">Les installations existantes d’alimentation en protoxyde d’azote et les commandes électriques qui en font partie dans les unités d’hôpital protégées et les centres sanitaires protégés doivent être mises hors service et démontées par les propriétaires. À défaut, elles doivent être pourvues de l’inscription suivante: «Utilisation interdite, installation à adapter!» </v>
      </c>
      <c r="D1176" s="835"/>
      <c r="E1176" s="835"/>
      <c r="F1176" s="835"/>
      <c r="G1176" s="836"/>
      <c r="H1176" s="8" t="s">
        <v>6</v>
      </c>
      <c r="I1176" s="8" t="s">
        <v>6</v>
      </c>
      <c r="J1176" s="1"/>
      <c r="K1176" s="1"/>
    </row>
    <row r="1177" spans="1:11" hidden="1" x14ac:dyDescent="0.25">
      <c r="A1177" s="380" t="str">
        <f>'02 LISTE DE CONTRÔLE ET RAPPORT'!A1176</f>
        <v/>
      </c>
      <c r="B1177" s="222"/>
      <c r="C1177" s="834" t="str">
        <f>'02 LISTE DE CONTRÔLE ET RAPPORT'!C1176</f>
        <v>(voir la circulaire de l’OFPP du 31.08.2005).</v>
      </c>
      <c r="D1177" s="835"/>
      <c r="E1177" s="835"/>
      <c r="F1177" s="835"/>
      <c r="G1177" s="836"/>
      <c r="H1177" s="8" t="s">
        <v>6</v>
      </c>
      <c r="I1177" s="8" t="s">
        <v>6</v>
      </c>
      <c r="J1177" s="1"/>
      <c r="K1177" s="1"/>
    </row>
    <row r="1178" spans="1:11" ht="43.35" hidden="1" customHeight="1" x14ac:dyDescent="0.25">
      <c r="A1178" s="381" t="str">
        <f>'02 LISTE DE CONTRÔLE ET RAPPORT'!A1177</f>
        <v/>
      </c>
      <c r="B1178" s="225"/>
      <c r="C1178" s="834" t="str">
        <f>'02 LISTE DE CONTRÔLE ET RAPPORT'!C1177</f>
        <v>La non-observation de ces mesures peut être constitutive d’un danger. Le propriétaire s’expose à des conséquences en termes de responsabilité civile et doit en être informé.</v>
      </c>
      <c r="D1178" s="835"/>
      <c r="E1178" s="835"/>
      <c r="F1178" s="835"/>
      <c r="G1178" s="836"/>
      <c r="H1178" s="8" t="s">
        <v>6</v>
      </c>
      <c r="I1178" s="8" t="s">
        <v>6</v>
      </c>
      <c r="J1178" s="1"/>
      <c r="K1178" s="1"/>
    </row>
    <row r="1179" spans="1:11" ht="29.1" hidden="1" customHeight="1" x14ac:dyDescent="0.25">
      <c r="A1179" s="390" t="str">
        <f>'02 LISTE DE CONTRÔLE ET RAPPORT'!A1178</f>
        <v/>
      </c>
      <c r="B1179" s="199">
        <v>8201.02</v>
      </c>
      <c r="C1179" s="491" t="str">
        <f>'02 LISTE DE CONTRÔLE ET RAPPORT'!C1178</f>
        <v>Description du défaut: Certaines bouteilles de gaz médical (N2O) n’ont pas été éliminées.</v>
      </c>
      <c r="D1179" s="347" t="s">
        <v>3</v>
      </c>
      <c r="E1179" s="422" t="s">
        <v>2132</v>
      </c>
      <c r="F1179" s="422"/>
      <c r="G1179" s="423"/>
      <c r="H1179" s="8" t="s">
        <v>6</v>
      </c>
      <c r="I1179" s="8" t="s">
        <v>6</v>
      </c>
      <c r="J1179" s="1"/>
      <c r="K1179" s="1"/>
    </row>
    <row r="1180" spans="1:11" ht="43.35" hidden="1" customHeight="1" x14ac:dyDescent="0.25">
      <c r="A1180" s="379" t="str">
        <f>'02 LISTE DE CONTRÔLE ET RAPPORT'!A1179</f>
        <v/>
      </c>
      <c r="B1180" s="229"/>
      <c r="C1180" s="834" t="str">
        <f>'02 LISTE DE CONTRÔLE ET RAPPORT'!C1179</f>
        <v xml:space="preserve">S’il y a dans la construction protégée des bouteilles de gaz médical (protoxyde d’azote N2O) correspondant à l’ancien code couleurs, elles doivent être éliminées dans les règles de l’art par le propriétaire. </v>
      </c>
      <c r="D1180" s="835"/>
      <c r="E1180" s="835"/>
      <c r="F1180" s="835"/>
      <c r="G1180" s="836"/>
      <c r="H1180" s="8" t="s">
        <v>6</v>
      </c>
      <c r="I1180" s="8" t="s">
        <v>6</v>
      </c>
      <c r="J1180" s="1"/>
      <c r="K1180" s="1"/>
    </row>
    <row r="1181" spans="1:11" ht="43.35" hidden="1" customHeight="1" x14ac:dyDescent="0.25">
      <c r="A1181" s="380" t="str">
        <f>'02 LISTE DE CONTRÔLE ET RAPPORT'!A1180</f>
        <v/>
      </c>
      <c r="B1181" s="222"/>
      <c r="C1181" s="834" t="str">
        <f>'02 LISTE DE CONTRÔLE ET RAPPORT'!C1180</f>
        <v>Le non-respect de cette mesure peut être constitutif d’un danger. Le propriétaire s’expose à des conséquences en termes de responsabilité civile et doit en être informé.</v>
      </c>
      <c r="D1181" s="835"/>
      <c r="E1181" s="835"/>
      <c r="F1181" s="835"/>
      <c r="G1181" s="836"/>
      <c r="H1181" s="8" t="s">
        <v>6</v>
      </c>
      <c r="I1181" s="8" t="s">
        <v>6</v>
      </c>
      <c r="J1181" s="1"/>
      <c r="K1181" s="1"/>
    </row>
    <row r="1182" spans="1:11" ht="29.45" hidden="1" customHeight="1" thickBot="1" x14ac:dyDescent="0.3">
      <c r="A1182" s="381" t="str">
        <f>'02 LISTE DE CONTRÔLE ET RAPPORT'!A1181</f>
        <v/>
      </c>
      <c r="B1182" s="225"/>
      <c r="C1182" s="837" t="str">
        <f>'02 LISTE DE CONTRÔLE ET RAPPORT'!C1181</f>
        <v>En cas de défaut en la matière, la marche à suivre doit être discutée avec l’autorité cantonale responsable des ouvrages de protection.</v>
      </c>
      <c r="D1182" s="838"/>
      <c r="E1182" s="838"/>
      <c r="F1182" s="838"/>
      <c r="G1182" s="839"/>
      <c r="H1182" s="8" t="s">
        <v>6</v>
      </c>
      <c r="I1182" s="8" t="s">
        <v>6</v>
      </c>
      <c r="J1182" s="1"/>
      <c r="K1182" s="1"/>
    </row>
    <row r="1183" spans="1:11" ht="15" hidden="1" customHeight="1" thickBot="1" x14ac:dyDescent="0.3">
      <c r="A1183" s="332" t="str">
        <f>'02 LISTE DE CONTRÔLE ET RAPPORT'!A1182</f>
        <v/>
      </c>
      <c r="B1183" s="207">
        <v>8202</v>
      </c>
      <c r="C1183" s="480" t="str">
        <f>'02 LISTE DE CONTRÔLE ET RAPPORT'!C1182</f>
        <v>Centres sanitaires protégés ACTIFS ET INACTIFS</v>
      </c>
      <c r="D1183" s="240"/>
      <c r="E1183" s="465"/>
      <c r="F1183" s="466"/>
      <c r="G1183" s="467"/>
      <c r="H1183" s="8" t="s">
        <v>6</v>
      </c>
      <c r="I1183" s="8" t="s">
        <v>6</v>
      </c>
      <c r="J1183" s="1"/>
      <c r="K1183" s="1"/>
    </row>
    <row r="1184" spans="1:11" ht="29.1" hidden="1" customHeight="1" x14ac:dyDescent="0.25">
      <c r="A1184" s="391" t="str">
        <f>'02 LISTE DE CONTRÔLE ET RAPPORT'!A1183</f>
        <v/>
      </c>
      <c r="B1184" s="200">
        <v>8202.01</v>
      </c>
      <c r="C1184" s="492" t="str">
        <f>'02 LISTE DE CONTRÔLE ET RAPPORT'!C1183</f>
        <v>Description du défaut: Certaines bouteilles de gaz médical (O2) n’ont pas été éliminées.</v>
      </c>
      <c r="D1184" s="348" t="s">
        <v>3</v>
      </c>
      <c r="E1184" s="422" t="s">
        <v>2132</v>
      </c>
      <c r="F1184" s="422"/>
      <c r="G1184" s="423"/>
      <c r="H1184" s="8" t="s">
        <v>6</v>
      </c>
      <c r="I1184" s="8" t="s">
        <v>6</v>
      </c>
      <c r="J1184" s="1"/>
      <c r="K1184" s="1"/>
    </row>
    <row r="1185" spans="1:11" ht="43.35" hidden="1" customHeight="1" x14ac:dyDescent="0.25">
      <c r="A1185" s="379" t="str">
        <f>'02 LISTE DE CONTRÔLE ET RAPPORT'!A1184</f>
        <v/>
      </c>
      <c r="B1185" s="229"/>
      <c r="C1185" s="834" t="str">
        <f>'02 LISTE DE CONTRÔLE ET RAPPORT'!C1184</f>
        <v>S’il y a dans un centre sanitaire protégé des bouteilles de gaz médical (oxygène O2) correspondant à l’ancien code couleurs, elles doivent être éliminées dans les règles de l’art par le propriétaire.</v>
      </c>
      <c r="D1185" s="835"/>
      <c r="E1185" s="835"/>
      <c r="F1185" s="835"/>
      <c r="G1185" s="836"/>
      <c r="H1185" s="8" t="s">
        <v>6</v>
      </c>
      <c r="I1185" s="8" t="s">
        <v>6</v>
      </c>
      <c r="J1185" s="1"/>
      <c r="K1185" s="1"/>
    </row>
    <row r="1186" spans="1:11" ht="43.35" hidden="1" customHeight="1" x14ac:dyDescent="0.25">
      <c r="A1186" s="381" t="str">
        <f>'02 LISTE DE CONTRÔLE ET RAPPORT'!A1185</f>
        <v/>
      </c>
      <c r="B1186" s="225"/>
      <c r="C1186" s="834" t="str">
        <f>'02 LISTE DE CONTRÔLE ET RAPPORT'!C1185</f>
        <v>Le non-respect de cette mesure peut être constitutif d’un danger. Le propriétaire s’expose à des conséquences en termes de responsabilité civile et doit en être informé.</v>
      </c>
      <c r="D1186" s="835"/>
      <c r="E1186" s="835"/>
      <c r="F1186" s="835"/>
      <c r="G1186" s="836"/>
      <c r="H1186" s="8" t="s">
        <v>6</v>
      </c>
      <c r="I1186" s="8" t="s">
        <v>6</v>
      </c>
      <c r="J1186" s="1"/>
      <c r="K1186" s="1"/>
    </row>
    <row r="1187" spans="1:11" ht="29.1" hidden="1" customHeight="1" x14ac:dyDescent="0.25">
      <c r="A1187" s="390" t="str">
        <f>'02 LISTE DE CONTRÔLE ET RAPPORT'!A1186</f>
        <v/>
      </c>
      <c r="B1187" s="199">
        <v>8202.02</v>
      </c>
      <c r="C1187" s="491" t="str">
        <f>'02 LISTE DE CONTRÔLE ET RAPPORT'!C1186</f>
        <v>Description du défaut: L’alimentation en oxygène médical (O2) n’a pas été mise hors service et marquée en conséquence.</v>
      </c>
      <c r="D1187" s="347" t="s">
        <v>3</v>
      </c>
      <c r="E1187" s="422" t="s">
        <v>2132</v>
      </c>
      <c r="F1187" s="422"/>
      <c r="G1187" s="423"/>
      <c r="H1187" s="8" t="s">
        <v>6</v>
      </c>
      <c r="I1187" s="8" t="s">
        <v>6</v>
      </c>
      <c r="J1187" s="1"/>
      <c r="K1187" s="1"/>
    </row>
    <row r="1188" spans="1:11" ht="43.35" hidden="1" customHeight="1" x14ac:dyDescent="0.25">
      <c r="A1188" s="379" t="str">
        <f>'02 LISTE DE CONTRÔLE ET RAPPORT'!A1187</f>
        <v/>
      </c>
      <c r="B1188" s="229"/>
      <c r="C1188" s="834" t="str">
        <f>'02 LISTE DE CONTRÔLE ET RAPPORT'!C1187</f>
        <v>Il convient de confier sa mise hors service à une entreprise spécialisée et d’y apposer (bouteilles de gaz médical «blanches» comprises) une inscription «HORS SERVICE».</v>
      </c>
      <c r="D1188" s="835"/>
      <c r="E1188" s="835"/>
      <c r="F1188" s="835"/>
      <c r="G1188" s="836"/>
      <c r="H1188" s="8" t="s">
        <v>6</v>
      </c>
      <c r="I1188" s="8" t="s">
        <v>6</v>
      </c>
      <c r="J1188" s="1"/>
      <c r="K1188" s="1"/>
    </row>
    <row r="1189" spans="1:11" ht="44.1" hidden="1" customHeight="1" thickBot="1" x14ac:dyDescent="0.3">
      <c r="A1189" s="381" t="str">
        <f>'02 LISTE DE CONTRÔLE ET RAPPORT'!A1188</f>
        <v/>
      </c>
      <c r="B1189" s="225"/>
      <c r="C1189" s="837" t="str">
        <f>'02 LISTE DE CONTRÔLE ET RAPPORT'!C1188</f>
        <v>Le non-respect de cette mesure peut être constitutif d’un danger. Le propriétaire s’expose à des conséquences en termes de responsabilité civile et doit en être informé.</v>
      </c>
      <c r="D1189" s="838"/>
      <c r="E1189" s="838"/>
      <c r="F1189" s="838"/>
      <c r="G1189" s="839"/>
      <c r="H1189" s="8" t="s">
        <v>6</v>
      </c>
      <c r="I1189" s="8" t="s">
        <v>6</v>
      </c>
      <c r="J1189" s="1"/>
      <c r="K1189" s="1"/>
    </row>
    <row r="1190" spans="1:11" ht="15" hidden="1" customHeight="1" thickBot="1" x14ac:dyDescent="0.3">
      <c r="A1190" s="332" t="str">
        <f>'02 LISTE DE CONTRÔLE ET RAPPORT'!A1189</f>
        <v/>
      </c>
      <c r="B1190" s="207">
        <v>8203</v>
      </c>
      <c r="C1190" s="480" t="str">
        <f>'02 LISTE DE CONTRÔLE ET RAPPORT'!C1189</f>
        <v>Unités d’hôpital protégées ACTIVES et avec statut spécial SSC</v>
      </c>
      <c r="D1190" s="240"/>
      <c r="E1190" s="465"/>
      <c r="F1190" s="466"/>
      <c r="G1190" s="467"/>
      <c r="H1190" s="8" t="s">
        <v>6</v>
      </c>
      <c r="I1190" s="8" t="s">
        <v>6</v>
      </c>
      <c r="J1190" s="1"/>
      <c r="K1190" s="1"/>
    </row>
    <row r="1191" spans="1:11" ht="29.1" hidden="1" customHeight="1" x14ac:dyDescent="0.25">
      <c r="A1191" s="391" t="str">
        <f>'02 LISTE DE CONTRÔLE ET RAPPORT'!A1190</f>
        <v/>
      </c>
      <c r="B1191" s="200">
        <v>8203.01</v>
      </c>
      <c r="C1191" s="492" t="str">
        <f>'02 LISTE DE CONTRÔLE ET RAPPORT'!C1190</f>
        <v>Description du défaut: Les bouteilles d’oxygène médical (O2) ne sont pas toutes blanches.</v>
      </c>
      <c r="D1191" s="348" t="s">
        <v>3</v>
      </c>
      <c r="E1191" s="422" t="s">
        <v>2132</v>
      </c>
      <c r="F1191" s="422"/>
      <c r="G1191" s="423"/>
      <c r="H1191" s="8" t="s">
        <v>6</v>
      </c>
      <c r="I1191" s="8" t="s">
        <v>6</v>
      </c>
      <c r="J1191" s="1"/>
      <c r="K1191" s="1"/>
    </row>
    <row r="1192" spans="1:11" ht="29.1" hidden="1" customHeight="1" x14ac:dyDescent="0.25">
      <c r="A1192" s="379" t="str">
        <f>'02 LISTE DE CONTRÔLE ET RAPPORT'!A1191</f>
        <v/>
      </c>
      <c r="B1192" s="229"/>
      <c r="C1192" s="834" t="str">
        <f>'02 LISTE DE CONTRÔLE ET RAPPORT'!C1191</f>
        <v>Les bouteilles de gaz médical (oxygène O2) correspondant à l’ancien code couleurs doivent être éliminées dans les règles de l’art par le propriétaire.</v>
      </c>
      <c r="D1192" s="835"/>
      <c r="E1192" s="835"/>
      <c r="F1192" s="835"/>
      <c r="G1192" s="836"/>
      <c r="H1192" s="8" t="s">
        <v>6</v>
      </c>
      <c r="I1192" s="8" t="s">
        <v>6</v>
      </c>
      <c r="J1192" s="1"/>
      <c r="K1192" s="1"/>
    </row>
    <row r="1193" spans="1:11" ht="43.35" hidden="1" customHeight="1" x14ac:dyDescent="0.25">
      <c r="A1193" s="381" t="str">
        <f>'02 LISTE DE CONTRÔLE ET RAPPORT'!A1192</f>
        <v/>
      </c>
      <c r="B1193" s="225"/>
      <c r="C1193" s="834" t="str">
        <f>'02 LISTE DE CONTRÔLE ET RAPPORT'!C1192</f>
        <v>Le non-respect de cette mesure peut être constitutif d’un danger. Cette situation peut être constitutive d’un danger. Le propriétaire s’expose à des conséquences en termes de responsabilité civile et doit en être informé.</v>
      </c>
      <c r="D1193" s="835"/>
      <c r="E1193" s="835"/>
      <c r="F1193" s="835"/>
      <c r="G1193" s="836"/>
      <c r="H1193" s="8" t="s">
        <v>6</v>
      </c>
      <c r="I1193" s="8" t="s">
        <v>6</v>
      </c>
      <c r="J1193" s="1"/>
      <c r="K1193" s="1"/>
    </row>
    <row r="1194" spans="1:11" ht="29.1" hidden="1" customHeight="1" x14ac:dyDescent="0.25">
      <c r="A1194" s="390" t="str">
        <f>'02 LISTE DE CONTRÔLE ET RAPPORT'!A1193</f>
        <v/>
      </c>
      <c r="B1194" s="199">
        <v>8203.02</v>
      </c>
      <c r="C1194" s="491" t="str">
        <f>'02 LISTE DE CONTRÔLE ET RAPPORT'!C1193</f>
        <v>Description du défaut: L’alimentation en oxygène médical (O2) n’est pas intégrée dans le système d’assurance qualité de l’hôpital.</v>
      </c>
      <c r="D1194" s="347" t="s">
        <v>3</v>
      </c>
      <c r="E1194" s="422" t="s">
        <v>2132</v>
      </c>
      <c r="F1194" s="422"/>
      <c r="G1194" s="423"/>
      <c r="H1194" s="8" t="s">
        <v>6</v>
      </c>
      <c r="I1194" s="8" t="s">
        <v>6</v>
      </c>
      <c r="J1194" s="1"/>
      <c r="K1194" s="1"/>
    </row>
    <row r="1195" spans="1:11" ht="63" hidden="1" customHeight="1" x14ac:dyDescent="0.25">
      <c r="A1195" s="379" t="str">
        <f>'02 LISTE DE CONTRÔLE ET RAPPORT'!A1194</f>
        <v/>
      </c>
      <c r="B1195" s="229"/>
      <c r="C1195" s="834" t="str">
        <f>'02 LISTE DE CONTRÔLE ET RAPPORT'!C1194</f>
        <v>L’alimentation en oxygène médical (O2) des unités d’hôpital protégées actives conforme aux directives révisées de l’Office fédéral de la protection de la population (OFPP) doit obligatoirement être intégrée au système d’assurance qualité des hôpitaux concernés. Les hôpitaux sont responsables de l’ensemble des mesures d’entretien et en assument les coûts. Une utilisation en cas de catastrophe ou de situation d’urgence est prévue. Il convient de tenir à jour un cahier de contrôle.</v>
      </c>
      <c r="D1195" s="835"/>
      <c r="E1195" s="835"/>
      <c r="F1195" s="835"/>
      <c r="G1195" s="836"/>
      <c r="H1195" s="8" t="s">
        <v>6</v>
      </c>
      <c r="I1195" s="8" t="s">
        <v>6</v>
      </c>
      <c r="J1195" s="1"/>
      <c r="K1195" s="1"/>
    </row>
    <row r="1196" spans="1:11" ht="43.35" hidden="1" customHeight="1" x14ac:dyDescent="0.25">
      <c r="A1196" s="381" t="str">
        <f>'02 LISTE DE CONTRÔLE ET RAPPORT'!A1195</f>
        <v/>
      </c>
      <c r="B1196" s="225"/>
      <c r="C1196" s="834" t="str">
        <f>'02 LISTE DE CONTRÔLE ET RAPPORT'!C1195</f>
        <v>Le non-respect de ces mesures peut être constitutif d’un danger. Le propriétaire s’expose à des conséquences en termes de responsabilité civile et doit en être informé.</v>
      </c>
      <c r="D1196" s="835"/>
      <c r="E1196" s="835"/>
      <c r="F1196" s="835"/>
      <c r="G1196" s="836"/>
      <c r="H1196" s="8" t="s">
        <v>6</v>
      </c>
      <c r="I1196" s="8" t="s">
        <v>6</v>
      </c>
      <c r="J1196" s="1"/>
      <c r="K1196" s="1"/>
    </row>
    <row r="1197" spans="1:11" ht="29.1" hidden="1" customHeight="1" x14ac:dyDescent="0.25">
      <c r="A1197" s="390" t="str">
        <f>'02 LISTE DE CONTRÔLE ET RAPPORT'!A1196</f>
        <v/>
      </c>
      <c r="B1197" s="199">
        <v>8203.0300000000007</v>
      </c>
      <c r="C1197" s="491" t="str">
        <f>'02 LISTE DE CONTRÔLE ET RAPPORT'!C1196</f>
        <v>Description du défaut: Les bouteilles de gaz médical ne sont pas fixées verticalement et sur un support pour éviter qu’elles ne se renversent.</v>
      </c>
      <c r="D1197" s="347" t="s">
        <v>3</v>
      </c>
      <c r="E1197" s="422" t="s">
        <v>2132</v>
      </c>
      <c r="F1197" s="422"/>
      <c r="G1197" s="423"/>
      <c r="H1197" s="8" t="s">
        <v>6</v>
      </c>
      <c r="I1197" s="8" t="s">
        <v>6</v>
      </c>
      <c r="J1197" s="1"/>
      <c r="K1197" s="1"/>
    </row>
    <row r="1198" spans="1:11" ht="48.6" hidden="1" customHeight="1" x14ac:dyDescent="0.25">
      <c r="A1198" s="379" t="str">
        <f>'02 LISTE DE CONTRÔLE ET RAPPORT'!A1197</f>
        <v/>
      </c>
      <c r="B1198" s="229"/>
      <c r="C1198" s="834" t="str">
        <f>'02 LISTE DE CONTRÔLE ET RAPPORT'!C1197</f>
        <v>Toutes les bouteilles de gaz médical doivent être stockées à la verticale de manière à garantir leur stabilité conformément aux instructions et prescriptions à ce sujet (ITE page 11-27, Suva). Il convient de munir les bouteilles des capuchons métalliques de protection des valves, sans visser ceux-ci à fond. Pour prévenir le risque de formation de rouille, les bouteilles ne doivent pas être posées directement sur le sol.</v>
      </c>
      <c r="D1198" s="835"/>
      <c r="E1198" s="835"/>
      <c r="F1198" s="835"/>
      <c r="G1198" s="836"/>
      <c r="H1198" s="8" t="s">
        <v>6</v>
      </c>
      <c r="I1198" s="8" t="s">
        <v>6</v>
      </c>
      <c r="J1198" s="1"/>
      <c r="K1198" s="1"/>
    </row>
    <row r="1199" spans="1:11" ht="44.1" hidden="1" customHeight="1" thickBot="1" x14ac:dyDescent="0.3">
      <c r="A1199" s="381" t="str">
        <f>'02 LISTE DE CONTRÔLE ET RAPPORT'!A1198</f>
        <v/>
      </c>
      <c r="B1199" s="225"/>
      <c r="C1199" s="837" t="str">
        <f>'02 LISTE DE CONTRÔLE ET RAPPORT'!C1198</f>
        <v>Le non-respect de ces mesures peut être constitutif d’un danger. Le propriétaire s’expose à des conséquences en termes de responsabilité civile et doit en être informé.</v>
      </c>
      <c r="D1199" s="838"/>
      <c r="E1199" s="838"/>
      <c r="F1199" s="838"/>
      <c r="G1199" s="839"/>
      <c r="H1199" s="8" t="s">
        <v>6</v>
      </c>
      <c r="I1199" s="8" t="s">
        <v>6</v>
      </c>
      <c r="J1199" s="1"/>
      <c r="K1199" s="1"/>
    </row>
    <row r="1200" spans="1:11" ht="30.75" hidden="1" thickBot="1" x14ac:dyDescent="0.3">
      <c r="A1200" s="385" t="str">
        <f>'02 LISTE DE CONTRÔLE ET RAPPORT'!A1199</f>
        <v/>
      </c>
      <c r="B1200" s="194">
        <v>8300</v>
      </c>
      <c r="C1200" s="486" t="s">
        <v>1173</v>
      </c>
      <c r="D1200" s="411"/>
      <c r="E1200" s="840"/>
      <c r="F1200" s="840"/>
      <c r="G1200" s="841"/>
      <c r="H1200" s="8" t="s">
        <v>6</v>
      </c>
      <c r="I1200" s="8" t="s">
        <v>6</v>
      </c>
      <c r="J1200" s="1"/>
      <c r="K1200" s="1"/>
    </row>
    <row r="1201" spans="1:11" hidden="1" x14ac:dyDescent="0.25">
      <c r="A1201" s="386" t="str">
        <f>'02 LISTE DE CONTRÔLE ET RAPPORT'!A1200</f>
        <v/>
      </c>
      <c r="B1201" s="195">
        <v>8301</v>
      </c>
      <c r="C1201" s="487" t="str">
        <f>'02 LISTE DE CONTRÔLE ET RAPPORT'!C1200</f>
        <v>Description des défauts:</v>
      </c>
      <c r="D1201" s="335"/>
      <c r="E1201" s="354"/>
      <c r="F1201" s="354"/>
      <c r="G1201" s="355"/>
      <c r="H1201" s="8" t="s">
        <v>6</v>
      </c>
      <c r="I1201" s="8" t="s">
        <v>6</v>
      </c>
      <c r="J1201" s="1"/>
      <c r="K1201" s="1"/>
    </row>
    <row r="1202" spans="1:11" hidden="1" x14ac:dyDescent="0.25">
      <c r="A1202" s="387" t="str">
        <f>'02 LISTE DE CONTRÔLE ET RAPPORT'!A1201</f>
        <v/>
      </c>
      <c r="B1202" s="196">
        <v>8302</v>
      </c>
      <c r="C1202" s="488" t="str">
        <f>'02 LISTE DE CONTRÔLE ET RAPPORT'!C1201</f>
        <v>Description des défauts:</v>
      </c>
      <c r="D1202" s="336"/>
      <c r="E1202" s="356"/>
      <c r="F1202" s="356"/>
      <c r="G1202" s="357"/>
      <c r="H1202" s="8" t="s">
        <v>6</v>
      </c>
      <c r="I1202" s="8" t="s">
        <v>6</v>
      </c>
      <c r="J1202" s="1"/>
      <c r="K1202" s="1"/>
    </row>
    <row r="1203" spans="1:11" ht="15.75" hidden="1" thickBot="1" x14ac:dyDescent="0.3">
      <c r="A1203" s="388" t="str">
        <f>'02 LISTE DE CONTRÔLE ET RAPPORT'!A1202</f>
        <v/>
      </c>
      <c r="B1203" s="197">
        <v>8303</v>
      </c>
      <c r="C1203" s="489" t="str">
        <f>'02 LISTE DE CONTRÔLE ET RAPPORT'!C1202</f>
        <v>Description des défauts:</v>
      </c>
      <c r="D1203" s="337"/>
      <c r="E1203" s="358"/>
      <c r="F1203" s="358"/>
      <c r="G1203" s="359"/>
      <c r="H1203" s="8" t="s">
        <v>6</v>
      </c>
      <c r="I1203" s="8" t="s">
        <v>6</v>
      </c>
      <c r="J1203" s="1"/>
      <c r="K1203" s="1"/>
    </row>
    <row r="1204" spans="1:11" x14ac:dyDescent="0.25">
      <c r="H1204" s="150"/>
      <c r="I1204" s="150"/>
      <c r="J1204" s="150"/>
      <c r="K1204" s="150"/>
    </row>
    <row r="1205" spans="1:11" ht="15.75" thickBot="1" x14ac:dyDescent="0.3">
      <c r="A1205" s="817" t="s">
        <v>1193</v>
      </c>
      <c r="B1205" s="817"/>
      <c r="C1205" s="817"/>
      <c r="E1205" s="1"/>
      <c r="H1205" s="628" t="s">
        <v>6</v>
      </c>
      <c r="I1205" s="628" t="s">
        <v>6</v>
      </c>
      <c r="J1205" s="628" t="s">
        <v>6</v>
      </c>
      <c r="K1205" s="628" t="s">
        <v>6</v>
      </c>
    </row>
    <row r="1206" spans="1:11" x14ac:dyDescent="0.25">
      <c r="A1206" s="242"/>
      <c r="B1206" s="243" t="s">
        <v>1174</v>
      </c>
      <c r="C1206" s="503" t="s">
        <v>1184</v>
      </c>
      <c r="D1206" s="243"/>
      <c r="E1206" s="244"/>
      <c r="H1206" s="628" t="s">
        <v>6</v>
      </c>
      <c r="I1206" s="628" t="s">
        <v>6</v>
      </c>
      <c r="J1206" s="628" t="s">
        <v>6</v>
      </c>
      <c r="K1206" s="628" t="s">
        <v>6</v>
      </c>
    </row>
    <row r="1207" spans="1:11" x14ac:dyDescent="0.25">
      <c r="A1207" s="500"/>
      <c r="B1207" s="501" t="s">
        <v>1175</v>
      </c>
      <c r="C1207" s="504" t="s">
        <v>1185</v>
      </c>
      <c r="D1207" s="99"/>
      <c r="E1207" s="502"/>
      <c r="H1207" s="628" t="s">
        <v>6</v>
      </c>
      <c r="I1207" s="628" t="s">
        <v>6</v>
      </c>
      <c r="J1207" s="628" t="s">
        <v>6</v>
      </c>
      <c r="K1207" s="628" t="s">
        <v>6</v>
      </c>
    </row>
    <row r="1208" spans="1:11" x14ac:dyDescent="0.25">
      <c r="A1208" s="500"/>
      <c r="B1208" s="505" t="s">
        <v>1176</v>
      </c>
      <c r="C1208" s="99" t="s">
        <v>1186</v>
      </c>
      <c r="D1208" s="99"/>
      <c r="E1208" s="502"/>
      <c r="H1208" s="628" t="s">
        <v>6</v>
      </c>
      <c r="I1208" s="628" t="s">
        <v>6</v>
      </c>
      <c r="J1208" s="628" t="s">
        <v>6</v>
      </c>
      <c r="K1208" s="628" t="s">
        <v>6</v>
      </c>
    </row>
    <row r="1209" spans="1:11" x14ac:dyDescent="0.25">
      <c r="A1209" s="500"/>
      <c r="B1209" s="505" t="s">
        <v>1177</v>
      </c>
      <c r="C1209" s="99" t="s">
        <v>1187</v>
      </c>
      <c r="D1209" s="99"/>
      <c r="E1209" s="502"/>
      <c r="H1209" s="628" t="s">
        <v>6</v>
      </c>
      <c r="I1209" s="628" t="s">
        <v>6</v>
      </c>
      <c r="J1209" s="628" t="s">
        <v>6</v>
      </c>
      <c r="K1209" s="628" t="s">
        <v>6</v>
      </c>
    </row>
    <row r="1210" spans="1:11" x14ac:dyDescent="0.25">
      <c r="A1210" s="500"/>
      <c r="B1210" s="505" t="s">
        <v>1178</v>
      </c>
      <c r="C1210" s="99" t="s">
        <v>1188</v>
      </c>
      <c r="D1210" s="99"/>
      <c r="E1210" s="502"/>
      <c r="H1210" s="628" t="s">
        <v>6</v>
      </c>
      <c r="I1210" s="628" t="s">
        <v>6</v>
      </c>
      <c r="J1210" s="628" t="s">
        <v>6</v>
      </c>
      <c r="K1210" s="628" t="s">
        <v>6</v>
      </c>
    </row>
    <row r="1211" spans="1:11" x14ac:dyDescent="0.25">
      <c r="A1211" s="500"/>
      <c r="B1211" s="505" t="s">
        <v>1179</v>
      </c>
      <c r="C1211" s="99" t="s">
        <v>2157</v>
      </c>
      <c r="D1211" s="99"/>
      <c r="E1211" s="502"/>
      <c r="H1211" s="628" t="s">
        <v>6</v>
      </c>
      <c r="I1211" s="628" t="s">
        <v>6</v>
      </c>
      <c r="J1211" s="628" t="s">
        <v>6</v>
      </c>
      <c r="K1211" s="628" t="s">
        <v>6</v>
      </c>
    </row>
    <row r="1212" spans="1:11" x14ac:dyDescent="0.25">
      <c r="A1212" s="500"/>
      <c r="B1212" s="505" t="s">
        <v>1180</v>
      </c>
      <c r="C1212" s="522" t="s">
        <v>1189</v>
      </c>
      <c r="D1212" s="99"/>
      <c r="E1212" s="502"/>
      <c r="H1212" s="628" t="s">
        <v>6</v>
      </c>
      <c r="I1212" s="628" t="s">
        <v>6</v>
      </c>
      <c r="J1212" s="628" t="s">
        <v>6</v>
      </c>
      <c r="K1212" s="628" t="s">
        <v>6</v>
      </c>
    </row>
    <row r="1213" spans="1:11" x14ac:dyDescent="0.25">
      <c r="A1213" s="500"/>
      <c r="B1213" s="505" t="s">
        <v>1181</v>
      </c>
      <c r="C1213" s="522" t="s">
        <v>1190</v>
      </c>
      <c r="D1213" s="99"/>
      <c r="E1213" s="502"/>
      <c r="H1213" s="628" t="s">
        <v>6</v>
      </c>
      <c r="I1213" s="628" t="s">
        <v>6</v>
      </c>
      <c r="J1213" s="628" t="s">
        <v>6</v>
      </c>
      <c r="K1213" s="628" t="s">
        <v>6</v>
      </c>
    </row>
    <row r="1214" spans="1:11" x14ac:dyDescent="0.25">
      <c r="A1214" s="500"/>
      <c r="B1214" s="505" t="s">
        <v>1182</v>
      </c>
      <c r="C1214" s="522" t="s">
        <v>1191</v>
      </c>
      <c r="D1214" s="99"/>
      <c r="E1214" s="502"/>
      <c r="H1214" s="628" t="s">
        <v>6</v>
      </c>
      <c r="I1214" s="628" t="s">
        <v>6</v>
      </c>
      <c r="J1214" s="628" t="s">
        <v>6</v>
      </c>
      <c r="K1214" s="628" t="s">
        <v>6</v>
      </c>
    </row>
    <row r="1215" spans="1:11" ht="15.75" thickBot="1" x14ac:dyDescent="0.3">
      <c r="A1215" s="245"/>
      <c r="B1215" s="506" t="s">
        <v>1183</v>
      </c>
      <c r="C1215" s="118" t="s">
        <v>1192</v>
      </c>
      <c r="D1215" s="118"/>
      <c r="E1215" s="246"/>
      <c r="H1215" s="628" t="s">
        <v>6</v>
      </c>
      <c r="I1215" s="628" t="s">
        <v>6</v>
      </c>
      <c r="J1215" s="628" t="s">
        <v>6</v>
      </c>
      <c r="K1215" s="628" t="s">
        <v>6</v>
      </c>
    </row>
  </sheetData>
  <sheetProtection sheet="1" formatRows="0" autoFilter="0"/>
  <autoFilter ref="A5:K1203" xr:uid="{3D01FE37-28D7-4DAC-B403-C5A6A4EC1B8A}">
    <filterColumn colId="9">
      <customFilters>
        <customFilter operator="notEqual" val=" "/>
      </customFilters>
    </filterColumn>
  </autoFilter>
  <mergeCells count="654">
    <mergeCell ref="C381:G381"/>
    <mergeCell ref="C379:G379"/>
    <mergeCell ref="C377:G377"/>
    <mergeCell ref="C427:G427"/>
    <mergeCell ref="C425:G425"/>
    <mergeCell ref="C423:G423"/>
    <mergeCell ref="C421:G421"/>
    <mergeCell ref="C419:G419"/>
    <mergeCell ref="C435:G435"/>
    <mergeCell ref="C432:G432"/>
    <mergeCell ref="C433:G433"/>
    <mergeCell ref="C430:G430"/>
    <mergeCell ref="C392:G392"/>
    <mergeCell ref="C390:G390"/>
    <mergeCell ref="C388:G388"/>
    <mergeCell ref="C383:G383"/>
    <mergeCell ref="C384:G384"/>
    <mergeCell ref="C415:G415"/>
    <mergeCell ref="C412:G412"/>
    <mergeCell ref="C411:G411"/>
    <mergeCell ref="C410:G410"/>
    <mergeCell ref="C408:G408"/>
    <mergeCell ref="C404:G404"/>
    <mergeCell ref="C402:G402"/>
    <mergeCell ref="C357:G357"/>
    <mergeCell ref="C355:G355"/>
    <mergeCell ref="C353:G353"/>
    <mergeCell ref="C351:G351"/>
    <mergeCell ref="C349:G349"/>
    <mergeCell ref="C340:G340"/>
    <mergeCell ref="C341:G341"/>
    <mergeCell ref="C342:G342"/>
    <mergeCell ref="C343:G343"/>
    <mergeCell ref="C344:G344"/>
    <mergeCell ref="C345:G345"/>
    <mergeCell ref="C346:G346"/>
    <mergeCell ref="C347:G347"/>
    <mergeCell ref="C375:G375"/>
    <mergeCell ref="C373:G373"/>
    <mergeCell ref="C371:G371"/>
    <mergeCell ref="C369:G369"/>
    <mergeCell ref="C367:G367"/>
    <mergeCell ref="C365:G365"/>
    <mergeCell ref="C363:G363"/>
    <mergeCell ref="C361:G361"/>
    <mergeCell ref="C359:G359"/>
    <mergeCell ref="C337:G337"/>
    <mergeCell ref="C335:G335"/>
    <mergeCell ref="C333:G333"/>
    <mergeCell ref="C330:G330"/>
    <mergeCell ref="C331:G331"/>
    <mergeCell ref="C249:G249"/>
    <mergeCell ref="C317:G317"/>
    <mergeCell ref="C315:G315"/>
    <mergeCell ref="C313:G313"/>
    <mergeCell ref="C311:G311"/>
    <mergeCell ref="C327:G327"/>
    <mergeCell ref="C325:G325"/>
    <mergeCell ref="C323:G323"/>
    <mergeCell ref="C320:G320"/>
    <mergeCell ref="C321:G321"/>
    <mergeCell ref="C257:G257"/>
    <mergeCell ref="C208:G208"/>
    <mergeCell ref="C247:G247"/>
    <mergeCell ref="C251:G251"/>
    <mergeCell ref="C252:G252"/>
    <mergeCell ref="C254:G254"/>
    <mergeCell ref="C255:G255"/>
    <mergeCell ref="C307:G307"/>
    <mergeCell ref="C308:G308"/>
    <mergeCell ref="C309:G309"/>
    <mergeCell ref="C274:G274"/>
    <mergeCell ref="C292:G292"/>
    <mergeCell ref="C289:G289"/>
    <mergeCell ref="C287:G287"/>
    <mergeCell ref="C285:G285"/>
    <mergeCell ref="C283:G283"/>
    <mergeCell ref="C263:G263"/>
    <mergeCell ref="C264:G264"/>
    <mergeCell ref="C266:G266"/>
    <mergeCell ref="C267:G267"/>
    <mergeCell ref="C245:G245"/>
    <mergeCell ref="C242:G242"/>
    <mergeCell ref="C241:G241"/>
    <mergeCell ref="C239:G239"/>
    <mergeCell ref="C238:G238"/>
    <mergeCell ref="C70:G70"/>
    <mergeCell ref="C192:G192"/>
    <mergeCell ref="C235:G235"/>
    <mergeCell ref="C233:G233"/>
    <mergeCell ref="C231:G231"/>
    <mergeCell ref="C228:G228"/>
    <mergeCell ref="C229:G229"/>
    <mergeCell ref="C225:G225"/>
    <mergeCell ref="C226:G226"/>
    <mergeCell ref="C223:G223"/>
    <mergeCell ref="C221:G221"/>
    <mergeCell ref="C218:G218"/>
    <mergeCell ref="C219:G219"/>
    <mergeCell ref="C216:G216"/>
    <mergeCell ref="C213:G213"/>
    <mergeCell ref="C214:G214"/>
    <mergeCell ref="C212:G212"/>
    <mergeCell ref="C205:G205"/>
    <mergeCell ref="C202:G202"/>
    <mergeCell ref="C200:G200"/>
    <mergeCell ref="C198:G198"/>
    <mergeCell ref="C196:G196"/>
    <mergeCell ref="C206:G206"/>
    <mergeCell ref="C207:G207"/>
    <mergeCell ref="C83:G83"/>
    <mergeCell ref="C84:G84"/>
    <mergeCell ref="C85:G85"/>
    <mergeCell ref="C86:G86"/>
    <mergeCell ref="C87:G87"/>
    <mergeCell ref="C77:G77"/>
    <mergeCell ref="C78:G78"/>
    <mergeCell ref="C79:G79"/>
    <mergeCell ref="C80:G80"/>
    <mergeCell ref="C52:G52"/>
    <mergeCell ref="C53:G53"/>
    <mergeCell ref="C54:G54"/>
    <mergeCell ref="C55:G55"/>
    <mergeCell ref="C56:G56"/>
    <mergeCell ref="C66:G66"/>
    <mergeCell ref="C67:G67"/>
    <mergeCell ref="C68:G68"/>
    <mergeCell ref="C69:G69"/>
    <mergeCell ref="C31:G31"/>
    <mergeCell ref="C32:G32"/>
    <mergeCell ref="C76:G76"/>
    <mergeCell ref="C33:G33"/>
    <mergeCell ref="C34:G34"/>
    <mergeCell ref="C72:G72"/>
    <mergeCell ref="C73:G73"/>
    <mergeCell ref="C74:G74"/>
    <mergeCell ref="C75:G75"/>
    <mergeCell ref="C45:G45"/>
    <mergeCell ref="C46:G46"/>
    <mergeCell ref="C47:G47"/>
    <mergeCell ref="C48:G48"/>
    <mergeCell ref="C49:G49"/>
    <mergeCell ref="C40:G40"/>
    <mergeCell ref="C41:G41"/>
    <mergeCell ref="C42:G42"/>
    <mergeCell ref="C43:G43"/>
    <mergeCell ref="C44:G44"/>
    <mergeCell ref="C50:G50"/>
    <mergeCell ref="C71:G71"/>
    <mergeCell ref="C59:G59"/>
    <mergeCell ref="C60:G60"/>
    <mergeCell ref="C61:G61"/>
    <mergeCell ref="C107:G107"/>
    <mergeCell ref="C88:G88"/>
    <mergeCell ref="C89:G89"/>
    <mergeCell ref="C90:G90"/>
    <mergeCell ref="C91:G91"/>
    <mergeCell ref="C92:G92"/>
    <mergeCell ref="C25:G25"/>
    <mergeCell ref="C26:G26"/>
    <mergeCell ref="C27:G27"/>
    <mergeCell ref="C28:G28"/>
    <mergeCell ref="C29:G29"/>
    <mergeCell ref="C57:G57"/>
    <mergeCell ref="C58:G58"/>
    <mergeCell ref="C94:G94"/>
    <mergeCell ref="C96:G96"/>
    <mergeCell ref="C97:G97"/>
    <mergeCell ref="C98:G98"/>
    <mergeCell ref="C99:G99"/>
    <mergeCell ref="C35:G35"/>
    <mergeCell ref="C36:G36"/>
    <mergeCell ref="C37:G37"/>
    <mergeCell ref="C38:G38"/>
    <mergeCell ref="C39:G39"/>
    <mergeCell ref="C30:G30"/>
    <mergeCell ref="C2:E2"/>
    <mergeCell ref="A3:E3"/>
    <mergeCell ref="E4:G4"/>
    <mergeCell ref="C10:G10"/>
    <mergeCell ref="C12:G12"/>
    <mergeCell ref="C13:G13"/>
    <mergeCell ref="C14:G14"/>
    <mergeCell ref="C15:G15"/>
    <mergeCell ref="C16:G16"/>
    <mergeCell ref="E8:G8"/>
    <mergeCell ref="C111:G111"/>
    <mergeCell ref="C102:G102"/>
    <mergeCell ref="C103:G103"/>
    <mergeCell ref="C137:G137"/>
    <mergeCell ref="C138:G138"/>
    <mergeCell ref="C139:G139"/>
    <mergeCell ref="C140:G140"/>
    <mergeCell ref="C141:G141"/>
    <mergeCell ref="C135:G135"/>
    <mergeCell ref="C119:G119"/>
    <mergeCell ref="C120:G120"/>
    <mergeCell ref="C116:G116"/>
    <mergeCell ref="C117:G117"/>
    <mergeCell ref="C114:G114"/>
    <mergeCell ref="C128:G128"/>
    <mergeCell ref="C126:G126"/>
    <mergeCell ref="C122:G122"/>
    <mergeCell ref="C104:G104"/>
    <mergeCell ref="C105:G105"/>
    <mergeCell ref="C133:G133"/>
    <mergeCell ref="C130:G130"/>
    <mergeCell ref="C123:G123"/>
    <mergeCell ref="C124:G124"/>
    <mergeCell ref="C106:G106"/>
    <mergeCell ref="C142:G142"/>
    <mergeCell ref="C143:G143"/>
    <mergeCell ref="C144:G144"/>
    <mergeCell ref="C156:G156"/>
    <mergeCell ref="C155:G155"/>
    <mergeCell ref="C153:G153"/>
    <mergeCell ref="C188:G188"/>
    <mergeCell ref="C186:G186"/>
    <mergeCell ref="C184:G184"/>
    <mergeCell ref="C182:G182"/>
    <mergeCell ref="C180:G180"/>
    <mergeCell ref="C162:G162"/>
    <mergeCell ref="C158:G158"/>
    <mergeCell ref="C159:G159"/>
    <mergeCell ref="C160:G160"/>
    <mergeCell ref="C177:G177"/>
    <mergeCell ref="C175:G175"/>
    <mergeCell ref="C174:G174"/>
    <mergeCell ref="C171:G171"/>
    <mergeCell ref="C168:G168"/>
    <mergeCell ref="C169:G169"/>
    <mergeCell ref="C166:G166"/>
    <mergeCell ref="C164:G164"/>
    <mergeCell ref="C399:G399"/>
    <mergeCell ref="C194:G194"/>
    <mergeCell ref="C298:G298"/>
    <mergeCell ref="C299:G299"/>
    <mergeCell ref="C300:G300"/>
    <mergeCell ref="C301:G301"/>
    <mergeCell ref="C302:G302"/>
    <mergeCell ref="C303:G303"/>
    <mergeCell ref="C304:G304"/>
    <mergeCell ref="C305:G305"/>
    <mergeCell ref="C296:G296"/>
    <mergeCell ref="C294:G294"/>
    <mergeCell ref="C291:G291"/>
    <mergeCell ref="C281:G281"/>
    <mergeCell ref="C278:G278"/>
    <mergeCell ref="C279:G279"/>
    <mergeCell ref="C276:G276"/>
    <mergeCell ref="C397:G397"/>
    <mergeCell ref="C395:G395"/>
    <mergeCell ref="C209:G209"/>
    <mergeCell ref="C210:G210"/>
    <mergeCell ref="C270:G270"/>
    <mergeCell ref="C261:G261"/>
    <mergeCell ref="C259:G259"/>
    <mergeCell ref="E1200:G1200"/>
    <mergeCell ref="C474:G474"/>
    <mergeCell ref="C472:G472"/>
    <mergeCell ref="C470:G470"/>
    <mergeCell ref="C468:G468"/>
    <mergeCell ref="C465:G465"/>
    <mergeCell ref="C463:G463"/>
    <mergeCell ref="C459:F459"/>
    <mergeCell ref="C548:G548"/>
    <mergeCell ref="C550:G550"/>
    <mergeCell ref="C552:G552"/>
    <mergeCell ref="C553:G553"/>
    <mergeCell ref="C557:G557"/>
    <mergeCell ref="C555:G555"/>
    <mergeCell ref="C545:G545"/>
    <mergeCell ref="C546:G546"/>
    <mergeCell ref="C543:G543"/>
    <mergeCell ref="C541:G541"/>
    <mergeCell ref="C539:G539"/>
    <mergeCell ref="C537:G537"/>
    <mergeCell ref="C535:G535"/>
    <mergeCell ref="C488:G488"/>
    <mergeCell ref="C486:G486"/>
    <mergeCell ref="C483:G483"/>
    <mergeCell ref="C417:G417"/>
    <mergeCell ref="C533:G533"/>
    <mergeCell ref="C531:G531"/>
    <mergeCell ref="C529:G529"/>
    <mergeCell ref="C527:G527"/>
    <mergeCell ref="C525:G525"/>
    <mergeCell ref="C523:G523"/>
    <mergeCell ref="C520:G520"/>
    <mergeCell ref="C521:G521"/>
    <mergeCell ref="C518:G518"/>
    <mergeCell ref="C516:G516"/>
    <mergeCell ref="C513:G513"/>
    <mergeCell ref="C511:G511"/>
    <mergeCell ref="C509:G509"/>
    <mergeCell ref="C507:G507"/>
    <mergeCell ref="C504:G504"/>
    <mergeCell ref="C501:G501"/>
    <mergeCell ref="C502:G502"/>
    <mergeCell ref="C498:G498"/>
    <mergeCell ref="C499:G499"/>
    <mergeCell ref="C495:G495"/>
    <mergeCell ref="C496:G496"/>
    <mergeCell ref="C492:G492"/>
    <mergeCell ref="C490:G490"/>
    <mergeCell ref="C484:G484"/>
    <mergeCell ref="C480:G480"/>
    <mergeCell ref="C481:G481"/>
    <mergeCell ref="C478:G478"/>
    <mergeCell ref="C687:G687"/>
    <mergeCell ref="C688:G688"/>
    <mergeCell ref="C689:G689"/>
    <mergeCell ref="C685:G685"/>
    <mergeCell ref="C681:G681"/>
    <mergeCell ref="C682:G682"/>
    <mergeCell ref="C683:G683"/>
    <mergeCell ref="C679:G679"/>
    <mergeCell ref="C677:G677"/>
    <mergeCell ref="C675:G675"/>
    <mergeCell ref="C672:G672"/>
    <mergeCell ref="C670:G670"/>
    <mergeCell ref="C668:G668"/>
    <mergeCell ref="C666:G666"/>
    <mergeCell ref="C660:G660"/>
    <mergeCell ref="C661:G661"/>
    <mergeCell ref="C662:G662"/>
    <mergeCell ref="C663:G663"/>
    <mergeCell ref="C658:G658"/>
    <mergeCell ref="C656:G656"/>
    <mergeCell ref="C654:G654"/>
    <mergeCell ref="C652:G652"/>
    <mergeCell ref="C650:G650"/>
    <mergeCell ref="C648:G648"/>
    <mergeCell ref="C646:G646"/>
    <mergeCell ref="C643:G643"/>
    <mergeCell ref="C641:G641"/>
    <mergeCell ref="C638:G638"/>
    <mergeCell ref="C639:G639"/>
    <mergeCell ref="C636:G636"/>
    <mergeCell ref="C634:G634"/>
    <mergeCell ref="C631:G631"/>
    <mergeCell ref="C629:G629"/>
    <mergeCell ref="C626:G626"/>
    <mergeCell ref="C627:G627"/>
    <mergeCell ref="C624:G624"/>
    <mergeCell ref="C622:G622"/>
    <mergeCell ref="C620:G620"/>
    <mergeCell ref="C617:G617"/>
    <mergeCell ref="C615:G615"/>
    <mergeCell ref="C612:G612"/>
    <mergeCell ref="C613:G613"/>
    <mergeCell ref="C610:G610"/>
    <mergeCell ref="C608:G608"/>
    <mergeCell ref="C606:G606"/>
    <mergeCell ref="C602:G602"/>
    <mergeCell ref="C603:G603"/>
    <mergeCell ref="C604:G604"/>
    <mergeCell ref="C568:G568"/>
    <mergeCell ref="C566:G566"/>
    <mergeCell ref="C600:G600"/>
    <mergeCell ref="C598:G598"/>
    <mergeCell ref="C595:G595"/>
    <mergeCell ref="C596:G596"/>
    <mergeCell ref="C593:G593"/>
    <mergeCell ref="C591:G591"/>
    <mergeCell ref="C589:G589"/>
    <mergeCell ref="C587:G587"/>
    <mergeCell ref="C584:G584"/>
    <mergeCell ref="C585:G585"/>
    <mergeCell ref="C564:G564"/>
    <mergeCell ref="C561:G561"/>
    <mergeCell ref="C562:G562"/>
    <mergeCell ref="C559:G559"/>
    <mergeCell ref="C752:G752"/>
    <mergeCell ref="C746:G746"/>
    <mergeCell ref="C747:G747"/>
    <mergeCell ref="C743:G743"/>
    <mergeCell ref="C744:G744"/>
    <mergeCell ref="C741:G741"/>
    <mergeCell ref="C738:G738"/>
    <mergeCell ref="C700:G700"/>
    <mergeCell ref="C717:G717"/>
    <mergeCell ref="C713:G713"/>
    <mergeCell ref="C711:G711"/>
    <mergeCell ref="C704:G704"/>
    <mergeCell ref="C705:G705"/>
    <mergeCell ref="C582:G582"/>
    <mergeCell ref="C580:G580"/>
    <mergeCell ref="C577:G577"/>
    <mergeCell ref="C578:G578"/>
    <mergeCell ref="C575:G575"/>
    <mergeCell ref="C572:G572"/>
    <mergeCell ref="C570:G570"/>
    <mergeCell ref="C805:G805"/>
    <mergeCell ref="C806:G806"/>
    <mergeCell ref="C803:G803"/>
    <mergeCell ref="C800:G800"/>
    <mergeCell ref="C798:G798"/>
    <mergeCell ref="C796:G796"/>
    <mergeCell ref="C794:G794"/>
    <mergeCell ref="C792:G792"/>
    <mergeCell ref="C790:G790"/>
    <mergeCell ref="C788:G788"/>
    <mergeCell ref="C786:G786"/>
    <mergeCell ref="C784:G784"/>
    <mergeCell ref="C782:G782"/>
    <mergeCell ref="C779:G779"/>
    <mergeCell ref="C777:G777"/>
    <mergeCell ref="C775:G775"/>
    <mergeCell ref="C773:G773"/>
    <mergeCell ref="C719:G719"/>
    <mergeCell ref="C769:G769"/>
    <mergeCell ref="C767:G767"/>
    <mergeCell ref="C765:G765"/>
    <mergeCell ref="C761:G761"/>
    <mergeCell ref="C762:G762"/>
    <mergeCell ref="C759:G759"/>
    <mergeCell ref="C757:G757"/>
    <mergeCell ref="C754:G754"/>
    <mergeCell ref="C755:G755"/>
    <mergeCell ref="C868:G868"/>
    <mergeCell ref="C869:G869"/>
    <mergeCell ref="C870:G870"/>
    <mergeCell ref="C871:G871"/>
    <mergeCell ref="C872:G872"/>
    <mergeCell ref="C865:G865"/>
    <mergeCell ref="C863:G863"/>
    <mergeCell ref="C861:G861"/>
    <mergeCell ref="C702:G702"/>
    <mergeCell ref="C706:G706"/>
    <mergeCell ref="C707:G707"/>
    <mergeCell ref="C708:G708"/>
    <mergeCell ref="C735:G735"/>
    <mergeCell ref="C736:G736"/>
    <mergeCell ref="C733:G733"/>
    <mergeCell ref="C731:G731"/>
    <mergeCell ref="C729:G729"/>
    <mergeCell ref="C727:G727"/>
    <mergeCell ref="C724:G724"/>
    <mergeCell ref="C725:G725"/>
    <mergeCell ref="C721:G721"/>
    <mergeCell ref="C722:G722"/>
    <mergeCell ref="C750:G750"/>
    <mergeCell ref="C751:G751"/>
    <mergeCell ref="C857:G857"/>
    <mergeCell ref="C854:G854"/>
    <mergeCell ref="C855:G855"/>
    <mergeCell ref="C851:G851"/>
    <mergeCell ref="C852:G852"/>
    <mergeCell ref="C850:G850"/>
    <mergeCell ref="C848:G848"/>
    <mergeCell ref="C845:G845"/>
    <mergeCell ref="C867:G867"/>
    <mergeCell ref="C819:G819"/>
    <mergeCell ref="C820:G820"/>
    <mergeCell ref="C821:G821"/>
    <mergeCell ref="C822:G822"/>
    <mergeCell ref="C817:G817"/>
    <mergeCell ref="C815:G815"/>
    <mergeCell ref="C894:G894"/>
    <mergeCell ref="C892:G892"/>
    <mergeCell ref="C890:G890"/>
    <mergeCell ref="C888:G888"/>
    <mergeCell ref="C886:G886"/>
    <mergeCell ref="C884:G884"/>
    <mergeCell ref="C881:G881"/>
    <mergeCell ref="C882:G882"/>
    <mergeCell ref="C843:G843"/>
    <mergeCell ref="C841:G841"/>
    <mergeCell ref="C838:G838"/>
    <mergeCell ref="C836:G836"/>
    <mergeCell ref="C834:G834"/>
    <mergeCell ref="C831:G831"/>
    <mergeCell ref="C832:G832"/>
    <mergeCell ref="C827:G827"/>
    <mergeCell ref="C825:G825"/>
    <mergeCell ref="C859:G859"/>
    <mergeCell ref="C903:G903"/>
    <mergeCell ref="C900:G900"/>
    <mergeCell ref="C896:G896"/>
    <mergeCell ref="C897:G897"/>
    <mergeCell ref="C898:G898"/>
    <mergeCell ref="C937:G937"/>
    <mergeCell ref="C938:G938"/>
    <mergeCell ref="C939:G939"/>
    <mergeCell ref="C940:G940"/>
    <mergeCell ref="C915:G915"/>
    <mergeCell ref="C916:G916"/>
    <mergeCell ref="C912:G912"/>
    <mergeCell ref="C913:G913"/>
    <mergeCell ref="C910:G910"/>
    <mergeCell ref="C907:G907"/>
    <mergeCell ref="C905:G905"/>
    <mergeCell ref="C941:G941"/>
    <mergeCell ref="C935:G935"/>
    <mergeCell ref="C932:G932"/>
    <mergeCell ref="C930:G930"/>
    <mergeCell ref="C928:G928"/>
    <mergeCell ref="C925:G925"/>
    <mergeCell ref="C926:G926"/>
    <mergeCell ref="C923:G923"/>
    <mergeCell ref="C918:G918"/>
    <mergeCell ref="C919:G919"/>
    <mergeCell ref="C995:G995"/>
    <mergeCell ref="C993:G993"/>
    <mergeCell ref="C991:G991"/>
    <mergeCell ref="C989:G989"/>
    <mergeCell ref="C987:G987"/>
    <mergeCell ref="C985:G985"/>
    <mergeCell ref="C982:G982"/>
    <mergeCell ref="C980:G980"/>
    <mergeCell ref="C977:G977"/>
    <mergeCell ref="C978:G978"/>
    <mergeCell ref="C954:G954"/>
    <mergeCell ref="C955:G955"/>
    <mergeCell ref="C952:G952"/>
    <mergeCell ref="C950:G950"/>
    <mergeCell ref="C948:G948"/>
    <mergeCell ref="C946:G946"/>
    <mergeCell ref="C944:G944"/>
    <mergeCell ref="C1072:G1072"/>
    <mergeCell ref="C1031:G1031"/>
    <mergeCell ref="C1032:G1032"/>
    <mergeCell ref="C1033:G1033"/>
    <mergeCell ref="C1034:G1034"/>
    <mergeCell ref="C1035:G1035"/>
    <mergeCell ref="C1036:G1036"/>
    <mergeCell ref="C975:G975"/>
    <mergeCell ref="C972:G972"/>
    <mergeCell ref="C973:G973"/>
    <mergeCell ref="C970:G970"/>
    <mergeCell ref="C968:G968"/>
    <mergeCell ref="C966:G966"/>
    <mergeCell ref="C961:G961"/>
    <mergeCell ref="C957:G957"/>
    <mergeCell ref="C958:G958"/>
    <mergeCell ref="C1000:G1000"/>
    <mergeCell ref="C1001:G1001"/>
    <mergeCell ref="C1037:G1037"/>
    <mergeCell ref="C1038:G1038"/>
    <mergeCell ref="C1039:G1039"/>
    <mergeCell ref="C1029:G1029"/>
    <mergeCell ref="C1019:G1019"/>
    <mergeCell ref="C1020:G1020"/>
    <mergeCell ref="C1021:G1021"/>
    <mergeCell ref="C1017:G1017"/>
    <mergeCell ref="C1015:G1015"/>
    <mergeCell ref="C1003:G1003"/>
    <mergeCell ref="C1004:G1004"/>
    <mergeCell ref="C1005:G1005"/>
    <mergeCell ref="C1013:G1013"/>
    <mergeCell ref="C1009:G1009"/>
    <mergeCell ref="C1010:G1010"/>
    <mergeCell ref="C1011:G1011"/>
    <mergeCell ref="C1106:G1106"/>
    <mergeCell ref="C1104:G1104"/>
    <mergeCell ref="C1102:G1102"/>
    <mergeCell ref="C1045:G1045"/>
    <mergeCell ref="C1074:G1074"/>
    <mergeCell ref="C1075:G1075"/>
    <mergeCell ref="C1076:G1076"/>
    <mergeCell ref="C1070:G1070"/>
    <mergeCell ref="C1066:G1066"/>
    <mergeCell ref="C1055:G1055"/>
    <mergeCell ref="C1056:G1056"/>
    <mergeCell ref="C1057:G1057"/>
    <mergeCell ref="C1058:G1058"/>
    <mergeCell ref="C1059:G1059"/>
    <mergeCell ref="C1060:G1060"/>
    <mergeCell ref="C1061:G1061"/>
    <mergeCell ref="C1062:G1062"/>
    <mergeCell ref="C1063:G1063"/>
    <mergeCell ref="C1073:G1073"/>
    <mergeCell ref="C1134:G1134"/>
    <mergeCell ref="C1135:G1135"/>
    <mergeCell ref="C1129:G1129"/>
    <mergeCell ref="C1130:G1130"/>
    <mergeCell ref="C1041:G1041"/>
    <mergeCell ref="C1042:G1042"/>
    <mergeCell ref="C1064:G1064"/>
    <mergeCell ref="C1127:G1127"/>
    <mergeCell ref="C1125:G1125"/>
    <mergeCell ref="C1122:G1122"/>
    <mergeCell ref="C1123:G1123"/>
    <mergeCell ref="C1120:G1120"/>
    <mergeCell ref="C1117:G1117"/>
    <mergeCell ref="C1118:G1118"/>
    <mergeCell ref="C1115:G1115"/>
    <mergeCell ref="C1112:G1112"/>
    <mergeCell ref="C1053:G1053"/>
    <mergeCell ref="C1051:G1051"/>
    <mergeCell ref="C1047:G1047"/>
    <mergeCell ref="C1048:G1048"/>
    <mergeCell ref="C1049:G1049"/>
    <mergeCell ref="C1044:G1044"/>
    <mergeCell ref="C1110:G1110"/>
    <mergeCell ref="C1108:G1108"/>
    <mergeCell ref="C1167:G1167"/>
    <mergeCell ref="C1168:G1168"/>
    <mergeCell ref="C1169:G1169"/>
    <mergeCell ref="C1170:G1170"/>
    <mergeCell ref="C1144:G1144"/>
    <mergeCell ref="C1142:G1142"/>
    <mergeCell ref="C1140:G1140"/>
    <mergeCell ref="C1137:G1137"/>
    <mergeCell ref="C1138:G1138"/>
    <mergeCell ref="C997:G997"/>
    <mergeCell ref="C1198:G1198"/>
    <mergeCell ref="C1199:G1199"/>
    <mergeCell ref="C1195:G1195"/>
    <mergeCell ref="C1196:G1196"/>
    <mergeCell ref="C1192:G1192"/>
    <mergeCell ref="C1193:G1193"/>
    <mergeCell ref="C1188:G1188"/>
    <mergeCell ref="C1189:G1189"/>
    <mergeCell ref="C1185:G1185"/>
    <mergeCell ref="C1186:G1186"/>
    <mergeCell ref="C1180:G1180"/>
    <mergeCell ref="C1181:G1181"/>
    <mergeCell ref="C1182:G1182"/>
    <mergeCell ref="C1176:G1176"/>
    <mergeCell ref="C1177:G1177"/>
    <mergeCell ref="C1178:G1178"/>
    <mergeCell ref="C1172:G1172"/>
    <mergeCell ref="C1161:G1161"/>
    <mergeCell ref="C1162:G1162"/>
    <mergeCell ref="C1163:G1163"/>
    <mergeCell ref="C1164:G1164"/>
    <mergeCell ref="C1165:G1165"/>
    <mergeCell ref="C1166:G1166"/>
    <mergeCell ref="A1205:C1205"/>
    <mergeCell ref="C1156:G1156"/>
    <mergeCell ref="C1157:G1157"/>
    <mergeCell ref="C1158:G1158"/>
    <mergeCell ref="C1153:G1153"/>
    <mergeCell ref="C444:G444"/>
    <mergeCell ref="C446:G446"/>
    <mergeCell ref="C448:G448"/>
    <mergeCell ref="C449:G449"/>
    <mergeCell ref="C450:G450"/>
    <mergeCell ref="C451:G451"/>
    <mergeCell ref="C452:G452"/>
    <mergeCell ref="C453:G453"/>
    <mergeCell ref="C454:G454"/>
    <mergeCell ref="C1078:G1078"/>
    <mergeCell ref="C1099:G1099"/>
    <mergeCell ref="C1097:G1097"/>
    <mergeCell ref="C1095:G1095"/>
    <mergeCell ref="C1093:G1093"/>
    <mergeCell ref="C1090:G1090"/>
    <mergeCell ref="C1088:G1088"/>
    <mergeCell ref="C1086:G1086"/>
    <mergeCell ref="C1082:G1082"/>
    <mergeCell ref="C1080:G1080"/>
  </mergeCells>
  <conditionalFormatting sqref="A192">
    <cfRule type="expression" dxfId="61" priority="72">
      <formula>$I190="entfällt"</formula>
    </cfRule>
  </conditionalFormatting>
  <conditionalFormatting sqref="A194 A198 A202 A221 A223 A231 A233 A259 A261 A276 A278:A279 A281 A283 A285 A287 A289 A291:A292 A294 A296 A298:A305 A307:A309 A311 A313 A315 A323 A325 A333 A335 A340:A347 A349 A351 A353 A355 A357 A359 A361 A363 A365 A367 A369 A371 A373 A375 A377 A379 A383:A384 A390 A397 A417 A419 A421 A423 A425 A446 A470 A474">
    <cfRule type="expression" dxfId="60" priority="76">
      <formula>$I192="entfällt"</formula>
    </cfRule>
  </conditionalFormatting>
  <conditionalFormatting sqref="A196">
    <cfRule type="expression" dxfId="59" priority="74">
      <formula>$I194="entfällt"</formula>
    </cfRule>
  </conditionalFormatting>
  <conditionalFormatting sqref="A200">
    <cfRule type="expression" dxfId="58" priority="73">
      <formula>$I198="entfällt"</formula>
    </cfRule>
  </conditionalFormatting>
  <conditionalFormatting sqref="A205:A210">
    <cfRule type="expression" dxfId="57" priority="52">
      <formula>$I203="entfällt"</formula>
    </cfRule>
  </conditionalFormatting>
  <conditionalFormatting sqref="A212:A214">
    <cfRule type="expression" dxfId="56" priority="51">
      <formula>$I210="entfällt"</formula>
    </cfRule>
  </conditionalFormatting>
  <conditionalFormatting sqref="A216">
    <cfRule type="expression" dxfId="55" priority="69">
      <formula>$I214="entfällt"</formula>
    </cfRule>
  </conditionalFormatting>
  <conditionalFormatting sqref="A218:A219">
    <cfRule type="expression" dxfId="54" priority="50">
      <formula>$I216="entfällt"</formula>
    </cfRule>
  </conditionalFormatting>
  <conditionalFormatting sqref="A225:A226">
    <cfRule type="expression" dxfId="53" priority="49">
      <formula>$I223="entfällt"</formula>
    </cfRule>
  </conditionalFormatting>
  <conditionalFormatting sqref="A228:A229">
    <cfRule type="expression" dxfId="52" priority="48">
      <formula>$I226="entfällt"</formula>
    </cfRule>
  </conditionalFormatting>
  <conditionalFormatting sqref="A235">
    <cfRule type="expression" dxfId="51" priority="67">
      <formula>$I233="entfällt"</formula>
    </cfRule>
  </conditionalFormatting>
  <conditionalFormatting sqref="A238:A239">
    <cfRule type="expression" dxfId="50" priority="63">
      <formula>$I236="entfällt"</formula>
    </cfRule>
  </conditionalFormatting>
  <conditionalFormatting sqref="A241:A242">
    <cfRule type="expression" dxfId="49" priority="47">
      <formula>$I239="entfällt"</formula>
    </cfRule>
  </conditionalFormatting>
  <conditionalFormatting sqref="A245">
    <cfRule type="expression" dxfId="48" priority="62">
      <formula>$I243="entfällt"</formula>
    </cfRule>
  </conditionalFormatting>
  <conditionalFormatting sqref="A247">
    <cfRule type="expression" dxfId="47" priority="61">
      <formula>$I245="entfällt"</formula>
    </cfRule>
  </conditionalFormatting>
  <conditionalFormatting sqref="A249">
    <cfRule type="expression" dxfId="46" priority="60">
      <formula>$I247="entfällt"</formula>
    </cfRule>
  </conditionalFormatting>
  <conditionalFormatting sqref="A251:A252">
    <cfRule type="expression" dxfId="45" priority="54">
      <formula>$I249="entfällt"</formula>
    </cfRule>
  </conditionalFormatting>
  <conditionalFormatting sqref="A254:A255">
    <cfRule type="expression" dxfId="44" priority="46">
      <formula>$I252="entfällt"</formula>
    </cfRule>
  </conditionalFormatting>
  <conditionalFormatting sqref="A257">
    <cfRule type="expression" dxfId="43" priority="57">
      <formula>$I255="entfällt"</formula>
    </cfRule>
  </conditionalFormatting>
  <conditionalFormatting sqref="A263:A264">
    <cfRule type="expression" dxfId="42" priority="45">
      <formula>$I261="entfällt"</formula>
    </cfRule>
  </conditionalFormatting>
  <conditionalFormatting sqref="A266:A267">
    <cfRule type="expression" dxfId="41" priority="55">
      <formula>$I264="entfällt"</formula>
    </cfRule>
  </conditionalFormatting>
  <conditionalFormatting sqref="A270">
    <cfRule type="expression" dxfId="40" priority="53">
      <formula>$I268="entfällt"</formula>
    </cfRule>
  </conditionalFormatting>
  <conditionalFormatting sqref="A274">
    <cfRule type="expression" dxfId="39" priority="44">
      <formula>$I272="entfällt"</formula>
    </cfRule>
  </conditionalFormatting>
  <conditionalFormatting sqref="A317">
    <cfRule type="expression" dxfId="38" priority="43">
      <formula>$I315="entfällt"</formula>
    </cfRule>
  </conditionalFormatting>
  <conditionalFormatting sqref="A320:A321">
    <cfRule type="expression" dxfId="37" priority="42">
      <formula>$I318="entfällt"</formula>
    </cfRule>
  </conditionalFormatting>
  <conditionalFormatting sqref="A327">
    <cfRule type="expression" dxfId="36" priority="41">
      <formula>$I325="entfällt"</formula>
    </cfRule>
  </conditionalFormatting>
  <conditionalFormatting sqref="A330:A331">
    <cfRule type="expression" dxfId="35" priority="40">
      <formula>$I328="entfällt"</formula>
    </cfRule>
  </conditionalFormatting>
  <conditionalFormatting sqref="A337">
    <cfRule type="expression" dxfId="34" priority="39">
      <formula>$I335="entfällt"</formula>
    </cfRule>
  </conditionalFormatting>
  <conditionalFormatting sqref="A381">
    <cfRule type="expression" dxfId="33" priority="38">
      <formula>$I379="entfällt"</formula>
    </cfRule>
  </conditionalFormatting>
  <conditionalFormatting sqref="A388">
    <cfRule type="expression" dxfId="32" priority="37">
      <formula>$I386="entfällt"</formula>
    </cfRule>
  </conditionalFormatting>
  <conditionalFormatting sqref="A392">
    <cfRule type="expression" dxfId="31" priority="36">
      <formula>$I390="entfällt"</formula>
    </cfRule>
  </conditionalFormatting>
  <conditionalFormatting sqref="A395">
    <cfRule type="expression" dxfId="30" priority="35">
      <formula>$I393="entfällt"</formula>
    </cfRule>
  </conditionalFormatting>
  <conditionalFormatting sqref="A399">
    <cfRule type="expression" dxfId="29" priority="34">
      <formula>$I397="entfällt"</formula>
    </cfRule>
  </conditionalFormatting>
  <conditionalFormatting sqref="A402">
    <cfRule type="expression" dxfId="28" priority="33">
      <formula>$I400="entfällt"</formula>
    </cfRule>
  </conditionalFormatting>
  <conditionalFormatting sqref="A404">
    <cfRule type="expression" dxfId="27" priority="32">
      <formula>$I402="entfällt"</formula>
    </cfRule>
  </conditionalFormatting>
  <conditionalFormatting sqref="A408">
    <cfRule type="expression" dxfId="26" priority="31">
      <formula>$I406="entfällt"</formula>
    </cfRule>
  </conditionalFormatting>
  <conditionalFormatting sqref="A410:A412">
    <cfRule type="expression" dxfId="25" priority="30">
      <formula>$I408="entfällt"</formula>
    </cfRule>
  </conditionalFormatting>
  <conditionalFormatting sqref="A415">
    <cfRule type="expression" dxfId="24" priority="29">
      <formula>$I413="entfällt"</formula>
    </cfRule>
  </conditionalFormatting>
  <conditionalFormatting sqref="A427">
    <cfRule type="expression" dxfId="23" priority="28">
      <formula>$I425="entfällt"</formula>
    </cfRule>
  </conditionalFormatting>
  <conditionalFormatting sqref="A430">
    <cfRule type="expression" dxfId="22" priority="27">
      <formula>$I428="entfällt"</formula>
    </cfRule>
  </conditionalFormatting>
  <conditionalFormatting sqref="A432:A433">
    <cfRule type="expression" dxfId="21" priority="26">
      <formula>$I430="entfällt"</formula>
    </cfRule>
  </conditionalFormatting>
  <conditionalFormatting sqref="A435">
    <cfRule type="expression" dxfId="20" priority="25">
      <formula>$I433="entfällt"</formula>
    </cfRule>
  </conditionalFormatting>
  <conditionalFormatting sqref="A444">
    <cfRule type="expression" dxfId="19" priority="23">
      <formula>$I442="entfällt"</formula>
    </cfRule>
  </conditionalFormatting>
  <conditionalFormatting sqref="A448:A454">
    <cfRule type="expression" dxfId="18" priority="22">
      <formula>$I446="entfällt"</formula>
    </cfRule>
  </conditionalFormatting>
  <conditionalFormatting sqref="A457">
    <cfRule type="expression" dxfId="17" priority="21">
      <formula>$I455="entfällt"</formula>
    </cfRule>
  </conditionalFormatting>
  <conditionalFormatting sqref="A459">
    <cfRule type="expression" dxfId="16" priority="20">
      <formula>$I457="entfällt"</formula>
    </cfRule>
  </conditionalFormatting>
  <conditionalFormatting sqref="A463">
    <cfRule type="expression" dxfId="15" priority="19">
      <formula>$I461="entfällt"</formula>
    </cfRule>
  </conditionalFormatting>
  <conditionalFormatting sqref="A465">
    <cfRule type="expression" dxfId="14" priority="18">
      <formula>$I463="entfällt"</formula>
    </cfRule>
  </conditionalFormatting>
  <conditionalFormatting sqref="A468">
    <cfRule type="expression" dxfId="13" priority="17">
      <formula>$I466="entfällt"</formula>
    </cfRule>
  </conditionalFormatting>
  <conditionalFormatting sqref="A472">
    <cfRule type="expression" dxfId="12" priority="16">
      <formula>$I470="entfällt"</formula>
    </cfRule>
  </conditionalFormatting>
  <conditionalFormatting sqref="A478">
    <cfRule type="expression" dxfId="11" priority="15">
      <formula>$I476="entfällt"</formula>
    </cfRule>
  </conditionalFormatting>
  <conditionalFormatting sqref="A1205 D1205:E1205 A1206:E1215">
    <cfRule type="expression" dxfId="10" priority="1">
      <formula>$J1205="entfällt"</formula>
    </cfRule>
  </conditionalFormatting>
  <conditionalFormatting sqref="A12:C16">
    <cfRule type="expression" dxfId="9" priority="3">
      <formula>$I12="entfällt"</formula>
    </cfRule>
    <cfRule type="expression" dxfId="8" priority="2">
      <formula>$I12="entfällt"</formula>
    </cfRule>
  </conditionalFormatting>
  <conditionalFormatting sqref="E1173">
    <cfRule type="expression" dxfId="7" priority="7">
      <formula>$I1173="entfällt"</formula>
    </cfRule>
    <cfRule type="expression" dxfId="6" priority="6">
      <formula>$I1173="entfällt"</formula>
    </cfRule>
  </conditionalFormatting>
  <conditionalFormatting sqref="E6:G6 A6:D9 E7:E8 A10:C10 A11:D11 A17:D17 A18:C18 A19:D19 A20:C20 A21:D24 A25:C50 A51:D51 A52:C61 A62:D65 E63 A66:C80 A81:D82 A83:C92 A93:D93 A94:C94 A95:D95 A96:C99 A100:D101 A102:C107 E108 A108:D110 A111:C111 A112:D113 A114:C114 A115:D115 A116:C117 A118:D118 A119:C120 A121:D121 A122:C124 A125:D125 A126:C126 A127:D127 A128:C128 A129:D129 A130:C130 A131:D132 A133:C133 A134:D134 A135:C135 A136:D136 A137:C144 A145:D152 E150 A153:C153 A154:D154 A155:C156 A157:D157 A158:C160 A161:D161 A162:C162 A163:D163 A164:C164 A165:D165 A166:C166 A167:D167 A168:C169 A170:D170 A171:C171 A172:D173 A174:C175 A176:D176 A177:C177 A178:D179 A180:C180 A181:D181 A182:C182 A183:D183 A184:C184 A185:D185 A186:C186 A187:D187 A188:C188 E189 A189:D191 A192:C192 A193:D193 A194:C194 A195:D195 A196:C196 A197:D197 A198:C198 A199:D199 A200:C200 A201:D201 A202:C202 A203:D204 A205:C210 A211:D211 A212:C214 A215:D215 A216:C216 A217:D217 A218:C219 A220:D220 A221:C221 A222:D222 A223:C223 A224:D224 A225:C226 A227:D227 A228:C229 A230:D230 A231:C231 A232:D232 A233:C233 A234:D234 A235:C235 A236:D237 A238:C239 A240:D240 A241:C242 A243:D244 A245:C245 A246:D246 A247:C247 A248:D248 A249:C249 A250:D250 A251:C251 A252:B252 A253:D253 A254:C254 A255:B255 A256:D256 A257:C257 A258:D258 A259:C259 A260:D260 A261:C261 A262:D262 A263:C263 A264:B264 A265:D265 A266:C266 A267:B267 A268:D269 A270:C270 E271 A271:D273 A274:C274 A275:D275 A276:C276 A277:D277 A278:C279 A280:D280 A281:C281 A282:D282 A283:C283 A284:D284 A285:C285 A286:D286 A287:C287 A288:D288 A289:C289 A290:D290 A291:C292 A293:D293 A294:C294 A295:D295 A296:C296 A297:D297 A298:C305 A306:D306 A307:C309 A310:D310 A311:C311 A312:D312 A313:C313 A314:D314 A315:C315 A316:D316 A317:C317 A318:D319 A320:C321 A322:D322 A323:C323 A324:D324 A325:C325 A326:D326 A327:C327 A328:D329 A330:C331 A332:D332 A333:C333 A334:D334 A335:C335 A336:D336 A337:C337 A338:D339 A340:C347 A348:D348 A349:C349 A350:D350 A351:C351 A352:D352 A353:C353 A354:D354 A355:C355 A356:D356 A357:C357 A358:D358 A359:C359 A360:D360 A361:C361 A362:D362 A363:C363 A364:D364 A365:C365 A366:D366 A367:C367 A368:D368 A369:C369 A370:D370 A371:C371 A372:D372 A373:C373 A374:D374 A375:C375 A376:D376 A377:C377 A378:D378 A379:C379 A380:D380 A381:C381 A382:D382 A383:C384 E385 A385:D387 A388:C388 A389:D389 A390:C390 A391:D391 A392:C392 A393:D394 A395:C395 A396:D396 A397:C397 A398:D398 A399:C399 A400:D401 A402:C402 A403:D403 A404:C404 E405 A405:D407 A408:C408 A409:D409 A410:C412 A413:D414 A415:C415 A416:D416 A417:C417 A418:D418 A419:C419 A420:D420 A421:C421 A422:D422 A423:C423 A424:D424 A425:C425 A426:D426 A427:C427 A428:D429 A430:C430 A431:D431 A432:C433 A434:D434 A435:C435 A436:D443 E441 A444:C444 A445:D445 A446:C446 A447:D447 A448:C454 A455:D456 A457:C457 A458:D458 A459:C459 E460 A460:D462 A463:C463 A464:D464 A465:C465 A466:D467 A468:C468 A469:D469 A470:C470 A471:D471 A472:C472 A473:D473 A474:C474 E475 A475:D477 A478:C478 A479:D479 A480:C481 A482:D482 A483:C484 A485:D485 A486:C486 A487:D487 A488:C488 A489:D489 A490:C490 A491:D491 A492:C492 A493:D494 A495:C496 A497:D497 A498:C499 A500:D500 A501:C502 A503:D503 A504:C505 A506:D506 A507:C507 A508:D508 A509:C509 A510:D510 A511:C511 A512:D512 A513:C513 A514:D515 A516:C516 A517:D517 A518:C518 A519:D519 A520:C521 A522:D522 A523:C523 A524:D524 A525:C525 A526:D526 A527:C527 A528:D528 A529:C529 A530:D530 A531:C531 A532:D532 A533:C533 A534:D534 A535:C535 A536:D536 A537:C537 A538:D538 A539:C539 A540:D540 A541:C541 A542:D542 A543:C543 A544:D544 A545:C546 A547:D547 A548:C548 A549:D549 A550:C550 A551:D551 A552:C553 A554:D554 A555:C555 A556:D556 A557:C557 A558:D558 A559:C559 A560:D560 A561:C562 A563:D563 A564:C564 A565:D565 A566:C566 A567:D567 A568:C568 A569:D569 A570:C570 A571:D571 A572:C572 A573:D574 A575:C575 A576:D576 A577:C578 A579:D579 A580:C580 A581:D581 A582:C582 A583:D583 A584:C585 A586:D586 A587:C587 A588:D588 A589:C589 A590:D590 A591:C591 A592:D592 A593:C593 A594:D594 A595:C596 A597:D597 A598:C598 A599:D599 A600:C600 A601:D601 A602:C604 A605:D605 A606:C606 A607:D607 A608:C608 A609:D609 A610:C610 A611:D611 A612:C613 A614:D614 A615:C615 A616:D616 A617:C617 A618:D619 A620:C620 A621:D621 A622:C622 A623:D623 A624:C624 A625:D625 A626:C627 A628:D628 A629:C629 A630:D630 A631:C631 A632:D633 A634:C634 A635:D635 A636:C636 A637:D637 A638:C639 A640:D640 A641:C641 A642:D642 A643:C643 A644:D645 A646:C646 A647:D647 A648:C648 A649:D649 A650:C650 A651:D651 A652:C652 A653:D653 A654:C654 A655:D655 A656:C656 A657:D657 A658:C658 A659:D659 A660:C663 A664:D665 A666:C666 A667:D667 A668:C668 A669:D669 A670:C670 A671:D671 A672:C672 E673 A673:D674 A675:C675 A676:D676 A677:C677 A678:D678 A679:C679 A680:D680 A681:C683 A684:D684 A685:C685 A686:D686 A687:C689 A690:D690 A691:C691 A692:D699 E697 A700:C700 A701:D701 A702:C702 A703:D703 A704:C708 A709:D710 A711:C711 A712:D712 A713:C713 E714 A714:D716 A717:C717 A718:D718 A719:C719 A720:D720 A721:C722 A723:D723 A724:C725 A726:D726 A727:C727 A728:D728 A729:C729 A730:D730 A731:C731 A732:D732 A733:C733 A734:D734 A735:C736 A737:D737 A738:C738 A739:D740 A741:C741 A742:D742 A743:C744 A745:D745 A746:C747 A748:D749 A750:C752 A753:D753 A754:C755 A756:D756 A757:C757 A758:D758 A759:C759 A760:D760 A761:C762 A763:D764 A765:C765 A766:D766 A767:C767 A768:D768 A769:C769 E770 A770:D772 A773:C773 A774:D774 A775:C775 A776:D776 A777:C777 A778:D778 A779:C779 A780:D781 A782:C782 A783:D783 A784:C784 A785:D785 A786:C786 A787:D787 A788:C788 A789:D789 A790:C790 A791:D791 A792:C792 A793:D793 A794:C794 A795:D795 A796:C796 A797:D797 A798:C798 A799:D799 A800:C800 A801:D802 A803:C803 A804:D804 A805:C806 A807:D807 A808:C810 A811:D814 E812 A815:C815 A816:D816 A817:C817 A818:D818 A819:C822 A823:D824 A825:C825 A826:D826 A827:C827 E828 A828:D830 A831:C832 A833:D833 A834:C834 A835:D835 A836:C836 A837:D837 A838:C838 A839:D840 A841:C841 A842:D842 A843:C843 A844:D844 A845:C845 A846:D847 A848:C848 A849:D849 A850:C852 A853:D853 A854:C855 A856:D856 A857:C857 A858:D858 A859:C859 A860:D860 A861:C861 A862:D862 A863:C863 A864:D864 A865:C865 A866:D866 A867:C872 A873:D873 A874:C876 A877:D880 E878 A881:C882 A883:D883 A884:C884 A885:D885 A886:C886 A887:D887 A888:C888 A889:D889 A890:C890 A891:D891 A892:C892 A893:D893 A894:C894 A895:D895 A896:C898 A899:D899 A900:C900 A901:D902 A903:C903 A904:D904 A905:C905 A906:D906 A907:C907 A908:D909 A910:C910 A911:D911 A912:C913 A914:D914 A915:C916 A917:D917 A918:C919 E920 A920:D922 A923:C923 A924:D924 A925:C926 A927:D927 A928:C928 A929:D929 A930:C930 A931:D931 A932:C932 A933:D934 A935:C935 A936:D936 A937:C941 A942:D943 A944:C944 A945:D945 A946:C946 A947:D947 A948:C948 A949:D949 A950:C950 A951:D951 A952:C952 A953:D953 A954:C955 A956:D956 A957:C958 A959:D960 A961:C961 A962:D965 E963 A966:C966 A967:D967 A968:C968 A969:D969 A970:C970 A971:D971 A972:C973 A974:D974 A975:C975 A976:D976 A977:C978 A979:D979 A980:C980 A981:D981 A982:C982 A983:D984 A985:C985 A986:D986 A987:C987 A988:D988 A989:C989 A990:D990 A991:C991 A992:D992 A993:C993 A994:D994 A995:C995 A996:D996 A997:C997 A998:D999 A1000:C1001 A1002:D1002 A1003:C1005 E1006 A1006:D1008 A1009:C1011 A1012:D1012 A1013:C1013 A1014:D1014 A1015:C1015 A1016:D1016 A1017:C1017 A1018:D1018 A1019:C1021 A1022:D1028 E1027 A1029:C1029 A1030:D1030 A1031:C1039 A1040:D1040 A1041:C1042 A1043:D1043 A1044:C1045 A1046:D1046 A1047:C1049 A1050:D1050 A1051:C1051 A1052:D1052 A1053:C1053 A1054:D1054 A1055:C1064 A1065:D1065 A1066:C1066 E1067 A1067:D1069 A1070:C1070 A1071:D1071 A1072:C1076 A1077:D1077 A1078:C1078 A1079:D1079 A1080:C1080 A1081:D1081 A1082:C1082 E1083 A1083:D1085 A1086:C1086 A1087:D1087 A1088:C1088 A1089:D1089 A1090:C1090 A1091:D1092 A1093:C1093 A1094:D1094 A1095:C1095 A1096:D1096 A1097:C1097 A1098:D1098 A1099:C1099 A1100:D1101 A1102:C1102 A1103:D1103 A1104:C1104 A1105:D1105 A1106:C1106 A1107:D1107 A1108:C1108 A1109:D1109 A1110:C1110 A1111:D1111 A1112:C1112 A1113:D1114 A1115:C1115 A1116:D1116 A1117:C1118 A1119:D1119 A1120:C1120 A1121:D1121 A1122:C1123 A1124:D1124 A1125:C1125 A1126:D1126 A1127:C1127 A1128:D1128 A1129:C1130 E1131 A1131:D1133 A1134:C1135 A1136:D1136 A1137:C1138 A1139:D1139 A1140:C1140 A1141:D1141 A1142:C1142 A1143:D1143 A1144:C1144 A1145:D1152 E1150 A1153:C1153 A1154:D1155 A1156:C1158 A1159:D1160 A1161:C1170 A1171:D1171 A1172:C1172 A1173:D1175 A1176:C1178 A1179:D1179 A1180:C1182 A1183:D1184 A1185:C1186 A1187:D1187 A1188:C1189 A1190:D1191 A1192:C1193 A1194:D1194 A1195:C1196 A1197:D1197 A1198:C1199 A1200:D1203">
    <cfRule type="expression" dxfId="5" priority="12">
      <formula>$I6="entfällt"</formula>
    </cfRule>
  </conditionalFormatting>
  <conditionalFormatting sqref="E6:G6 A6:D9 E7:E8 A10:C10 A11:D11 A17:D17 A18:C18 A19:D19 A20:C20 A21:D24 A25:C50 A51:D51 A52:C61 A62:D65 E63 A66:C80 A81:D82 A83:C92 A93:D93 A94:C94 A95:D95 A96:C99 A100:D101 A102:C107 E108 A108:D110 A111:C111 A112:D113 A114:C114 A115:D115 A116:C117 A118:D118 A119:C120 A121:D121 A122:C124 A125:D125 A126:C126 A127:D127 A128:C128 A129:D129 A130:C130 A131:D132 A133:C133 A134:D134 A135:C135 A136:D136 A137:C144 A145:D152 E150 A153:C153 A154:D154 A155:C156 A157:D157 A158:C160 A161:D161 A162:C162 A163:D163 A164:C164 A165:D165 A166:C166 A167:D167 A168:C169 A170:D170 A171:C171 A172:D173 A174:C175 A176:D176 A177:C177 A178:D179 A180:C180 A181:D181 A182:C182 A183:D183 A184:C184 A185:D185 A186:C186 A187:D187 A188:C188 E189 A189:D191 B192:C192 A193:D193 B194:C194 A195:D195 B196:C196 A197:D197 B198:C198 A199:D199 B200:C200 A201:D201 B202:C202 A203:D204 B205:C210 A211:D211 B212:C214 A215:D215 B216:C216 A217:D217 B218:C219 A220:D220 B221:C221 A222:D222 B223:C223 A224:D224 B225:C226 A227:D227 B228:C229 A230:D230 B231:C231 A232:D232 B233:C233 A234:D234 B235:C235 A236:D237 B238:C239 A240:D240 B241:C242 A243:D244 B245:C245 A246:D246 B247:C247 A248:D248 B249:C249 A250:D250 B251:C251 B252 A253:D253 B254:C254 B255 A256:D256 B257:C257 A258:D258 B259:C259 A260:D260 B261:C261 A262:D262 B263:C263 B264 A265:D265 B266:C266 B267 A268:D269 B270:C270 E271 A271:D273 B274:C274 A275:D275 B276:C276 A277:D277 B278:C279 A280:D280 B281:C281 A282:D282 B283:C283 A284:D284 B285:C285 A286:D286 B287:C287 A288:D288 B289:C289 A290:D290 B291:C292 A293:D293 B294:C294 A295:D295 B296:C296 A297:D297 B298:C305 A306:D306 B307:C309 A310:D310 B311:C311 A312:D312 B313:C313 A314:D314 B315:C315 A316:D316 B317:C317 A318:D319 B320:C321 A322:D322 B323:C323 A324:D324 B325:C325 A326:D326 B327:C327 A328:D329 B330:C331 A332:D332 B333:C333 A334:D334 B335:C335 A336:D336 B337:C337 A338:D339 B340:C347 A348:D348 B349:C349 A350:D350 B351:C351 A352:D352 B353:C353 A354:D354 B355:C355 A356:D356 B357:C357 A358:D358 B359:C359 A360:D360 B361:C361 A362:D362 B363:C363 A364:D364 B365:C365 A366:D366 B367:C367 A368:D368 B369:C369 A370:D370 B371:C371 A372:D372 B373:C373 A374:D374 B375:C375 A376:D376 B377:C377 A378:D378 B379:C379 A380:D380 B381:C381 A382:D382 B383:C384 E385 A385:D387 B388:C388 A389:D389 B390:C390 A391:D391 B392:C392 A393:D394 B395:C395 A396:D396 B397:C397 A398:D398 B399:C399 A400:D401 B402:C402 A403:D403 B404:C404 E405 A405:D407 B408:C408 A409:D409 B410:C412 A413:D414 B415:C415 A416:D416 B417:C417 A418:D418 B419:C419 A420:D420 B421:C421 A422:D422 B423:C423 A424:D424 B425:C425 A426:D426 B427:C427 A428:D429 B430:C430 A431:D431 B432:C433 A434:D434 B435:C435 A436:D443 E441 B444:C444 A445:D445 B446:C446 A447:D447 B448:C454 A455:D456 B457:C457 A458:D458 B459:C459 E460 A460:D462 B463:C463 A464:D464 B465:C465 A466:D467 B468:C468 A469:D469 B470:C470 A471:D471 B472:C472 A473:D473 B474:C474 E475 A475:D477 B478:C478 A479:D479 A480:C481 A482:D482 A483:C484 A485:D485 A486:C486 A487:D487 A488:C488 A489:D489 A490:C490 A491:D491 A492:C492 A493:D494 A495:C496 A497:D497 A498:C499 A500:D500 A501:C502 A503:D503 A504:C505 A506:D506 A507:C507 A508:D508 A509:C509 A510:D510 A511:C511 A512:D512 A513:C513 A514:D515 A516:C516 A517:D517 A518:C518 A519:D519 A520:C521 A522:D522 A523:C523 A524:D524 A525:C525 A526:D526 A527:C527 A528:D528 A529:C529 A530:D530 A531:C531 A532:D532 A533:C533 A534:D534 A535:C535 A536:D536 A537:C537 A538:D538 A539:C539 A540:D540 A541:C541 A542:D542 A543:C543 A544:D544 A545:C546 A547:D547 A548:C548 A549:D549 A550:C550 A551:D551 A552:C553 A554:D554 A555:C555 A556:D556 A557:C557 A558:D558 A559:C559 A560:D560 A561:C562 A563:D563 A564:C564 A565:D565 A566:C566 A567:D567 A568:C568 A569:D569 A570:C570 A571:D571 A572:C572 A573:D574 A575:C575 A576:D576 A577:C578 A579:D579 A580:C580 A581:D581 A582:C582 A583:D583 A584:C585 A586:D586 A587:C587 A588:D588 A589:C589 A590:D590 A591:C591 A592:D592 A593:C593 A594:D594 A595:C596 A597:D597 A598:C598 A599:D599 A600:C600 A601:D601 A602:C604 A605:D605 A606:C606 A607:D607 A608:C608 A609:D609 A610:C610 A611:D611 A612:C613 A614:D614 A615:C615 A616:D616 A617:C617 A618:D619 A620:C620 A621:D621 A622:C622 A623:D623 A624:C624 A625:D625 A626:C627 A628:D628 A629:C629 A630:D630 A631:C631 A632:D633 A634:C634 A635:D635 A636:C636 A637:D637 A638:C639 A640:D640 A641:C641 A642:D642 A643:C643 A644:D645 A646:C646 A647:D647 A648:C648 A649:D649 A650:C650 A651:D651 A652:C652 A653:D653 A654:C654 A655:D655 A656:C656 A657:D657 A658:C658 A659:D659 A660:C663 A664:D665 A666:C666 A667:D667 A668:C668 A669:D669 A670:C670 A671:D671 A672:C672 E673 A673:D674 A675:C675 A676:D676 A677:C677 A678:D678 A679:C679 A680:D680 A681:C683 A684:D684 A685:C685 A686:D686 A687:C689 A690:D690 A691:C691 A692:D699 E697 A700:C700 A701:D701 A702:C702 A703:D703 A704:C708 A709:D710 A711:C711 A712:D712 A713:C713 E714 A714:D716 A717:C717 A718:D718 A719:C719 A720:D720 A721:C722 A723:D723 A724:C725 A726:D726 A727:C727 A728:D728 A729:C729 A730:D730 A731:C731 A732:D732 A733:C733 A734:D734 A735:C736 A737:D737 A738:C738 A739:D740 A741:C741 A742:D742 A743:C744 A745:D745 A746:C747 A748:D749 A750:C752 A753:D753 A754:C755 A756:D756 A757:C757 A758:D758 A759:C759 A760:D760 A761:C762 A763:D764 A765:C765 A766:D766 A767:C767 A768:D768 A769:C769 E770 A770:D772 A773:C773 A774:D774 A775:C775 A776:D776 A777:C777 A778:D778 A779:C779 A780:D781 A782:C782 A783:D783 A784:C784 A785:D785 A786:C786 A787:D787 A788:C788 A789:D789 A790:C790 A791:D791 A792:C792 A793:D793 A794:C794 A795:D795 A796:C796 A797:D797 A798:C798 A799:D799 A800:C800 A801:D802 A803:C803 A804:D804 A805:C806 A807:D807 A808:C810 A811:D814 E812 A815:C815 A816:D816 A817:C817 A818:D818 A819:C822 A823:D824 A825:C825 A826:D826 A827:C827 E828 A828:D830 A831:C832 A833:D833 A834:C834 A835:D835 A836:C836 A837:D837 A838:C838 A839:D840 A841:C841 A842:D842 A843:C843 A844:D844 A845:C845 A846:D847 A848:C848 A849:D849 A850:C852 A853:D853 A854:C855 A856:D856 A857:C857 A858:D858 A859:C859 A860:D860 A861:C861 A862:D862 A863:C863 A864:D864 A865:C865 A866:D866 A867:C872 A873:D873 A874:C876 A877:D880 E878 A881:C882 A883:D883 A884:C884 A885:D885 A886:C886 A887:D887 A888:C888 A889:D889 A890:C890 A891:D891 A892:C892 A893:D893 A894:C894 A895:D895 A896:C898 A899:D899 A900:C900 A901:D902 A903:C903 A904:D904 A905:C905 A906:D906 A907:C907 A908:D909 A910:C910 A911:D911 A912:C913 A914:D914 A915:C916 A917:D917 A918:C919 E920 A920:D922 A923:C923 A924:D924 A925:C926 A927:D927 A928:C928 A929:D929 A930:C930 A931:D931 A932:C932 A933:D934 A935:C935 A936:D936 A937:C941 A942:D943 A944:C944 A945:D945 A946:C946 A947:D947 A948:C948 A949:D949 A950:C950 A951:D951 A952:C952 A953:D953 A954:C955 A956:D956 A957:C958 A959:D960 A961:C961 A962:D965 E963 A966:C966 A967:D967 A968:C968 A969:D969 A970:C970 A971:D971 A972:C973 A974:D974 A975:C975 A976:D976 A977:C978 A979:D979 A980:C980 A981:D981 A982:C982 A983:D984 A985:C985 A986:D986 A987:C987 A988:D988 A989:C989 A990:D990 A991:C991 A992:D992 A993:C993 A994:D994 A995:C995 A996:D996 A997:C997 A998:D999 A1000:C1001 A1002:D1002 A1003:C1005 E1006 A1006:D1008 A1009:C1011 A1012:D1012 A1013:C1013 A1014:D1014 A1015:C1015 A1016:D1016 A1017:C1017 A1018:D1018 A1019:C1021 A1022:D1028 E1027 A1029:C1029 A1030:D1030 A1031:C1039 A1040:D1040 A1041:C1042 A1043:D1043 A1044:C1045 A1046:D1046 A1047:C1049 A1050:D1050 A1051:C1051 A1052:D1052 A1053:C1053 A1054:D1054 A1055:C1064 A1065:D1065 A1066:C1066 E1067 A1067:D1069 A1070:C1070 A1071:D1071 A1072:C1076 A1077:D1077 A1078:C1078 A1079:D1079 A1080:C1080 A1081:D1081 A1082:C1082 E1083 A1083:D1085 A1086:C1086 A1087:D1087 A1088:C1088 A1089:D1089 A1090:C1090 A1091:D1092 A1093:C1093 A1094:D1094 A1095:C1095 A1096:D1096 A1097:C1097 A1098:D1098 A1099:C1099 A1100:D1101 A1102:C1102 A1103:D1103 A1104:C1104 A1105:D1105 A1106:C1106 A1107:D1107 A1108:C1108 A1109:D1109 A1110:C1110 A1111:D1111 A1112:C1112 A1113:D1114 A1115:C1115 A1116:D1116 A1117:C1118 A1119:D1119 A1120:C1120 A1121:D1121 A1122:C1123 A1124:D1124 A1125:C1125 A1126:D1126 A1127:C1127 A1128:D1128 A1129:C1130 E1131 A1131:D1133 A1134:C1135 A1136:D1136 A1137:C1138 A1139:D1139 A1140:C1140 A1141:D1141 A1142:C1142 A1143:D1143 A1144:C1144 A1145:D1152 E1150 A1153:C1153 A1154:D1155 A1156:C1158 A1159:D1160 A1161:C1170 A1171:D1171 A1172:C1172 A1173:D1175 A1176:C1178 A1179:D1179 A1180:C1182 A1183:D1184 A1185:C1186 A1187:D1187 A1188:C1189 A1190:D1191 A1192:C1193 A1194:D1194 A1195:C1196 A1197:D1197 A1198:C1199 A1200:D1203">
    <cfRule type="expression" dxfId="4" priority="13">
      <formula>$I6="entfällt"</formula>
    </cfRule>
  </conditionalFormatting>
  <conditionalFormatting sqref="E149:G149">
    <cfRule type="expression" dxfId="3" priority="10">
      <formula>$I149="entfällt"</formula>
    </cfRule>
    <cfRule type="expression" dxfId="2" priority="11">
      <formula>$I149="entfällt"</formula>
    </cfRule>
  </conditionalFormatting>
  <conditionalFormatting sqref="E440:G440">
    <cfRule type="expression" dxfId="1" priority="9">
      <formula>$I440="entfällt"</formula>
    </cfRule>
    <cfRule type="expression" dxfId="0" priority="8">
      <formula>$I440="entfällt"</formula>
    </cfRule>
  </conditionalFormatting>
  <pageMargins left="0.59055118110236227" right="0.39370078740157483" top="0.74803149606299213" bottom="0.74803149606299213" header="0.31496062992125984" footer="0.31496062992125984"/>
  <pageSetup paperSize="9" scale="90" orientation="portrait" r:id="rId1"/>
  <headerFooter>
    <oddFooter>&amp;L&amp;F
&amp;A&amp;RSeite &amp;P</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7F72258-165F-43E7-89A3-1F9E441ECE25}">
          <x14:formula1>
            <xm:f>'Données de base'!$A$13:$A$15</xm:f>
          </x14:formula1>
          <xm:sqref>E275:G275 E1201:G1203 E11:G11 E19:G19 E21:G24 E51:G51 E62:G62 E101:G101 E110:G110 E118:G118 E121:G121 E127:G127 E129:G129 E132:G132 E134:G134 E152:G152 E136:G136 E154:G154 E165:G165 E173:G173 E176:G176 E193:G193 E197:G197 E286:G286 E312:G312 E314:G314 E322:G322 E324:G324 E332:G332 E334:G334 E339:G339 E348:G348 E354:G354 E368:G368 E370:G370 E372:G372 E374:G374 E376:G376 E387:G387 E389:G389 E391:G391 E394:G394 E396:G396 E398:G398 E443:G443 E445:G445 E447:G447 E456:G456 E458:G458 E464:G464 E469:G469 E473:G473 E485:G485 E487:G487 E512:G512 E522:G522 E536:G536 E538:G538 E540:G540 E542:G542 E563:G563 E565:G565 E569:G569 E588:G588 E590:G590 E597:G597 E607:G607 E609:G609 E611:G611 E616:G616 E623:G623 E628:G628 E630:G630 E637:G637 E640:G640 E649:G649 E651:G651 E669:G669 E671:G671 E690:G690 E699:G699 E701:G701 E703:G703 E710:G710 E712:G712 E720:G720 E728:G728 E730:G730 E732:G732 E734:G734 E742:G742 E749:G749 E753:G753 E764:G764 E766:G766 E772:G772 E774:G774 E781:G781 E783:G783 E785:G785 E789:G789 E791:G791 E793:G793 E795:G795 E797:G797 E799:G799 E802:G802 E804:G804 E814:G814 E816:G816 E818:G818 E824:G824 E826:G826 E835:G835 E837:G837 E853:G853 E858:G858 E862:G862 E864:G864 E880:G880 E885:G885 E887:G887 E889:G889 E891:G891 E893:G893 E902:G902 E904:G904 E906:G906 E934:G934 E936:G936 E943:G943 E945:G945 E960:G960 E962:G962 E969:G969 E984:G984 E992:G992 E994:G994 E996:G996 E1018:G1018 E1030:G1030 E1040:G1040 E1043:G1043 E1046:G1046 E1050:G1050 E1052:G1052 E1054:G1054 E1065:G1065 E1069:G1069 E1071:G1071 E1077:G1077 E1079:G1079 E1081:G1081 E1092:G1092 E1101:G1101 E1103:G1103 E1105:G1105 E1119:G1119 E1141:G1141 E1143:G1143 E1160:G1160 E1171:G1171 E157:G157 E191:G191 E277:G277 E297:G297 E319:G319 E329:G329 E336:G336 E382:G382 E479:G479 E494:G494 E500:G500 E503:G503 E517:G517 E544:G544 E551:G551 E558:G558 E560:G560 E576:G576 E583:G583 E594:G594 E599:G599 E625:G625 E1116:G1116 E1128:G1128 E1133:G1133 E93:G93 E65:G65 E82:G82 E95:G95 E113:G113 E115:G115 E125:G125 E163:G163 E167:G167 E170:G170 E195:G195 E199:G199 E201:G201 E204:G204 E211:G211 E215:G215 E220:G220 E222:G222 E224:G224 E227:G227 E230:G230 E232:G232 E234:G234 E237:G237 E240:G240 E244:G244 E246:G246 E250:G250 E253:G253 E256:G256 E265:G265 E273:G273 E280:G280 E282:G282 E284:G284 E288:G288 E290:G290 E293:G293 E295:G295 E306:G306 E310:G310 E316:G316 E326:G326 E350:G350 E352:G352 E356:G356 E358:G358 E362:G362 E364:G364 E366:G366 E378:G378 E380:G380 E401:G401 E403:G403 E462:G462 E467:G467 E471:G471 E477:G477 E482:G482 E489:G489 E491:G491 E497:G497 E506:G506 E508:G508 E510:G510 E515:G515 E519:G519 E524:G524 E526:G526 E530:G530 E532:G532 E534:G534 E547:G547 E549:G549 E554:G554 E556:G556 E574:G574 E579:G579 E581:G581 E586:G586 E592:G592 E601:G601 E605:G605 E614:G614 E619:G619 E621:G621 E633:G633 E635:G635 E645:G645 E647:G647 E653:G653 E655:G655 E657:G657 E659:G659 E665:G665 E667:G667 E676:G676 E678:G678 E680:G680 E684:G684 E686:G686 E716:G716 E718:G718 E723:G723 E740:G740 E760:G760 E778:G778 E830:G830 E833:G833 E840:G840 E842:G842 E844:G844 E849:G849 E874:F876 E856:G856 E860:G860 E895:G895 E909:G909 E922:G922 E924:G924 E927:G927 E929:G929 E931:G931 E947:G947 E949:G949 E951:G951 E965:G965 E967:G967 E971:G971 E974:G974 E979:G979 E981:G981 E986:G986 E988:G988 E990:G990 E1008:G1008 E1012:G1012 E1014:G1014 E1016:G1016 E1085:G1085 E1087:G1087 E1089:G1089 E1094:G1094 E1096:G1096 E1098:G1098 E1107:G1107 E1109:G1109 E1111:G1111 E1114:G1114 E1124:G1124 E1126:G1126 E1139:G1139 E1152:G1152 E1155:G1155 E181:G181 E161:G161 E179:G179 E183:G183 E185:G185 E187:G187 E217:G217 E248:G248 E258:G258 E260:G260 E262:G262 E269:G269 E360:G360 E407:G407 E409:G409 E414:G414 E416:G416 E418:G418 E420:G420 E422:G422 E424:G424 E426:G426 E429:G429 E431:G431 E434:G434 E528:G528 E567:G567 E571:G571 E642:G642 E726:G726 E737:G737 E745:G745 E756:G756 E758:G758 E768:G768 E776:G776 E787:G787 E847:G847 E866:G866 E883:G883 E899:G899 E911:G911 E914:G914 E917:G917 E953:G953 E956:G956 E976:G976 E999:G999 E1002:G1002 E1121:G1121 E1136:G1136 E1175:G1175 E1179:G1179 E1184:G1184 E1187:G1187 E1191:G1191 E1194:G1194 E1197:G1197 E146:G148 E437:G439 E693:G695 E9:G9 E1146:G1148 E1023:G1025 E808:F810</xm:sqref>
        </x14:dataValidation>
        <x14:dataValidation type="list" allowBlank="1" showInputMessage="1" showErrorMessage="1" xr:uid="{4A6BF7CE-A5D2-4BE6-86AA-6396E13558AF}">
          <x14:formula1>
            <xm:f>'Données de base'!$A$2:$A$6</xm:f>
          </x14:formula1>
          <xm:sqref>K240:K242 K199:K200 K268:K270 K391:K392 K172:K188 K445:K459 K338:K384 K466:K474 K115:K130 K651:K691 K623:K643 K844:K845 K933:K941 K901:K907 K1008:K1013 K387:K388 K574:K617 K510:K513 K1016:K1017 K737:K738 K136:K144 K748:K769 K9:K10 K984:K996 K959:K982 K1029:K1144 K998:K1005 J10 K1149:K1199 K403:K435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D55F1-A4EE-4815-B418-C5F8E1AA673F}">
  <dimension ref="A1:E644"/>
  <sheetViews>
    <sheetView workbookViewId="0"/>
  </sheetViews>
  <sheetFormatPr baseColWidth="10" defaultRowHeight="15" x14ac:dyDescent="0.25"/>
  <cols>
    <col min="1" max="1" width="16.140625" customWidth="1"/>
    <col min="2" max="2" width="32.5703125" bestFit="1" customWidth="1"/>
    <col min="3" max="3" width="25.42578125" bestFit="1" customWidth="1"/>
    <col min="4" max="4" width="33.5703125" bestFit="1" customWidth="1"/>
    <col min="5" max="5" width="18.5703125" bestFit="1" customWidth="1"/>
  </cols>
  <sheetData>
    <row r="1" spans="1:5" ht="23.25" x14ac:dyDescent="0.35">
      <c r="A1" s="507" t="s">
        <v>2425</v>
      </c>
      <c r="B1" s="507"/>
      <c r="C1" s="507"/>
      <c r="D1" s="507"/>
      <c r="E1" s="507"/>
    </row>
    <row r="2" spans="1:5" ht="35.1" customHeight="1" x14ac:dyDescent="0.25"/>
    <row r="3" spans="1:5" x14ac:dyDescent="0.25">
      <c r="A3" s="508" t="s">
        <v>2126</v>
      </c>
      <c r="B3" s="508" t="s">
        <v>2127</v>
      </c>
      <c r="C3" s="508" t="s">
        <v>2128</v>
      </c>
      <c r="D3" s="508" t="s">
        <v>2129</v>
      </c>
      <c r="E3" s="509" t="s">
        <v>2130</v>
      </c>
    </row>
    <row r="4" spans="1:5" x14ac:dyDescent="0.25">
      <c r="A4" s="510" t="s">
        <v>1241</v>
      </c>
      <c r="B4" s="511" t="s">
        <v>2139</v>
      </c>
      <c r="C4" s="512" t="s">
        <v>1242</v>
      </c>
      <c r="D4" s="511" t="s">
        <v>1243</v>
      </c>
      <c r="E4" s="511" t="s">
        <v>2124</v>
      </c>
    </row>
    <row r="5" spans="1:5" x14ac:dyDescent="0.25">
      <c r="A5" s="510" t="s">
        <v>1259</v>
      </c>
      <c r="B5" s="511" t="s">
        <v>2139</v>
      </c>
      <c r="C5" s="512" t="s">
        <v>1196</v>
      </c>
      <c r="D5" s="511" t="s">
        <v>1260</v>
      </c>
      <c r="E5" s="511" t="s">
        <v>2124</v>
      </c>
    </row>
    <row r="6" spans="1:5" x14ac:dyDescent="0.25">
      <c r="A6" s="510" t="s">
        <v>1277</v>
      </c>
      <c r="B6" s="511" t="s">
        <v>2139</v>
      </c>
      <c r="C6" s="512" t="s">
        <v>1278</v>
      </c>
      <c r="D6" s="511" t="s">
        <v>1279</v>
      </c>
      <c r="E6" s="511" t="s">
        <v>2124</v>
      </c>
    </row>
    <row r="7" spans="1:5" x14ac:dyDescent="0.25">
      <c r="A7" s="510" t="s">
        <v>1308</v>
      </c>
      <c r="B7" s="511" t="s">
        <v>2139</v>
      </c>
      <c r="C7" s="511" t="s">
        <v>1278</v>
      </c>
      <c r="D7" s="511" t="s">
        <v>1309</v>
      </c>
      <c r="E7" s="511" t="s">
        <v>2124</v>
      </c>
    </row>
    <row r="8" spans="1:5" x14ac:dyDescent="0.25">
      <c r="A8" s="510" t="s">
        <v>1314</v>
      </c>
      <c r="B8" s="511" t="s">
        <v>2139</v>
      </c>
      <c r="C8" s="511" t="s">
        <v>1196</v>
      </c>
      <c r="D8" s="511" t="s">
        <v>1315</v>
      </c>
      <c r="E8" s="511" t="s">
        <v>2124</v>
      </c>
    </row>
    <row r="9" spans="1:5" x14ac:dyDescent="0.25">
      <c r="A9" s="510" t="s">
        <v>1332</v>
      </c>
      <c r="B9" s="511" t="s">
        <v>2139</v>
      </c>
      <c r="C9" s="511" t="s">
        <v>1278</v>
      </c>
      <c r="D9" s="511" t="s">
        <v>1333</v>
      </c>
      <c r="E9" s="511" t="s">
        <v>2124</v>
      </c>
    </row>
    <row r="10" spans="1:5" x14ac:dyDescent="0.25">
      <c r="A10" s="510" t="s">
        <v>1351</v>
      </c>
      <c r="B10" s="511" t="s">
        <v>2139</v>
      </c>
      <c r="C10" s="511" t="s">
        <v>1242</v>
      </c>
      <c r="D10" s="511" t="s">
        <v>1352</v>
      </c>
      <c r="E10" s="511" t="s">
        <v>2124</v>
      </c>
    </row>
    <row r="11" spans="1:5" x14ac:dyDescent="0.25">
      <c r="A11" s="510" t="s">
        <v>1378</v>
      </c>
      <c r="B11" s="511" t="s">
        <v>2139</v>
      </c>
      <c r="C11" s="511" t="s">
        <v>1278</v>
      </c>
      <c r="D11" s="511" t="s">
        <v>1379</v>
      </c>
      <c r="E11" s="511" t="s">
        <v>2124</v>
      </c>
    </row>
    <row r="12" spans="1:5" x14ac:dyDescent="0.25">
      <c r="A12" s="510" t="s">
        <v>1380</v>
      </c>
      <c r="B12" s="511" t="s">
        <v>2139</v>
      </c>
      <c r="C12" s="511" t="s">
        <v>1196</v>
      </c>
      <c r="D12" s="511" t="s">
        <v>1381</v>
      </c>
      <c r="E12" s="511" t="s">
        <v>2124</v>
      </c>
    </row>
    <row r="13" spans="1:5" x14ac:dyDescent="0.25">
      <c r="A13" s="510" t="s">
        <v>1414</v>
      </c>
      <c r="B13" s="511" t="s">
        <v>2139</v>
      </c>
      <c r="C13" s="511" t="s">
        <v>1278</v>
      </c>
      <c r="D13" s="511" t="s">
        <v>1415</v>
      </c>
      <c r="E13" s="511" t="s">
        <v>2124</v>
      </c>
    </row>
    <row r="14" spans="1:5" x14ac:dyDescent="0.25">
      <c r="A14" s="510" t="s">
        <v>1416</v>
      </c>
      <c r="B14" s="511" t="s">
        <v>2139</v>
      </c>
      <c r="C14" s="511" t="s">
        <v>1278</v>
      </c>
      <c r="D14" s="511" t="s">
        <v>1417</v>
      </c>
      <c r="E14" s="511" t="s">
        <v>2124</v>
      </c>
    </row>
    <row r="15" spans="1:5" x14ac:dyDescent="0.25">
      <c r="A15" s="510" t="s">
        <v>1420</v>
      </c>
      <c r="B15" s="511" t="s">
        <v>2139</v>
      </c>
      <c r="C15" s="511" t="s">
        <v>1278</v>
      </c>
      <c r="D15" s="511" t="s">
        <v>1421</v>
      </c>
      <c r="E15" s="511" t="s">
        <v>2124</v>
      </c>
    </row>
    <row r="16" spans="1:5" x14ac:dyDescent="0.25">
      <c r="A16" s="510" t="s">
        <v>1444</v>
      </c>
      <c r="B16" s="511" t="s">
        <v>2139</v>
      </c>
      <c r="C16" s="511" t="s">
        <v>1445</v>
      </c>
      <c r="D16" s="511" t="s">
        <v>1446</v>
      </c>
      <c r="E16" s="511" t="s">
        <v>2124</v>
      </c>
    </row>
    <row r="17" spans="1:5" x14ac:dyDescent="0.25">
      <c r="A17" s="510" t="s">
        <v>1447</v>
      </c>
      <c r="B17" s="511" t="s">
        <v>2139</v>
      </c>
      <c r="C17" s="511" t="s">
        <v>1448</v>
      </c>
      <c r="D17" s="511" t="s">
        <v>1449</v>
      </c>
      <c r="E17" s="511" t="s">
        <v>2124</v>
      </c>
    </row>
    <row r="18" spans="1:5" x14ac:dyDescent="0.25">
      <c r="A18" s="510" t="s">
        <v>1450</v>
      </c>
      <c r="B18" s="511" t="s">
        <v>2139</v>
      </c>
      <c r="C18" s="511" t="s">
        <v>1448</v>
      </c>
      <c r="D18" s="511" t="s">
        <v>1451</v>
      </c>
      <c r="E18" s="511" t="s">
        <v>2124</v>
      </c>
    </row>
    <row r="19" spans="1:5" x14ac:dyDescent="0.25">
      <c r="A19" s="510" t="s">
        <v>1506</v>
      </c>
      <c r="B19" s="511" t="s">
        <v>2139</v>
      </c>
      <c r="C19" s="513" t="s">
        <v>1442</v>
      </c>
      <c r="D19" s="511" t="s">
        <v>1507</v>
      </c>
      <c r="E19" s="511" t="s">
        <v>2124</v>
      </c>
    </row>
    <row r="20" spans="1:5" x14ac:dyDescent="0.25">
      <c r="A20" s="510" t="s">
        <v>1548</v>
      </c>
      <c r="B20" s="511" t="s">
        <v>2139</v>
      </c>
      <c r="C20" s="511" t="s">
        <v>1448</v>
      </c>
      <c r="D20" s="511" t="s">
        <v>1549</v>
      </c>
      <c r="E20" s="511" t="s">
        <v>2124</v>
      </c>
    </row>
    <row r="21" spans="1:5" x14ac:dyDescent="0.25">
      <c r="A21" s="510" t="s">
        <v>1561</v>
      </c>
      <c r="B21" s="511" t="s">
        <v>2139</v>
      </c>
      <c r="C21" s="511" t="s">
        <v>1562</v>
      </c>
      <c r="D21" s="511" t="s">
        <v>1563</v>
      </c>
      <c r="E21" s="511" t="s">
        <v>2124</v>
      </c>
    </row>
    <row r="22" spans="1:5" x14ac:dyDescent="0.25">
      <c r="A22" s="510" t="s">
        <v>1615</v>
      </c>
      <c r="B22" s="511" t="s">
        <v>2139</v>
      </c>
      <c r="C22" s="511" t="s">
        <v>1616</v>
      </c>
      <c r="D22" s="511" t="s">
        <v>1617</v>
      </c>
      <c r="E22" s="511" t="s">
        <v>2124</v>
      </c>
    </row>
    <row r="23" spans="1:5" x14ac:dyDescent="0.25">
      <c r="A23" s="510" t="s">
        <v>1683</v>
      </c>
      <c r="B23" s="511" t="s">
        <v>2139</v>
      </c>
      <c r="C23" s="511" t="s">
        <v>1616</v>
      </c>
      <c r="D23" s="511" t="s">
        <v>1684</v>
      </c>
      <c r="E23" s="511" t="s">
        <v>2124</v>
      </c>
    </row>
    <row r="24" spans="1:5" x14ac:dyDescent="0.25">
      <c r="A24" s="510" t="s">
        <v>1686</v>
      </c>
      <c r="B24" s="511" t="s">
        <v>2139</v>
      </c>
      <c r="C24" s="511" t="s">
        <v>1687</v>
      </c>
      <c r="D24" s="511" t="s">
        <v>1688</v>
      </c>
      <c r="E24" s="511" t="s">
        <v>2124</v>
      </c>
    </row>
    <row r="25" spans="1:5" x14ac:dyDescent="0.25">
      <c r="A25" s="510" t="s">
        <v>1702</v>
      </c>
      <c r="B25" s="511" t="s">
        <v>2139</v>
      </c>
      <c r="C25" s="511" t="s">
        <v>1703</v>
      </c>
      <c r="D25" s="511" t="s">
        <v>1704</v>
      </c>
      <c r="E25" s="511" t="s">
        <v>2124</v>
      </c>
    </row>
    <row r="26" spans="1:5" x14ac:dyDescent="0.25">
      <c r="A26" s="510" t="s">
        <v>1756</v>
      </c>
      <c r="B26" s="511" t="s">
        <v>2139</v>
      </c>
      <c r="C26" s="511" t="s">
        <v>1757</v>
      </c>
      <c r="D26" s="511" t="s">
        <v>1758</v>
      </c>
      <c r="E26" s="511" t="s">
        <v>2124</v>
      </c>
    </row>
    <row r="27" spans="1:5" x14ac:dyDescent="0.25">
      <c r="A27" s="510" t="s">
        <v>1763</v>
      </c>
      <c r="B27" s="511" t="s">
        <v>2139</v>
      </c>
      <c r="C27" s="511" t="s">
        <v>1242</v>
      </c>
      <c r="D27" s="511" t="s">
        <v>1764</v>
      </c>
      <c r="E27" s="511" t="s">
        <v>2124</v>
      </c>
    </row>
    <row r="28" spans="1:5" x14ac:dyDescent="0.25">
      <c r="A28" s="510" t="s">
        <v>1846</v>
      </c>
      <c r="B28" s="511" t="s">
        <v>2139</v>
      </c>
      <c r="C28" s="511" t="s">
        <v>1278</v>
      </c>
      <c r="D28" s="511" t="s">
        <v>1847</v>
      </c>
      <c r="E28" s="511" t="s">
        <v>2124</v>
      </c>
    </row>
    <row r="29" spans="1:5" x14ac:dyDescent="0.25">
      <c r="A29" s="510" t="s">
        <v>1848</v>
      </c>
      <c r="B29" s="511" t="s">
        <v>2139</v>
      </c>
      <c r="C29" s="511" t="s">
        <v>1196</v>
      </c>
      <c r="D29" s="511" t="s">
        <v>1849</v>
      </c>
      <c r="E29" s="511" t="s">
        <v>2124</v>
      </c>
    </row>
    <row r="30" spans="1:5" x14ac:dyDescent="0.25">
      <c r="A30" s="510" t="s">
        <v>1864</v>
      </c>
      <c r="B30" s="511" t="s">
        <v>2139</v>
      </c>
      <c r="C30" s="511" t="s">
        <v>1442</v>
      </c>
      <c r="D30" s="511"/>
      <c r="E30" s="511" t="s">
        <v>2124</v>
      </c>
    </row>
    <row r="31" spans="1:5" x14ac:dyDescent="0.25">
      <c r="A31" s="510" t="s">
        <v>1883</v>
      </c>
      <c r="B31" s="511" t="s">
        <v>2139</v>
      </c>
      <c r="C31" s="511" t="s">
        <v>1616</v>
      </c>
      <c r="D31" s="511" t="s">
        <v>1684</v>
      </c>
      <c r="E31" s="511" t="s">
        <v>2124</v>
      </c>
    </row>
    <row r="32" spans="1:5" x14ac:dyDescent="0.25">
      <c r="A32" s="510" t="s">
        <v>1915</v>
      </c>
      <c r="B32" s="511" t="s">
        <v>2139</v>
      </c>
      <c r="C32" s="511" t="s">
        <v>1278</v>
      </c>
      <c r="D32" s="511" t="s">
        <v>1916</v>
      </c>
      <c r="E32" s="511" t="s">
        <v>2124</v>
      </c>
    </row>
    <row r="33" spans="1:5" x14ac:dyDescent="0.25">
      <c r="A33" s="510" t="s">
        <v>1917</v>
      </c>
      <c r="B33" s="511" t="s">
        <v>2139</v>
      </c>
      <c r="C33" s="511" t="s">
        <v>1278</v>
      </c>
      <c r="D33" s="511" t="s">
        <v>1918</v>
      </c>
      <c r="E33" s="511" t="s">
        <v>2124</v>
      </c>
    </row>
    <row r="34" spans="1:5" x14ac:dyDescent="0.25">
      <c r="A34" s="510" t="s">
        <v>1923</v>
      </c>
      <c r="B34" s="511" t="s">
        <v>2139</v>
      </c>
      <c r="C34" s="511" t="s">
        <v>1278</v>
      </c>
      <c r="D34" s="511" t="s">
        <v>1924</v>
      </c>
      <c r="E34" s="511" t="s">
        <v>2124</v>
      </c>
    </row>
    <row r="35" spans="1:5" x14ac:dyDescent="0.25">
      <c r="A35" s="510" t="s">
        <v>1925</v>
      </c>
      <c r="B35" s="511" t="s">
        <v>2139</v>
      </c>
      <c r="C35" s="511" t="s">
        <v>1926</v>
      </c>
      <c r="D35" s="511" t="s">
        <v>1927</v>
      </c>
      <c r="E35" s="511" t="s">
        <v>2124</v>
      </c>
    </row>
    <row r="36" spans="1:5" x14ac:dyDescent="0.25">
      <c r="A36" s="510" t="s">
        <v>1978</v>
      </c>
      <c r="B36" s="511" t="s">
        <v>2139</v>
      </c>
      <c r="C36" s="511" t="s">
        <v>1278</v>
      </c>
      <c r="D36" s="511" t="s">
        <v>1979</v>
      </c>
      <c r="E36" s="511" t="s">
        <v>2124</v>
      </c>
    </row>
    <row r="37" spans="1:5" x14ac:dyDescent="0.25">
      <c r="A37" s="510" t="s">
        <v>2026</v>
      </c>
      <c r="B37" s="511" t="s">
        <v>2139</v>
      </c>
      <c r="C37" s="511" t="s">
        <v>1278</v>
      </c>
      <c r="D37" s="511" t="s">
        <v>2027</v>
      </c>
      <c r="E37" s="511" t="s">
        <v>2124</v>
      </c>
    </row>
    <row r="38" spans="1:5" x14ac:dyDescent="0.25">
      <c r="A38" s="510" t="s">
        <v>2046</v>
      </c>
      <c r="B38" s="511" t="s">
        <v>2139</v>
      </c>
      <c r="C38" s="511" t="s">
        <v>1278</v>
      </c>
      <c r="D38" s="511" t="s">
        <v>2047</v>
      </c>
      <c r="E38" s="511" t="s">
        <v>2124</v>
      </c>
    </row>
    <row r="39" spans="1:5" x14ac:dyDescent="0.25">
      <c r="A39" s="510" t="s">
        <v>2053</v>
      </c>
      <c r="B39" s="511" t="s">
        <v>2139</v>
      </c>
      <c r="C39" s="511" t="s">
        <v>1926</v>
      </c>
      <c r="D39" s="511" t="s">
        <v>2054</v>
      </c>
      <c r="E39" s="511" t="s">
        <v>2124</v>
      </c>
    </row>
    <row r="40" spans="1:5" x14ac:dyDescent="0.25">
      <c r="A40" s="510" t="s">
        <v>2078</v>
      </c>
      <c r="B40" s="511" t="s">
        <v>2139</v>
      </c>
      <c r="C40" s="511" t="s">
        <v>1445</v>
      </c>
      <c r="D40" s="511" t="s">
        <v>2079</v>
      </c>
      <c r="E40" s="511" t="s">
        <v>2124</v>
      </c>
    </row>
    <row r="41" spans="1:5" x14ac:dyDescent="0.25">
      <c r="A41" s="510" t="s">
        <v>2115</v>
      </c>
      <c r="B41" s="511" t="s">
        <v>2139</v>
      </c>
      <c r="C41" s="511" t="s">
        <v>1445</v>
      </c>
      <c r="D41" s="511" t="s">
        <v>2116</v>
      </c>
      <c r="E41" s="511" t="s">
        <v>2124</v>
      </c>
    </row>
    <row r="42" spans="1:5" x14ac:dyDescent="0.25">
      <c r="A42" s="510" t="s">
        <v>1206</v>
      </c>
      <c r="B42" s="511" t="s">
        <v>2139</v>
      </c>
      <c r="C42" s="511" t="s">
        <v>1196</v>
      </c>
      <c r="D42" s="511" t="s">
        <v>1207</v>
      </c>
      <c r="E42" s="511" t="s">
        <v>2124</v>
      </c>
    </row>
    <row r="43" spans="1:5" x14ac:dyDescent="0.25">
      <c r="A43" s="510" t="s">
        <v>1212</v>
      </c>
      <c r="B43" s="511" t="s">
        <v>1181</v>
      </c>
      <c r="C43" s="511" t="s">
        <v>1213</v>
      </c>
      <c r="D43" s="511" t="s">
        <v>1214</v>
      </c>
      <c r="E43" s="511" t="s">
        <v>2124</v>
      </c>
    </row>
    <row r="44" spans="1:5" x14ac:dyDescent="0.25">
      <c r="A44" s="510" t="s">
        <v>1215</v>
      </c>
      <c r="B44" s="511" t="s">
        <v>1181</v>
      </c>
      <c r="C44" s="511" t="s">
        <v>1213</v>
      </c>
      <c r="D44" s="511" t="s">
        <v>1216</v>
      </c>
      <c r="E44" s="511" t="s">
        <v>2124</v>
      </c>
    </row>
    <row r="45" spans="1:5" x14ac:dyDescent="0.25">
      <c r="A45" s="510" t="s">
        <v>1382</v>
      </c>
      <c r="B45" s="511" t="s">
        <v>1181</v>
      </c>
      <c r="C45" s="511" t="s">
        <v>1211</v>
      </c>
      <c r="D45" s="511" t="s">
        <v>1383</v>
      </c>
      <c r="E45" s="511" t="s">
        <v>2124</v>
      </c>
    </row>
    <row r="46" spans="1:5" x14ac:dyDescent="0.25">
      <c r="A46" s="514" t="s">
        <v>1432</v>
      </c>
      <c r="B46" s="515" t="s">
        <v>1181</v>
      </c>
      <c r="C46" s="515" t="s">
        <v>1433</v>
      </c>
      <c r="D46" s="515" t="s">
        <v>1434</v>
      </c>
      <c r="E46" s="515" t="s">
        <v>2125</v>
      </c>
    </row>
    <row r="47" spans="1:5" x14ac:dyDescent="0.25">
      <c r="A47" s="514" t="s">
        <v>1452</v>
      </c>
      <c r="B47" s="515" t="s">
        <v>1181</v>
      </c>
      <c r="C47" s="515" t="s">
        <v>1431</v>
      </c>
      <c r="D47" s="515" t="s">
        <v>1434</v>
      </c>
      <c r="E47" s="515" t="s">
        <v>2125</v>
      </c>
    </row>
    <row r="48" spans="1:5" x14ac:dyDescent="0.25">
      <c r="A48" s="514" t="s">
        <v>1518</v>
      </c>
      <c r="B48" s="515" t="s">
        <v>1181</v>
      </c>
      <c r="C48" s="515" t="s">
        <v>1431</v>
      </c>
      <c r="D48" s="515" t="s">
        <v>1434</v>
      </c>
      <c r="E48" s="515" t="s">
        <v>2125</v>
      </c>
    </row>
    <row r="49" spans="1:5" x14ac:dyDescent="0.25">
      <c r="A49" s="514" t="s">
        <v>1525</v>
      </c>
      <c r="B49" s="515" t="s">
        <v>1181</v>
      </c>
      <c r="C49" s="515" t="s">
        <v>1473</v>
      </c>
      <c r="D49" s="515" t="s">
        <v>1526</v>
      </c>
      <c r="E49" s="515" t="s">
        <v>2125</v>
      </c>
    </row>
    <row r="50" spans="1:5" x14ac:dyDescent="0.25">
      <c r="A50" s="516" t="s">
        <v>1529</v>
      </c>
      <c r="B50" s="511" t="s">
        <v>1181</v>
      </c>
      <c r="C50" s="513" t="s">
        <v>1245</v>
      </c>
      <c r="D50" s="513" t="s">
        <v>1530</v>
      </c>
      <c r="E50" s="511" t="s">
        <v>2124</v>
      </c>
    </row>
    <row r="51" spans="1:5" x14ac:dyDescent="0.25">
      <c r="A51" s="514" t="s">
        <v>1601</v>
      </c>
      <c r="B51" s="515" t="s">
        <v>1181</v>
      </c>
      <c r="C51" s="515" t="s">
        <v>1463</v>
      </c>
      <c r="D51" s="515" t="s">
        <v>1526</v>
      </c>
      <c r="E51" s="515" t="s">
        <v>2125</v>
      </c>
    </row>
    <row r="52" spans="1:5" x14ac:dyDescent="0.25">
      <c r="A52" s="514" t="s">
        <v>1602</v>
      </c>
      <c r="B52" s="515" t="s">
        <v>1181</v>
      </c>
      <c r="C52" s="515" t="s">
        <v>1463</v>
      </c>
      <c r="D52" s="515" t="s">
        <v>1526</v>
      </c>
      <c r="E52" s="515" t="s">
        <v>2125</v>
      </c>
    </row>
    <row r="53" spans="1:5" x14ac:dyDescent="0.25">
      <c r="A53" s="514" t="s">
        <v>1603</v>
      </c>
      <c r="B53" s="515" t="s">
        <v>1181</v>
      </c>
      <c r="C53" s="515" t="s">
        <v>1463</v>
      </c>
      <c r="D53" s="515" t="s">
        <v>1434</v>
      </c>
      <c r="E53" s="515" t="s">
        <v>2125</v>
      </c>
    </row>
    <row r="54" spans="1:5" x14ac:dyDescent="0.25">
      <c r="A54" s="514" t="s">
        <v>1604</v>
      </c>
      <c r="B54" s="515" t="s">
        <v>1181</v>
      </c>
      <c r="C54" s="515" t="s">
        <v>1463</v>
      </c>
      <c r="D54" s="515" t="s">
        <v>1434</v>
      </c>
      <c r="E54" s="515" t="s">
        <v>2125</v>
      </c>
    </row>
    <row r="55" spans="1:5" x14ac:dyDescent="0.25">
      <c r="A55" s="514" t="s">
        <v>1636</v>
      </c>
      <c r="B55" s="515" t="s">
        <v>1181</v>
      </c>
      <c r="C55" s="515" t="s">
        <v>1211</v>
      </c>
      <c r="D55" s="515" t="s">
        <v>1526</v>
      </c>
      <c r="E55" s="515" t="s">
        <v>2125</v>
      </c>
    </row>
    <row r="56" spans="1:5" x14ac:dyDescent="0.25">
      <c r="A56" s="514" t="s">
        <v>1637</v>
      </c>
      <c r="B56" s="515" t="s">
        <v>1181</v>
      </c>
      <c r="C56" s="515" t="s">
        <v>1211</v>
      </c>
      <c r="D56" s="515" t="s">
        <v>1526</v>
      </c>
      <c r="E56" s="515" t="s">
        <v>2125</v>
      </c>
    </row>
    <row r="57" spans="1:5" x14ac:dyDescent="0.25">
      <c r="A57" s="514" t="s">
        <v>1638</v>
      </c>
      <c r="B57" s="515" t="s">
        <v>1181</v>
      </c>
      <c r="C57" s="515" t="s">
        <v>1211</v>
      </c>
      <c r="D57" s="515" t="s">
        <v>1434</v>
      </c>
      <c r="E57" s="515" t="s">
        <v>2125</v>
      </c>
    </row>
    <row r="58" spans="1:5" x14ac:dyDescent="0.25">
      <c r="A58" s="514" t="s">
        <v>1639</v>
      </c>
      <c r="B58" s="515" t="s">
        <v>1181</v>
      </c>
      <c r="C58" s="515" t="s">
        <v>1211</v>
      </c>
      <c r="D58" s="515" t="s">
        <v>1434</v>
      </c>
      <c r="E58" s="515" t="s">
        <v>2125</v>
      </c>
    </row>
    <row r="59" spans="1:5" x14ac:dyDescent="0.25">
      <c r="A59" s="510" t="s">
        <v>1658</v>
      </c>
      <c r="B59" s="511" t="s">
        <v>1181</v>
      </c>
      <c r="C59" s="511" t="s">
        <v>1211</v>
      </c>
      <c r="D59" s="511" t="s">
        <v>1659</v>
      </c>
      <c r="E59" s="511" t="s">
        <v>2124</v>
      </c>
    </row>
    <row r="60" spans="1:5" x14ac:dyDescent="0.25">
      <c r="A60" s="510" t="s">
        <v>1660</v>
      </c>
      <c r="B60" s="511" t="s">
        <v>1181</v>
      </c>
      <c r="C60" s="511" t="s">
        <v>1211</v>
      </c>
      <c r="D60" s="511" t="s">
        <v>1661</v>
      </c>
      <c r="E60" s="511" t="s">
        <v>2124</v>
      </c>
    </row>
    <row r="61" spans="1:5" x14ac:dyDescent="0.25">
      <c r="A61" s="510" t="s">
        <v>1666</v>
      </c>
      <c r="B61" s="511" t="s">
        <v>1181</v>
      </c>
      <c r="C61" s="511" t="s">
        <v>1431</v>
      </c>
      <c r="D61" s="511" t="s">
        <v>1667</v>
      </c>
      <c r="E61" s="511" t="s">
        <v>2124</v>
      </c>
    </row>
    <row r="62" spans="1:5" x14ac:dyDescent="0.25">
      <c r="A62" s="510" t="s">
        <v>1725</v>
      </c>
      <c r="B62" s="511" t="s">
        <v>1181</v>
      </c>
      <c r="C62" s="511" t="s">
        <v>1211</v>
      </c>
      <c r="D62" s="511" t="s">
        <v>1726</v>
      </c>
      <c r="E62" s="511" t="s">
        <v>2124</v>
      </c>
    </row>
    <row r="63" spans="1:5" x14ac:dyDescent="0.25">
      <c r="A63" s="510" t="s">
        <v>1727</v>
      </c>
      <c r="B63" s="511" t="s">
        <v>1181</v>
      </c>
      <c r="C63" s="511" t="s">
        <v>1211</v>
      </c>
      <c r="D63" s="511" t="s">
        <v>1728</v>
      </c>
      <c r="E63" s="511" t="s">
        <v>2124</v>
      </c>
    </row>
    <row r="64" spans="1:5" x14ac:dyDescent="0.25">
      <c r="A64" s="510" t="s">
        <v>1729</v>
      </c>
      <c r="B64" s="511" t="s">
        <v>1181</v>
      </c>
      <c r="C64" s="511" t="s">
        <v>1211</v>
      </c>
      <c r="D64" s="511" t="s">
        <v>1730</v>
      </c>
      <c r="E64" s="511" t="s">
        <v>2124</v>
      </c>
    </row>
    <row r="65" spans="1:5" x14ac:dyDescent="0.25">
      <c r="A65" s="510" t="s">
        <v>1743</v>
      </c>
      <c r="B65" s="511" t="s">
        <v>1181</v>
      </c>
      <c r="C65" s="511" t="s">
        <v>1211</v>
      </c>
      <c r="D65" s="511" t="s">
        <v>1744</v>
      </c>
      <c r="E65" s="511" t="s">
        <v>2124</v>
      </c>
    </row>
    <row r="66" spans="1:5" x14ac:dyDescent="0.25">
      <c r="A66" s="510" t="s">
        <v>1801</v>
      </c>
      <c r="B66" s="511" t="s">
        <v>1181</v>
      </c>
      <c r="C66" s="511" t="s">
        <v>1431</v>
      </c>
      <c r="D66" s="511" t="s">
        <v>1802</v>
      </c>
      <c r="E66" s="511" t="s">
        <v>2124</v>
      </c>
    </row>
    <row r="67" spans="1:5" x14ac:dyDescent="0.25">
      <c r="A67" s="510" t="s">
        <v>1861</v>
      </c>
      <c r="B67" s="511" t="s">
        <v>1181</v>
      </c>
      <c r="C67" s="511" t="s">
        <v>1211</v>
      </c>
      <c r="D67" s="511" t="s">
        <v>1730</v>
      </c>
      <c r="E67" s="511" t="s">
        <v>2124</v>
      </c>
    </row>
    <row r="68" spans="1:5" x14ac:dyDescent="0.25">
      <c r="A68" s="510" t="s">
        <v>1870</v>
      </c>
      <c r="B68" s="511" t="s">
        <v>1181</v>
      </c>
      <c r="C68" s="513" t="s">
        <v>1213</v>
      </c>
      <c r="D68" s="513" t="s">
        <v>1871</v>
      </c>
      <c r="E68" s="511" t="s">
        <v>2124</v>
      </c>
    </row>
    <row r="69" spans="1:5" x14ac:dyDescent="0.25">
      <c r="A69" s="510" t="s">
        <v>1888</v>
      </c>
      <c r="B69" s="511" t="s">
        <v>1181</v>
      </c>
      <c r="C69" s="511" t="s">
        <v>1211</v>
      </c>
      <c r="D69" s="510" t="s">
        <v>1889</v>
      </c>
      <c r="E69" s="511" t="s">
        <v>2124</v>
      </c>
    </row>
    <row r="70" spans="1:5" x14ac:dyDescent="0.25">
      <c r="A70" s="517" t="s">
        <v>1891</v>
      </c>
      <c r="B70" s="511" t="s">
        <v>1181</v>
      </c>
      <c r="C70" s="518" t="s">
        <v>1211</v>
      </c>
      <c r="D70" s="517" t="s">
        <v>1892</v>
      </c>
      <c r="E70" s="511" t="s">
        <v>2124</v>
      </c>
    </row>
    <row r="71" spans="1:5" x14ac:dyDescent="0.25">
      <c r="A71" s="517" t="s">
        <v>1913</v>
      </c>
      <c r="B71" s="511" t="s">
        <v>1181</v>
      </c>
      <c r="C71" s="518" t="s">
        <v>1211</v>
      </c>
      <c r="D71" s="19" t="s">
        <v>1914</v>
      </c>
      <c r="E71" s="511" t="s">
        <v>2124</v>
      </c>
    </row>
    <row r="72" spans="1:5" x14ac:dyDescent="0.25">
      <c r="A72" s="517" t="s">
        <v>1922</v>
      </c>
      <c r="B72" s="511" t="s">
        <v>1181</v>
      </c>
      <c r="C72" s="518" t="s">
        <v>1211</v>
      </c>
      <c r="D72" s="517" t="s">
        <v>1730</v>
      </c>
      <c r="E72" s="511" t="s">
        <v>2124</v>
      </c>
    </row>
    <row r="73" spans="1:5" x14ac:dyDescent="0.25">
      <c r="A73" s="517" t="s">
        <v>1928</v>
      </c>
      <c r="B73" s="511" t="s">
        <v>1181</v>
      </c>
      <c r="C73" s="518" t="s">
        <v>1196</v>
      </c>
      <c r="D73" s="19" t="s">
        <v>1728</v>
      </c>
      <c r="E73" s="511" t="s">
        <v>2124</v>
      </c>
    </row>
    <row r="74" spans="1:5" x14ac:dyDescent="0.25">
      <c r="A74" s="517" t="s">
        <v>1930</v>
      </c>
      <c r="B74" s="511" t="s">
        <v>1181</v>
      </c>
      <c r="C74" s="518" t="s">
        <v>1211</v>
      </c>
      <c r="D74" s="517" t="s">
        <v>1931</v>
      </c>
      <c r="E74" s="511" t="s">
        <v>2124</v>
      </c>
    </row>
    <row r="75" spans="1:5" x14ac:dyDescent="0.25">
      <c r="A75" s="517" t="s">
        <v>1989</v>
      </c>
      <c r="B75" s="511" t="s">
        <v>1181</v>
      </c>
      <c r="C75" s="519" t="s">
        <v>1213</v>
      </c>
      <c r="D75" s="517" t="s">
        <v>1990</v>
      </c>
      <c r="E75" s="511" t="s">
        <v>2124</v>
      </c>
    </row>
    <row r="76" spans="1:5" x14ac:dyDescent="0.25">
      <c r="A76" s="517" t="s">
        <v>1994</v>
      </c>
      <c r="B76" s="511" t="s">
        <v>1181</v>
      </c>
      <c r="C76" s="518" t="s">
        <v>1211</v>
      </c>
      <c r="D76" s="517" t="s">
        <v>1995</v>
      </c>
      <c r="E76" s="511" t="s">
        <v>2124</v>
      </c>
    </row>
    <row r="77" spans="1:5" x14ac:dyDescent="0.25">
      <c r="A77" s="510" t="s">
        <v>2048</v>
      </c>
      <c r="B77" s="511" t="s">
        <v>1181</v>
      </c>
      <c r="C77" s="511" t="s">
        <v>1245</v>
      </c>
      <c r="D77" s="511" t="s">
        <v>2049</v>
      </c>
      <c r="E77" s="511" t="s">
        <v>2124</v>
      </c>
    </row>
    <row r="78" spans="1:5" x14ac:dyDescent="0.25">
      <c r="A78" s="510" t="s">
        <v>2061</v>
      </c>
      <c r="B78" s="511" t="s">
        <v>1181</v>
      </c>
      <c r="C78" s="511" t="s">
        <v>1213</v>
      </c>
      <c r="D78" s="511" t="s">
        <v>2062</v>
      </c>
      <c r="E78" s="511" t="s">
        <v>2124</v>
      </c>
    </row>
    <row r="79" spans="1:5" x14ac:dyDescent="0.25">
      <c r="A79" s="510" t="s">
        <v>2075</v>
      </c>
      <c r="B79" s="511" t="s">
        <v>1181</v>
      </c>
      <c r="C79" s="511" t="s">
        <v>1245</v>
      </c>
      <c r="D79" s="511" t="s">
        <v>2076</v>
      </c>
      <c r="E79" s="511" t="s">
        <v>2124</v>
      </c>
    </row>
    <row r="80" spans="1:5" x14ac:dyDescent="0.25">
      <c r="A80" s="510" t="s">
        <v>1287</v>
      </c>
      <c r="B80" s="511" t="s">
        <v>2151</v>
      </c>
      <c r="C80" s="511" t="s">
        <v>1245</v>
      </c>
      <c r="D80" s="511" t="s">
        <v>1221</v>
      </c>
      <c r="E80" s="511" t="s">
        <v>2124</v>
      </c>
    </row>
    <row r="81" spans="1:5" x14ac:dyDescent="0.25">
      <c r="A81" s="510" t="s">
        <v>1219</v>
      </c>
      <c r="B81" s="511" t="s">
        <v>2152</v>
      </c>
      <c r="C81" s="512" t="s">
        <v>1196</v>
      </c>
      <c r="D81" s="511" t="s">
        <v>1221</v>
      </c>
      <c r="E81" s="511" t="s">
        <v>2124</v>
      </c>
    </row>
    <row r="82" spans="1:5" x14ac:dyDescent="0.25">
      <c r="A82" s="510" t="s">
        <v>1285</v>
      </c>
      <c r="B82" s="511" t="s">
        <v>2152</v>
      </c>
      <c r="C82" s="511" t="s">
        <v>1196</v>
      </c>
      <c r="D82" s="511" t="s">
        <v>1286</v>
      </c>
      <c r="E82" s="511" t="s">
        <v>2124</v>
      </c>
    </row>
    <row r="83" spans="1:5" x14ac:dyDescent="0.25">
      <c r="A83" s="510" t="s">
        <v>1355</v>
      </c>
      <c r="B83" s="511" t="s">
        <v>2152</v>
      </c>
      <c r="C83" s="511" t="s">
        <v>1253</v>
      </c>
      <c r="D83" s="511" t="s">
        <v>1356</v>
      </c>
      <c r="E83" s="511" t="s">
        <v>2124</v>
      </c>
    </row>
    <row r="84" spans="1:5" x14ac:dyDescent="0.25">
      <c r="A84" s="510" t="s">
        <v>1357</v>
      </c>
      <c r="B84" s="511" t="s">
        <v>2152</v>
      </c>
      <c r="C84" s="511" t="s">
        <v>1253</v>
      </c>
      <c r="D84" s="511" t="s">
        <v>1358</v>
      </c>
      <c r="E84" s="511" t="s">
        <v>2124</v>
      </c>
    </row>
    <row r="85" spans="1:5" x14ac:dyDescent="0.25">
      <c r="A85" s="510" t="s">
        <v>1359</v>
      </c>
      <c r="B85" s="511" t="s">
        <v>2152</v>
      </c>
      <c r="C85" s="511" t="s">
        <v>1253</v>
      </c>
      <c r="D85" s="511" t="s">
        <v>1360</v>
      </c>
      <c r="E85" s="511" t="s">
        <v>2124</v>
      </c>
    </row>
    <row r="86" spans="1:5" x14ac:dyDescent="0.25">
      <c r="A86" s="510" t="s">
        <v>1419</v>
      </c>
      <c r="B86" s="511" t="s">
        <v>2152</v>
      </c>
      <c r="C86" s="511" t="s">
        <v>1196</v>
      </c>
      <c r="D86" s="511" t="s">
        <v>1286</v>
      </c>
      <c r="E86" s="511" t="s">
        <v>2124</v>
      </c>
    </row>
    <row r="87" spans="1:5" x14ac:dyDescent="0.25">
      <c r="A87" s="514" t="s">
        <v>1527</v>
      </c>
      <c r="B87" s="515" t="s">
        <v>2152</v>
      </c>
      <c r="C87" s="515" t="s">
        <v>1473</v>
      </c>
      <c r="D87" s="515" t="s">
        <v>1528</v>
      </c>
      <c r="E87" s="515" t="s">
        <v>2125</v>
      </c>
    </row>
    <row r="88" spans="1:5" x14ac:dyDescent="0.25">
      <c r="A88" s="514" t="s">
        <v>1531</v>
      </c>
      <c r="B88" s="515" t="s">
        <v>2152</v>
      </c>
      <c r="C88" s="515" t="s">
        <v>1473</v>
      </c>
      <c r="D88" s="515" t="s">
        <v>1532</v>
      </c>
      <c r="E88" s="515" t="s">
        <v>2125</v>
      </c>
    </row>
    <row r="89" spans="1:5" x14ac:dyDescent="0.25">
      <c r="A89" s="514" t="s">
        <v>1533</v>
      </c>
      <c r="B89" s="515" t="s">
        <v>2152</v>
      </c>
      <c r="C89" s="515" t="s">
        <v>1431</v>
      </c>
      <c r="D89" s="515" t="s">
        <v>1534</v>
      </c>
      <c r="E89" s="515" t="s">
        <v>2125</v>
      </c>
    </row>
    <row r="90" spans="1:5" x14ac:dyDescent="0.25">
      <c r="A90" s="514" t="s">
        <v>1564</v>
      </c>
      <c r="B90" s="515" t="s">
        <v>2152</v>
      </c>
      <c r="C90" s="515" t="s">
        <v>1431</v>
      </c>
      <c r="D90" s="515" t="s">
        <v>1528</v>
      </c>
      <c r="E90" s="515" t="s">
        <v>2125</v>
      </c>
    </row>
    <row r="91" spans="1:5" x14ac:dyDescent="0.25">
      <c r="A91" s="514" t="s">
        <v>1565</v>
      </c>
      <c r="B91" s="515" t="s">
        <v>2152</v>
      </c>
      <c r="C91" s="515" t="s">
        <v>1431</v>
      </c>
      <c r="D91" s="515" t="s">
        <v>1566</v>
      </c>
      <c r="E91" s="515" t="s">
        <v>2125</v>
      </c>
    </row>
    <row r="92" spans="1:5" x14ac:dyDescent="0.25">
      <c r="A92" s="514" t="s">
        <v>1567</v>
      </c>
      <c r="B92" s="515" t="s">
        <v>2152</v>
      </c>
      <c r="C92" s="515" t="s">
        <v>1431</v>
      </c>
      <c r="D92" s="515" t="s">
        <v>1568</v>
      </c>
      <c r="E92" s="515" t="s">
        <v>2125</v>
      </c>
    </row>
    <row r="93" spans="1:5" x14ac:dyDescent="0.25">
      <c r="A93" s="514" t="s">
        <v>1569</v>
      </c>
      <c r="B93" s="515" t="s">
        <v>2152</v>
      </c>
      <c r="C93" s="515" t="s">
        <v>1431</v>
      </c>
      <c r="D93" s="515" t="s">
        <v>1534</v>
      </c>
      <c r="E93" s="515" t="s">
        <v>2125</v>
      </c>
    </row>
    <row r="94" spans="1:5" x14ac:dyDescent="0.25">
      <c r="A94" s="514" t="s">
        <v>1573</v>
      </c>
      <c r="B94" s="515" t="s">
        <v>2152</v>
      </c>
      <c r="C94" s="515" t="s">
        <v>1457</v>
      </c>
      <c r="D94" s="515" t="s">
        <v>1528</v>
      </c>
      <c r="E94" s="515" t="s">
        <v>2125</v>
      </c>
    </row>
    <row r="95" spans="1:5" x14ac:dyDescent="0.25">
      <c r="A95" s="514" t="s">
        <v>1574</v>
      </c>
      <c r="B95" s="515" t="s">
        <v>2152</v>
      </c>
      <c r="C95" s="515" t="s">
        <v>1457</v>
      </c>
      <c r="D95" s="515" t="s">
        <v>1566</v>
      </c>
      <c r="E95" s="515" t="s">
        <v>2125</v>
      </c>
    </row>
    <row r="96" spans="1:5" x14ac:dyDescent="0.25">
      <c r="A96" s="514" t="s">
        <v>1581</v>
      </c>
      <c r="B96" s="515" t="s">
        <v>2152</v>
      </c>
      <c r="C96" s="515" t="s">
        <v>1457</v>
      </c>
      <c r="D96" s="515" t="s">
        <v>1568</v>
      </c>
      <c r="E96" s="515" t="s">
        <v>2125</v>
      </c>
    </row>
    <row r="97" spans="1:5" x14ac:dyDescent="0.25">
      <c r="A97" s="514" t="s">
        <v>1582</v>
      </c>
      <c r="B97" s="515" t="s">
        <v>2152</v>
      </c>
      <c r="C97" s="515" t="s">
        <v>1457</v>
      </c>
      <c r="D97" s="515" t="s">
        <v>1534</v>
      </c>
      <c r="E97" s="515" t="s">
        <v>2125</v>
      </c>
    </row>
    <row r="98" spans="1:5" x14ac:dyDescent="0.25">
      <c r="A98" s="514" t="s">
        <v>1588</v>
      </c>
      <c r="B98" s="515" t="s">
        <v>2152</v>
      </c>
      <c r="C98" s="515" t="s">
        <v>1211</v>
      </c>
      <c r="D98" s="515" t="s">
        <v>1528</v>
      </c>
      <c r="E98" s="515" t="s">
        <v>2125</v>
      </c>
    </row>
    <row r="99" spans="1:5" x14ac:dyDescent="0.25">
      <c r="A99" s="514" t="s">
        <v>1589</v>
      </c>
      <c r="B99" s="515" t="s">
        <v>2152</v>
      </c>
      <c r="C99" s="515" t="s">
        <v>1211</v>
      </c>
      <c r="D99" s="515" t="s">
        <v>1566</v>
      </c>
      <c r="E99" s="515" t="s">
        <v>2125</v>
      </c>
    </row>
    <row r="100" spans="1:5" x14ac:dyDescent="0.25">
      <c r="A100" s="514" t="s">
        <v>1590</v>
      </c>
      <c r="B100" s="515" t="s">
        <v>2152</v>
      </c>
      <c r="C100" s="515" t="s">
        <v>1211</v>
      </c>
      <c r="D100" s="515" t="s">
        <v>1568</v>
      </c>
      <c r="E100" s="515" t="s">
        <v>2125</v>
      </c>
    </row>
    <row r="101" spans="1:5" x14ac:dyDescent="0.25">
      <c r="A101" s="514" t="s">
        <v>1591</v>
      </c>
      <c r="B101" s="515" t="s">
        <v>2152</v>
      </c>
      <c r="C101" s="515" t="s">
        <v>1211</v>
      </c>
      <c r="D101" s="515" t="s">
        <v>1534</v>
      </c>
      <c r="E101" s="515" t="s">
        <v>2125</v>
      </c>
    </row>
    <row r="102" spans="1:5" x14ac:dyDescent="0.25">
      <c r="A102" s="514" t="s">
        <v>1596</v>
      </c>
      <c r="B102" s="515" t="s">
        <v>2152</v>
      </c>
      <c r="C102" s="515" t="s">
        <v>1433</v>
      </c>
      <c r="D102" s="515" t="s">
        <v>1534</v>
      </c>
      <c r="E102" s="515" t="s">
        <v>2125</v>
      </c>
    </row>
    <row r="103" spans="1:5" x14ac:dyDescent="0.25">
      <c r="A103" s="514" t="s">
        <v>1621</v>
      </c>
      <c r="B103" s="515" t="s">
        <v>2152</v>
      </c>
      <c r="C103" s="515" t="s">
        <v>1463</v>
      </c>
      <c r="D103" s="515" t="s">
        <v>1528</v>
      </c>
      <c r="E103" s="515" t="s">
        <v>2125</v>
      </c>
    </row>
    <row r="104" spans="1:5" x14ac:dyDescent="0.25">
      <c r="A104" s="514" t="s">
        <v>1623</v>
      </c>
      <c r="B104" s="515" t="s">
        <v>2152</v>
      </c>
      <c r="C104" s="515" t="s">
        <v>1495</v>
      </c>
      <c r="D104" s="515" t="s">
        <v>1528</v>
      </c>
      <c r="E104" s="515" t="s">
        <v>2125</v>
      </c>
    </row>
    <row r="105" spans="1:5" x14ac:dyDescent="0.25">
      <c r="A105" s="514" t="s">
        <v>1624</v>
      </c>
      <c r="B105" s="515" t="s">
        <v>2152</v>
      </c>
      <c r="C105" s="515" t="s">
        <v>1495</v>
      </c>
      <c r="D105" s="515" t="s">
        <v>1568</v>
      </c>
      <c r="E105" s="515" t="s">
        <v>2125</v>
      </c>
    </row>
    <row r="106" spans="1:5" x14ac:dyDescent="0.25">
      <c r="A106" s="514" t="s">
        <v>1625</v>
      </c>
      <c r="B106" s="515" t="s">
        <v>2152</v>
      </c>
      <c r="C106" s="515" t="s">
        <v>1495</v>
      </c>
      <c r="D106" s="515" t="s">
        <v>1534</v>
      </c>
      <c r="E106" s="515" t="s">
        <v>2125</v>
      </c>
    </row>
    <row r="107" spans="1:5" x14ac:dyDescent="0.25">
      <c r="A107" s="514" t="s">
        <v>1640</v>
      </c>
      <c r="B107" s="515" t="s">
        <v>2152</v>
      </c>
      <c r="C107" s="515" t="s">
        <v>1211</v>
      </c>
      <c r="D107" s="515" t="s">
        <v>1528</v>
      </c>
      <c r="E107" s="515" t="s">
        <v>2125</v>
      </c>
    </row>
    <row r="108" spans="1:5" x14ac:dyDescent="0.25">
      <c r="A108" s="514" t="s">
        <v>1641</v>
      </c>
      <c r="B108" s="515" t="s">
        <v>2152</v>
      </c>
      <c r="C108" s="515" t="s">
        <v>1211</v>
      </c>
      <c r="D108" s="515" t="s">
        <v>1534</v>
      </c>
      <c r="E108" s="515" t="s">
        <v>2125</v>
      </c>
    </row>
    <row r="109" spans="1:5" x14ac:dyDescent="0.25">
      <c r="A109" s="514" t="s">
        <v>1642</v>
      </c>
      <c r="B109" s="515" t="s">
        <v>2152</v>
      </c>
      <c r="C109" s="515" t="s">
        <v>1211</v>
      </c>
      <c r="D109" s="515" t="s">
        <v>1528</v>
      </c>
      <c r="E109" s="515" t="s">
        <v>2125</v>
      </c>
    </row>
    <row r="110" spans="1:5" x14ac:dyDescent="0.25">
      <c r="A110" s="514" t="s">
        <v>1643</v>
      </c>
      <c r="B110" s="515" t="s">
        <v>2152</v>
      </c>
      <c r="C110" s="515" t="s">
        <v>1211</v>
      </c>
      <c r="D110" s="515" t="s">
        <v>1568</v>
      </c>
      <c r="E110" s="515" t="s">
        <v>2125</v>
      </c>
    </row>
    <row r="111" spans="1:5" x14ac:dyDescent="0.25">
      <c r="A111" s="514" t="s">
        <v>1644</v>
      </c>
      <c r="B111" s="515" t="s">
        <v>2152</v>
      </c>
      <c r="C111" s="515" t="s">
        <v>1211</v>
      </c>
      <c r="D111" s="515" t="s">
        <v>1534</v>
      </c>
      <c r="E111" s="515" t="s">
        <v>2125</v>
      </c>
    </row>
    <row r="112" spans="1:5" x14ac:dyDescent="0.25">
      <c r="A112" s="514" t="s">
        <v>1645</v>
      </c>
      <c r="B112" s="515" t="s">
        <v>2152</v>
      </c>
      <c r="C112" s="515" t="s">
        <v>1211</v>
      </c>
      <c r="D112" s="515" t="s">
        <v>1532</v>
      </c>
      <c r="E112" s="515" t="s">
        <v>2125</v>
      </c>
    </row>
    <row r="113" spans="1:5" x14ac:dyDescent="0.25">
      <c r="A113" s="514" t="s">
        <v>1650</v>
      </c>
      <c r="B113" s="515" t="s">
        <v>2152</v>
      </c>
      <c r="C113" s="515" t="s">
        <v>1442</v>
      </c>
      <c r="D113" s="515" t="s">
        <v>1528</v>
      </c>
      <c r="E113" s="515" t="s">
        <v>2125</v>
      </c>
    </row>
    <row r="114" spans="1:5" x14ac:dyDescent="0.25">
      <c r="A114" s="514" t="s">
        <v>1651</v>
      </c>
      <c r="B114" s="515" t="s">
        <v>2152</v>
      </c>
      <c r="C114" s="515" t="s">
        <v>1442</v>
      </c>
      <c r="D114" s="515" t="s">
        <v>1566</v>
      </c>
      <c r="E114" s="515" t="s">
        <v>2125</v>
      </c>
    </row>
    <row r="115" spans="1:5" x14ac:dyDescent="0.25">
      <c r="A115" s="514" t="s">
        <v>1652</v>
      </c>
      <c r="B115" s="515" t="s">
        <v>2152</v>
      </c>
      <c r="C115" s="515" t="s">
        <v>1442</v>
      </c>
      <c r="D115" s="515" t="s">
        <v>1568</v>
      </c>
      <c r="E115" s="515" t="s">
        <v>2125</v>
      </c>
    </row>
    <row r="116" spans="1:5" x14ac:dyDescent="0.25">
      <c r="A116" s="514" t="s">
        <v>1653</v>
      </c>
      <c r="B116" s="515" t="s">
        <v>2152</v>
      </c>
      <c r="C116" s="515" t="s">
        <v>1442</v>
      </c>
      <c r="D116" s="515" t="s">
        <v>1534</v>
      </c>
      <c r="E116" s="515" t="s">
        <v>2125</v>
      </c>
    </row>
    <row r="117" spans="1:5" x14ac:dyDescent="0.25">
      <c r="A117" s="514" t="s">
        <v>1678</v>
      </c>
      <c r="B117" s="515" t="s">
        <v>2152</v>
      </c>
      <c r="C117" s="515" t="s">
        <v>1442</v>
      </c>
      <c r="D117" s="515" t="s">
        <v>1528</v>
      </c>
      <c r="E117" s="515" t="s">
        <v>2125</v>
      </c>
    </row>
    <row r="118" spans="1:5" x14ac:dyDescent="0.25">
      <c r="A118" s="514" t="s">
        <v>1679</v>
      </c>
      <c r="B118" s="515" t="s">
        <v>2152</v>
      </c>
      <c r="C118" s="515" t="s">
        <v>1442</v>
      </c>
      <c r="D118" s="515" t="s">
        <v>1566</v>
      </c>
      <c r="E118" s="515" t="s">
        <v>2125</v>
      </c>
    </row>
    <row r="119" spans="1:5" x14ac:dyDescent="0.25">
      <c r="A119" s="510" t="s">
        <v>1693</v>
      </c>
      <c r="B119" s="511" t="s">
        <v>2152</v>
      </c>
      <c r="C119" s="511" t="s">
        <v>1431</v>
      </c>
      <c r="D119" s="511" t="s">
        <v>1694</v>
      </c>
      <c r="E119" s="511" t="s">
        <v>2124</v>
      </c>
    </row>
    <row r="120" spans="1:5" x14ac:dyDescent="0.25">
      <c r="A120" s="510" t="s">
        <v>1698</v>
      </c>
      <c r="B120" s="511" t="s">
        <v>2152</v>
      </c>
      <c r="C120" s="511" t="s">
        <v>1229</v>
      </c>
      <c r="D120" s="511" t="s">
        <v>1528</v>
      </c>
      <c r="E120" s="511" t="s">
        <v>2124</v>
      </c>
    </row>
    <row r="121" spans="1:5" x14ac:dyDescent="0.25">
      <c r="A121" s="510" t="s">
        <v>1716</v>
      </c>
      <c r="B121" s="511" t="s">
        <v>2152</v>
      </c>
      <c r="C121" s="511" t="s">
        <v>1463</v>
      </c>
      <c r="D121" s="511" t="s">
        <v>1534</v>
      </c>
      <c r="E121" s="511" t="s">
        <v>2124</v>
      </c>
    </row>
    <row r="122" spans="1:5" x14ac:dyDescent="0.25">
      <c r="A122" s="510" t="s">
        <v>1721</v>
      </c>
      <c r="B122" s="511" t="s">
        <v>2152</v>
      </c>
      <c r="C122" s="511" t="s">
        <v>1512</v>
      </c>
      <c r="D122" s="511" t="s">
        <v>1722</v>
      </c>
      <c r="E122" s="511" t="s">
        <v>2124</v>
      </c>
    </row>
    <row r="123" spans="1:5" x14ac:dyDescent="0.25">
      <c r="A123" s="510" t="s">
        <v>1723</v>
      </c>
      <c r="B123" s="511" t="s">
        <v>2152</v>
      </c>
      <c r="C123" s="511" t="s">
        <v>1512</v>
      </c>
      <c r="D123" s="511" t="s">
        <v>1724</v>
      </c>
      <c r="E123" s="511" t="s">
        <v>2124</v>
      </c>
    </row>
    <row r="124" spans="1:5" x14ac:dyDescent="0.25">
      <c r="A124" s="510" t="s">
        <v>1731</v>
      </c>
      <c r="B124" s="511" t="s">
        <v>2152</v>
      </c>
      <c r="C124" s="511" t="s">
        <v>1211</v>
      </c>
      <c r="D124" s="511" t="s">
        <v>1534</v>
      </c>
      <c r="E124" s="511" t="s">
        <v>2124</v>
      </c>
    </row>
    <row r="125" spans="1:5" x14ac:dyDescent="0.25">
      <c r="A125" s="514" t="s">
        <v>1732</v>
      </c>
      <c r="B125" s="515" t="s">
        <v>2152</v>
      </c>
      <c r="C125" s="515" t="s">
        <v>1211</v>
      </c>
      <c r="D125" s="515" t="s">
        <v>1566</v>
      </c>
      <c r="E125" s="515" t="s">
        <v>2125</v>
      </c>
    </row>
    <row r="126" spans="1:5" x14ac:dyDescent="0.25">
      <c r="A126" s="514" t="s">
        <v>1733</v>
      </c>
      <c r="B126" s="515" t="s">
        <v>2152</v>
      </c>
      <c r="C126" s="515" t="s">
        <v>1211</v>
      </c>
      <c r="D126" s="515" t="s">
        <v>1568</v>
      </c>
      <c r="E126" s="515" t="s">
        <v>2125</v>
      </c>
    </row>
    <row r="127" spans="1:5" x14ac:dyDescent="0.25">
      <c r="A127" s="510" t="s">
        <v>1734</v>
      </c>
      <c r="B127" s="511" t="s">
        <v>2152</v>
      </c>
      <c r="C127" s="511" t="s">
        <v>1211</v>
      </c>
      <c r="D127" s="511" t="s">
        <v>1735</v>
      </c>
      <c r="E127" s="511" t="s">
        <v>2124</v>
      </c>
    </row>
    <row r="128" spans="1:5" x14ac:dyDescent="0.25">
      <c r="A128" s="514" t="s">
        <v>1740</v>
      </c>
      <c r="B128" s="515" t="s">
        <v>2152</v>
      </c>
      <c r="C128" s="515" t="s">
        <v>1512</v>
      </c>
      <c r="D128" s="515" t="s">
        <v>1568</v>
      </c>
      <c r="E128" s="515" t="s">
        <v>2125</v>
      </c>
    </row>
    <row r="129" spans="1:5" x14ac:dyDescent="0.25">
      <c r="A129" s="514" t="s">
        <v>1741</v>
      </c>
      <c r="B129" s="515" t="s">
        <v>2152</v>
      </c>
      <c r="C129" s="515" t="s">
        <v>1512</v>
      </c>
      <c r="D129" s="515" t="s">
        <v>1534</v>
      </c>
      <c r="E129" s="515" t="s">
        <v>2125</v>
      </c>
    </row>
    <row r="130" spans="1:5" x14ac:dyDescent="0.25">
      <c r="A130" s="510" t="s">
        <v>1742</v>
      </c>
      <c r="B130" s="511" t="s">
        <v>2152</v>
      </c>
      <c r="C130" s="511" t="s">
        <v>1463</v>
      </c>
      <c r="D130" s="511" t="s">
        <v>1220</v>
      </c>
      <c r="E130" s="511" t="s">
        <v>2124</v>
      </c>
    </row>
    <row r="131" spans="1:5" x14ac:dyDescent="0.25">
      <c r="A131" s="514" t="s">
        <v>1773</v>
      </c>
      <c r="B131" s="515" t="s">
        <v>2152</v>
      </c>
      <c r="C131" s="515" t="s">
        <v>1457</v>
      </c>
      <c r="D131" s="515" t="s">
        <v>1568</v>
      </c>
      <c r="E131" s="515" t="s">
        <v>2125</v>
      </c>
    </row>
    <row r="132" spans="1:5" x14ac:dyDescent="0.25">
      <c r="A132" s="514" t="s">
        <v>1774</v>
      </c>
      <c r="B132" s="515" t="s">
        <v>2152</v>
      </c>
      <c r="C132" s="515" t="s">
        <v>1457</v>
      </c>
      <c r="D132" s="515" t="s">
        <v>1534</v>
      </c>
      <c r="E132" s="515" t="s">
        <v>2125</v>
      </c>
    </row>
    <row r="133" spans="1:5" x14ac:dyDescent="0.25">
      <c r="A133" s="514" t="s">
        <v>1807</v>
      </c>
      <c r="B133" s="515" t="s">
        <v>2152</v>
      </c>
      <c r="C133" s="515" t="s">
        <v>1457</v>
      </c>
      <c r="D133" s="515" t="s">
        <v>1528</v>
      </c>
      <c r="E133" s="515" t="s">
        <v>2125</v>
      </c>
    </row>
    <row r="134" spans="1:5" x14ac:dyDescent="0.25">
      <c r="A134" s="514" t="s">
        <v>1808</v>
      </c>
      <c r="B134" s="515" t="s">
        <v>2152</v>
      </c>
      <c r="C134" s="515" t="s">
        <v>1457</v>
      </c>
      <c r="D134" s="515" t="s">
        <v>1566</v>
      </c>
      <c r="E134" s="515" t="s">
        <v>2125</v>
      </c>
    </row>
    <row r="135" spans="1:5" x14ac:dyDescent="0.25">
      <c r="A135" s="514" t="s">
        <v>1810</v>
      </c>
      <c r="B135" s="515" t="s">
        <v>2152</v>
      </c>
      <c r="C135" s="515" t="s">
        <v>1457</v>
      </c>
      <c r="D135" s="515" t="s">
        <v>1528</v>
      </c>
      <c r="E135" s="515" t="s">
        <v>2125</v>
      </c>
    </row>
    <row r="136" spans="1:5" x14ac:dyDescent="0.25">
      <c r="A136" s="514" t="s">
        <v>1811</v>
      </c>
      <c r="B136" s="515" t="s">
        <v>2152</v>
      </c>
      <c r="C136" s="515" t="s">
        <v>1457</v>
      </c>
      <c r="D136" s="515" t="s">
        <v>1566</v>
      </c>
      <c r="E136" s="515" t="s">
        <v>2125</v>
      </c>
    </row>
    <row r="137" spans="1:5" x14ac:dyDescent="0.25">
      <c r="A137" s="514" t="s">
        <v>1812</v>
      </c>
      <c r="B137" s="515" t="s">
        <v>2152</v>
      </c>
      <c r="C137" s="515" t="s">
        <v>1457</v>
      </c>
      <c r="D137" s="515" t="s">
        <v>1568</v>
      </c>
      <c r="E137" s="515" t="s">
        <v>2125</v>
      </c>
    </row>
    <row r="138" spans="1:5" x14ac:dyDescent="0.25">
      <c r="A138" s="514" t="s">
        <v>1813</v>
      </c>
      <c r="B138" s="515" t="s">
        <v>2152</v>
      </c>
      <c r="C138" s="515" t="s">
        <v>1457</v>
      </c>
      <c r="D138" s="515" t="s">
        <v>1534</v>
      </c>
      <c r="E138" s="515" t="s">
        <v>2125</v>
      </c>
    </row>
    <row r="139" spans="1:5" x14ac:dyDescent="0.25">
      <c r="A139" s="510" t="s">
        <v>1815</v>
      </c>
      <c r="B139" s="511" t="s">
        <v>2152</v>
      </c>
      <c r="C139" s="511" t="s">
        <v>1196</v>
      </c>
      <c r="D139" s="511" t="s">
        <v>1286</v>
      </c>
      <c r="E139" s="511" t="s">
        <v>2124</v>
      </c>
    </row>
    <row r="140" spans="1:5" x14ac:dyDescent="0.25">
      <c r="A140" s="510" t="s">
        <v>1816</v>
      </c>
      <c r="B140" s="511" t="s">
        <v>2152</v>
      </c>
      <c r="C140" s="511" t="s">
        <v>1196</v>
      </c>
      <c r="D140" s="511" t="s">
        <v>1568</v>
      </c>
      <c r="E140" s="511" t="s">
        <v>2124</v>
      </c>
    </row>
    <row r="141" spans="1:5" x14ac:dyDescent="0.25">
      <c r="A141" s="510" t="s">
        <v>1817</v>
      </c>
      <c r="B141" s="511" t="s">
        <v>2152</v>
      </c>
      <c r="C141" s="513" t="s">
        <v>1196</v>
      </c>
      <c r="D141" s="513" t="s">
        <v>1534</v>
      </c>
      <c r="E141" s="511" t="s">
        <v>2124</v>
      </c>
    </row>
    <row r="142" spans="1:5" x14ac:dyDescent="0.25">
      <c r="A142" s="510" t="s">
        <v>1834</v>
      </c>
      <c r="B142" s="511" t="s">
        <v>2152</v>
      </c>
      <c r="C142" s="511" t="s">
        <v>1196</v>
      </c>
      <c r="D142" s="511" t="s">
        <v>1528</v>
      </c>
      <c r="E142" s="511" t="s">
        <v>2124</v>
      </c>
    </row>
    <row r="143" spans="1:5" x14ac:dyDescent="0.25">
      <c r="A143" s="510" t="s">
        <v>1835</v>
      </c>
      <c r="B143" s="511" t="s">
        <v>2152</v>
      </c>
      <c r="C143" s="511" t="s">
        <v>1196</v>
      </c>
      <c r="D143" s="511" t="s">
        <v>1566</v>
      </c>
      <c r="E143" s="511" t="s">
        <v>2124</v>
      </c>
    </row>
    <row r="144" spans="1:5" x14ac:dyDescent="0.25">
      <c r="A144" s="510" t="s">
        <v>1890</v>
      </c>
      <c r="B144" s="511" t="s">
        <v>2152</v>
      </c>
      <c r="C144" s="511" t="s">
        <v>1229</v>
      </c>
      <c r="D144" s="511" t="s">
        <v>1566</v>
      </c>
      <c r="E144" s="511" t="s">
        <v>2124</v>
      </c>
    </row>
    <row r="145" spans="1:5" x14ac:dyDescent="0.25">
      <c r="A145" s="510" t="s">
        <v>1895</v>
      </c>
      <c r="B145" s="511" t="s">
        <v>2152</v>
      </c>
      <c r="C145" s="511" t="s">
        <v>1211</v>
      </c>
      <c r="D145" s="511" t="s">
        <v>1896</v>
      </c>
      <c r="E145" s="511" t="s">
        <v>2124</v>
      </c>
    </row>
    <row r="146" spans="1:5" x14ac:dyDescent="0.25">
      <c r="A146" s="510" t="s">
        <v>1897</v>
      </c>
      <c r="B146" s="511" t="s">
        <v>2152</v>
      </c>
      <c r="C146" s="511" t="s">
        <v>1211</v>
      </c>
      <c r="D146" s="511" t="s">
        <v>1898</v>
      </c>
      <c r="E146" s="511" t="s">
        <v>2124</v>
      </c>
    </row>
    <row r="147" spans="1:5" x14ac:dyDescent="0.25">
      <c r="A147" s="510" t="s">
        <v>1899</v>
      </c>
      <c r="B147" s="511" t="s">
        <v>2152</v>
      </c>
      <c r="C147" s="511" t="s">
        <v>1211</v>
      </c>
      <c r="D147" s="511" t="s">
        <v>1900</v>
      </c>
      <c r="E147" s="511" t="s">
        <v>2124</v>
      </c>
    </row>
    <row r="148" spans="1:5" x14ac:dyDescent="0.25">
      <c r="A148" s="510" t="s">
        <v>1901</v>
      </c>
      <c r="B148" s="511" t="s">
        <v>2152</v>
      </c>
      <c r="C148" s="511" t="s">
        <v>1211</v>
      </c>
      <c r="D148" s="511" t="s">
        <v>1902</v>
      </c>
      <c r="E148" s="511" t="s">
        <v>2124</v>
      </c>
    </row>
    <row r="149" spans="1:5" x14ac:dyDescent="0.25">
      <c r="A149" s="510" t="s">
        <v>1905</v>
      </c>
      <c r="B149" s="511" t="s">
        <v>2152</v>
      </c>
      <c r="C149" s="511" t="s">
        <v>1433</v>
      </c>
      <c r="D149" s="511" t="s">
        <v>1896</v>
      </c>
      <c r="E149" s="511" t="s">
        <v>2124</v>
      </c>
    </row>
    <row r="150" spans="1:5" x14ac:dyDescent="0.25">
      <c r="A150" s="510" t="s">
        <v>1906</v>
      </c>
      <c r="B150" s="511" t="s">
        <v>2152</v>
      </c>
      <c r="C150" s="511" t="s">
        <v>1433</v>
      </c>
      <c r="D150" s="511" t="s">
        <v>1898</v>
      </c>
      <c r="E150" s="511" t="s">
        <v>2124</v>
      </c>
    </row>
    <row r="151" spans="1:5" x14ac:dyDescent="0.25">
      <c r="A151" s="510" t="s">
        <v>1907</v>
      </c>
      <c r="B151" s="511" t="s">
        <v>2152</v>
      </c>
      <c r="C151" s="511" t="s">
        <v>1433</v>
      </c>
      <c r="D151" s="511" t="s">
        <v>1900</v>
      </c>
      <c r="E151" s="511" t="s">
        <v>2124</v>
      </c>
    </row>
    <row r="152" spans="1:5" x14ac:dyDescent="0.25">
      <c r="A152" s="510" t="s">
        <v>1940</v>
      </c>
      <c r="B152" s="511" t="s">
        <v>2152</v>
      </c>
      <c r="C152" s="511" t="s">
        <v>1941</v>
      </c>
      <c r="D152" s="511" t="s">
        <v>1568</v>
      </c>
      <c r="E152" s="511" t="s">
        <v>2124</v>
      </c>
    </row>
    <row r="153" spans="1:5" x14ac:dyDescent="0.25">
      <c r="A153" s="510" t="s">
        <v>1942</v>
      </c>
      <c r="B153" s="511" t="s">
        <v>2152</v>
      </c>
      <c r="C153" s="511" t="s">
        <v>1941</v>
      </c>
      <c r="D153" s="511" t="s">
        <v>1534</v>
      </c>
      <c r="E153" s="511" t="s">
        <v>2124</v>
      </c>
    </row>
    <row r="154" spans="1:5" x14ac:dyDescent="0.25">
      <c r="A154" s="510" t="s">
        <v>1956</v>
      </c>
      <c r="B154" s="511" t="s">
        <v>2152</v>
      </c>
      <c r="C154" s="511" t="s">
        <v>1229</v>
      </c>
      <c r="D154" s="511" t="s">
        <v>1534</v>
      </c>
      <c r="E154" s="511" t="s">
        <v>2124</v>
      </c>
    </row>
    <row r="155" spans="1:5" x14ac:dyDescent="0.25">
      <c r="A155" s="510" t="s">
        <v>2002</v>
      </c>
      <c r="B155" s="511" t="s">
        <v>2152</v>
      </c>
      <c r="C155" s="511" t="s">
        <v>1211</v>
      </c>
      <c r="D155" s="511" t="s">
        <v>1360</v>
      </c>
      <c r="E155" s="511" t="s">
        <v>2124</v>
      </c>
    </row>
    <row r="156" spans="1:5" x14ac:dyDescent="0.25">
      <c r="A156" s="510" t="s">
        <v>2003</v>
      </c>
      <c r="B156" s="511" t="s">
        <v>2152</v>
      </c>
      <c r="C156" s="511" t="s">
        <v>1211</v>
      </c>
      <c r="D156" s="511" t="s">
        <v>2004</v>
      </c>
      <c r="E156" s="511" t="s">
        <v>2124</v>
      </c>
    </row>
    <row r="157" spans="1:5" x14ac:dyDescent="0.25">
      <c r="A157" s="510" t="s">
        <v>2006</v>
      </c>
      <c r="B157" s="511" t="s">
        <v>2152</v>
      </c>
      <c r="C157" s="511" t="s">
        <v>1229</v>
      </c>
      <c r="D157" s="511" t="s">
        <v>1221</v>
      </c>
      <c r="E157" s="511" t="s">
        <v>2124</v>
      </c>
    </row>
    <row r="158" spans="1:5" x14ac:dyDescent="0.25">
      <c r="A158" s="510" t="s">
        <v>2013</v>
      </c>
      <c r="B158" s="511" t="s">
        <v>2152</v>
      </c>
      <c r="C158" s="511" t="s">
        <v>1229</v>
      </c>
      <c r="D158" s="511" t="s">
        <v>1221</v>
      </c>
      <c r="E158" s="511" t="s">
        <v>2124</v>
      </c>
    </row>
    <row r="159" spans="1:5" x14ac:dyDescent="0.25">
      <c r="A159" s="510" t="s">
        <v>2014</v>
      </c>
      <c r="B159" s="511" t="s">
        <v>2152</v>
      </c>
      <c r="C159" s="511" t="s">
        <v>1229</v>
      </c>
      <c r="D159" s="511" t="s">
        <v>2015</v>
      </c>
      <c r="E159" s="511" t="s">
        <v>2124</v>
      </c>
    </row>
    <row r="160" spans="1:5" x14ac:dyDescent="0.25">
      <c r="A160" s="510" t="s">
        <v>2016</v>
      </c>
      <c r="B160" s="511" t="s">
        <v>2152</v>
      </c>
      <c r="C160" s="511" t="s">
        <v>1229</v>
      </c>
      <c r="D160" s="511" t="s">
        <v>1360</v>
      </c>
      <c r="E160" s="511" t="s">
        <v>2124</v>
      </c>
    </row>
    <row r="161" spans="1:5" x14ac:dyDescent="0.25">
      <c r="A161" s="510" t="s">
        <v>2020</v>
      </c>
      <c r="B161" s="511" t="s">
        <v>2152</v>
      </c>
      <c r="C161" s="511" t="s">
        <v>1196</v>
      </c>
      <c r="D161" s="511" t="s">
        <v>1221</v>
      </c>
      <c r="E161" s="511" t="s">
        <v>2124</v>
      </c>
    </row>
    <row r="162" spans="1:5" x14ac:dyDescent="0.25">
      <c r="A162" s="510" t="s">
        <v>2101</v>
      </c>
      <c r="B162" s="511" t="s">
        <v>2152</v>
      </c>
      <c r="C162" s="511" t="s">
        <v>1211</v>
      </c>
      <c r="D162" s="511" t="s">
        <v>1221</v>
      </c>
      <c r="E162" s="511" t="s">
        <v>2124</v>
      </c>
    </row>
    <row r="163" spans="1:5" x14ac:dyDescent="0.25">
      <c r="A163" s="510" t="s">
        <v>2102</v>
      </c>
      <c r="B163" s="511" t="s">
        <v>2152</v>
      </c>
      <c r="C163" s="511" t="s">
        <v>1211</v>
      </c>
      <c r="D163" s="511" t="s">
        <v>1286</v>
      </c>
      <c r="E163" s="511" t="s">
        <v>2124</v>
      </c>
    </row>
    <row r="164" spans="1:5" x14ac:dyDescent="0.25">
      <c r="A164" s="510" t="s">
        <v>2107</v>
      </c>
      <c r="B164" s="511" t="s">
        <v>2152</v>
      </c>
      <c r="C164" s="511" t="s">
        <v>1229</v>
      </c>
      <c r="D164" s="511" t="s">
        <v>1221</v>
      </c>
      <c r="E164" s="511" t="s">
        <v>2124</v>
      </c>
    </row>
    <row r="165" spans="1:5" x14ac:dyDescent="0.25">
      <c r="A165" s="510" t="s">
        <v>1326</v>
      </c>
      <c r="B165" s="511" t="s">
        <v>2140</v>
      </c>
      <c r="C165" s="511" t="s">
        <v>1245</v>
      </c>
      <c r="D165" s="511" t="s">
        <v>1327</v>
      </c>
      <c r="E165" s="511" t="s">
        <v>2124</v>
      </c>
    </row>
    <row r="166" spans="1:5" x14ac:dyDescent="0.25">
      <c r="A166" s="510" t="s">
        <v>1334</v>
      </c>
      <c r="B166" s="511" t="s">
        <v>2140</v>
      </c>
      <c r="C166" s="511" t="s">
        <v>1335</v>
      </c>
      <c r="D166" s="511"/>
      <c r="E166" s="511" t="s">
        <v>2124</v>
      </c>
    </row>
    <row r="167" spans="1:5" x14ac:dyDescent="0.25">
      <c r="A167" s="510" t="s">
        <v>1336</v>
      </c>
      <c r="B167" s="511" t="s">
        <v>2140</v>
      </c>
      <c r="C167" s="511" t="s">
        <v>1335</v>
      </c>
      <c r="D167" s="511"/>
      <c r="E167" s="511" t="s">
        <v>2124</v>
      </c>
    </row>
    <row r="168" spans="1:5" x14ac:dyDescent="0.25">
      <c r="A168" s="510" t="s">
        <v>1680</v>
      </c>
      <c r="B168" s="511" t="s">
        <v>2140</v>
      </c>
      <c r="C168" s="511" t="s">
        <v>1463</v>
      </c>
      <c r="D168" s="511"/>
      <c r="E168" s="511" t="s">
        <v>2124</v>
      </c>
    </row>
    <row r="169" spans="1:5" x14ac:dyDescent="0.25">
      <c r="A169" s="510" t="s">
        <v>1717</v>
      </c>
      <c r="B169" s="511" t="s">
        <v>2140</v>
      </c>
      <c r="C169" s="511" t="s">
        <v>1431</v>
      </c>
      <c r="D169" s="511" t="s">
        <v>1718</v>
      </c>
      <c r="E169" s="511" t="s">
        <v>2124</v>
      </c>
    </row>
    <row r="170" spans="1:5" x14ac:dyDescent="0.25">
      <c r="A170" s="510" t="s">
        <v>1765</v>
      </c>
      <c r="B170" s="511" t="s">
        <v>2140</v>
      </c>
      <c r="C170" s="511" t="s">
        <v>1245</v>
      </c>
      <c r="D170" s="511" t="s">
        <v>1766</v>
      </c>
      <c r="E170" s="511" t="s">
        <v>2124</v>
      </c>
    </row>
    <row r="171" spans="1:5" x14ac:dyDescent="0.25">
      <c r="A171" s="510" t="s">
        <v>1767</v>
      </c>
      <c r="B171" s="511" t="s">
        <v>2140</v>
      </c>
      <c r="C171" s="511" t="s">
        <v>1245</v>
      </c>
      <c r="D171" s="511" t="s">
        <v>1768</v>
      </c>
      <c r="E171" s="511" t="s">
        <v>2124</v>
      </c>
    </row>
    <row r="172" spans="1:5" x14ac:dyDescent="0.25">
      <c r="A172" s="510" t="s">
        <v>1769</v>
      </c>
      <c r="B172" s="511" t="s">
        <v>2140</v>
      </c>
      <c r="C172" s="511" t="s">
        <v>1245</v>
      </c>
      <c r="D172" s="511" t="s">
        <v>1770</v>
      </c>
      <c r="E172" s="511" t="s">
        <v>2124</v>
      </c>
    </row>
    <row r="173" spans="1:5" x14ac:dyDescent="0.25">
      <c r="A173" s="510" t="s">
        <v>1771</v>
      </c>
      <c r="B173" s="511" t="s">
        <v>2140</v>
      </c>
      <c r="C173" s="511" t="s">
        <v>1245</v>
      </c>
      <c r="D173" s="511" t="s">
        <v>1772</v>
      </c>
      <c r="E173" s="511" t="s">
        <v>2124</v>
      </c>
    </row>
    <row r="174" spans="1:5" x14ac:dyDescent="0.25">
      <c r="A174" s="510" t="s">
        <v>1783</v>
      </c>
      <c r="B174" s="511" t="s">
        <v>2140</v>
      </c>
      <c r="C174" s="511" t="s">
        <v>1784</v>
      </c>
      <c r="D174" s="511" t="s">
        <v>1785</v>
      </c>
      <c r="E174" s="511" t="s">
        <v>2124</v>
      </c>
    </row>
    <row r="175" spans="1:5" x14ac:dyDescent="0.25">
      <c r="A175" s="510" t="s">
        <v>1980</v>
      </c>
      <c r="B175" s="511" t="s">
        <v>2140</v>
      </c>
      <c r="C175" s="511" t="s">
        <v>1245</v>
      </c>
      <c r="D175" s="511" t="s">
        <v>1981</v>
      </c>
      <c r="E175" s="511" t="s">
        <v>2124</v>
      </c>
    </row>
    <row r="176" spans="1:5" x14ac:dyDescent="0.25">
      <c r="A176" s="510" t="s">
        <v>1982</v>
      </c>
      <c r="B176" s="511" t="s">
        <v>2140</v>
      </c>
      <c r="C176" s="511" t="s">
        <v>1245</v>
      </c>
      <c r="D176" s="511" t="s">
        <v>1983</v>
      </c>
      <c r="E176" s="511" t="s">
        <v>2124</v>
      </c>
    </row>
    <row r="177" spans="1:5" x14ac:dyDescent="0.25">
      <c r="A177" s="510" t="s">
        <v>1984</v>
      </c>
      <c r="B177" s="511" t="s">
        <v>2140</v>
      </c>
      <c r="C177" s="511" t="s">
        <v>1245</v>
      </c>
      <c r="D177" s="511" t="s">
        <v>1985</v>
      </c>
      <c r="E177" s="511" t="s">
        <v>2124</v>
      </c>
    </row>
    <row r="178" spans="1:5" x14ac:dyDescent="0.25">
      <c r="A178" s="510" t="s">
        <v>2092</v>
      </c>
      <c r="B178" s="511" t="s">
        <v>2140</v>
      </c>
      <c r="C178" s="511" t="s">
        <v>1245</v>
      </c>
      <c r="D178" s="511" t="s">
        <v>2093</v>
      </c>
      <c r="E178" s="511" t="s">
        <v>2124</v>
      </c>
    </row>
    <row r="179" spans="1:5" x14ac:dyDescent="0.25">
      <c r="A179" s="510" t="s">
        <v>2094</v>
      </c>
      <c r="B179" s="511" t="s">
        <v>2140</v>
      </c>
      <c r="C179" s="511" t="s">
        <v>1245</v>
      </c>
      <c r="D179" s="511" t="s">
        <v>2095</v>
      </c>
      <c r="E179" s="511" t="s">
        <v>2124</v>
      </c>
    </row>
    <row r="180" spans="1:5" x14ac:dyDescent="0.25">
      <c r="A180" s="510" t="s">
        <v>2096</v>
      </c>
      <c r="B180" s="511" t="s">
        <v>2140</v>
      </c>
      <c r="C180" s="511" t="s">
        <v>2097</v>
      </c>
      <c r="D180" s="511" t="s">
        <v>2098</v>
      </c>
      <c r="E180" s="511" t="s">
        <v>2124</v>
      </c>
    </row>
    <row r="181" spans="1:5" x14ac:dyDescent="0.25">
      <c r="A181" s="510" t="s">
        <v>2099</v>
      </c>
      <c r="B181" s="511" t="s">
        <v>2140</v>
      </c>
      <c r="C181" s="511" t="s">
        <v>1245</v>
      </c>
      <c r="D181" s="511" t="s">
        <v>2100</v>
      </c>
      <c r="E181" s="511" t="s">
        <v>2124</v>
      </c>
    </row>
    <row r="182" spans="1:5" x14ac:dyDescent="0.25">
      <c r="A182" s="510" t="s">
        <v>1430</v>
      </c>
      <c r="B182" s="511" t="s">
        <v>2141</v>
      </c>
      <c r="C182" s="511" t="s">
        <v>1431</v>
      </c>
      <c r="D182" s="511"/>
      <c r="E182" s="511" t="s">
        <v>2124</v>
      </c>
    </row>
    <row r="183" spans="1:5" x14ac:dyDescent="0.25">
      <c r="A183" s="510" t="s">
        <v>1488</v>
      </c>
      <c r="B183" s="511" t="s">
        <v>2141</v>
      </c>
      <c r="C183" s="511" t="s">
        <v>1489</v>
      </c>
      <c r="D183" s="511" t="s">
        <v>1490</v>
      </c>
      <c r="E183" s="511" t="s">
        <v>2124</v>
      </c>
    </row>
    <row r="184" spans="1:5" x14ac:dyDescent="0.25">
      <c r="A184" s="510" t="s">
        <v>1818</v>
      </c>
      <c r="B184" s="511" t="s">
        <v>2141</v>
      </c>
      <c r="C184" s="511" t="s">
        <v>1433</v>
      </c>
      <c r="D184" s="511" t="s">
        <v>1819</v>
      </c>
      <c r="E184" s="511" t="s">
        <v>2124</v>
      </c>
    </row>
    <row r="185" spans="1:5" x14ac:dyDescent="0.25">
      <c r="A185" s="510" t="s">
        <v>1831</v>
      </c>
      <c r="B185" s="511" t="s">
        <v>2141</v>
      </c>
      <c r="C185" s="511" t="s">
        <v>1245</v>
      </c>
      <c r="D185" s="511" t="s">
        <v>1832</v>
      </c>
      <c r="E185" s="511" t="s">
        <v>2124</v>
      </c>
    </row>
    <row r="186" spans="1:5" x14ac:dyDescent="0.25">
      <c r="A186" s="510" t="s">
        <v>1884</v>
      </c>
      <c r="B186" s="511" t="s">
        <v>2141</v>
      </c>
      <c r="C186" s="511" t="s">
        <v>1245</v>
      </c>
      <c r="D186" s="511" t="s">
        <v>1885</v>
      </c>
      <c r="E186" s="511" t="s">
        <v>2124</v>
      </c>
    </row>
    <row r="187" spans="1:5" x14ac:dyDescent="0.25">
      <c r="A187" s="510" t="s">
        <v>1361</v>
      </c>
      <c r="B187" s="511" t="s">
        <v>1184</v>
      </c>
      <c r="C187" s="511" t="s">
        <v>1196</v>
      </c>
      <c r="D187" s="511" t="s">
        <v>1362</v>
      </c>
      <c r="E187" s="511" t="s">
        <v>2124</v>
      </c>
    </row>
    <row r="188" spans="1:5" x14ac:dyDescent="0.25">
      <c r="A188" s="510" t="s">
        <v>1409</v>
      </c>
      <c r="B188" s="511" t="s">
        <v>1184</v>
      </c>
      <c r="C188" s="511" t="s">
        <v>1196</v>
      </c>
      <c r="D188" s="511" t="s">
        <v>1410</v>
      </c>
      <c r="E188" s="511" t="s">
        <v>2124</v>
      </c>
    </row>
    <row r="189" spans="1:5" x14ac:dyDescent="0.25">
      <c r="A189" s="510" t="s">
        <v>1413</v>
      </c>
      <c r="B189" s="511" t="s">
        <v>1184</v>
      </c>
      <c r="C189" s="511" t="s">
        <v>1242</v>
      </c>
      <c r="D189" s="511" t="s">
        <v>1410</v>
      </c>
      <c r="E189" s="511" t="s">
        <v>2124</v>
      </c>
    </row>
    <row r="190" spans="1:5" x14ac:dyDescent="0.25">
      <c r="A190" s="510" t="s">
        <v>1435</v>
      </c>
      <c r="B190" s="511" t="s">
        <v>1184</v>
      </c>
      <c r="C190" s="511" t="s">
        <v>1433</v>
      </c>
      <c r="D190" s="511" t="s">
        <v>1436</v>
      </c>
      <c r="E190" s="511" t="s">
        <v>2124</v>
      </c>
    </row>
    <row r="191" spans="1:5" x14ac:dyDescent="0.25">
      <c r="A191" s="510" t="s">
        <v>1437</v>
      </c>
      <c r="B191" s="511" t="s">
        <v>1184</v>
      </c>
      <c r="C191" s="511" t="s">
        <v>1433</v>
      </c>
      <c r="D191" s="511" t="s">
        <v>1438</v>
      </c>
      <c r="E191" s="511" t="s">
        <v>2124</v>
      </c>
    </row>
    <row r="192" spans="1:5" x14ac:dyDescent="0.25">
      <c r="A192" s="510" t="s">
        <v>1439</v>
      </c>
      <c r="B192" s="511" t="s">
        <v>1184</v>
      </c>
      <c r="C192" s="511" t="s">
        <v>1433</v>
      </c>
      <c r="D192" s="511" t="s">
        <v>1440</v>
      </c>
      <c r="E192" s="511" t="s">
        <v>2124</v>
      </c>
    </row>
    <row r="193" spans="1:5" x14ac:dyDescent="0.25">
      <c r="A193" s="510" t="s">
        <v>1441</v>
      </c>
      <c r="B193" s="511" t="s">
        <v>1184</v>
      </c>
      <c r="C193" s="511" t="s">
        <v>1442</v>
      </c>
      <c r="D193" s="511" t="s">
        <v>1443</v>
      </c>
      <c r="E193" s="511" t="s">
        <v>2124</v>
      </c>
    </row>
    <row r="194" spans="1:5" x14ac:dyDescent="0.25">
      <c r="A194" s="510" t="s">
        <v>1456</v>
      </c>
      <c r="B194" s="511" t="s">
        <v>1184</v>
      </c>
      <c r="C194" s="511" t="s">
        <v>1457</v>
      </c>
      <c r="D194" s="511" t="s">
        <v>1438</v>
      </c>
      <c r="E194" s="511" t="s">
        <v>2124</v>
      </c>
    </row>
    <row r="195" spans="1:5" x14ac:dyDescent="0.25">
      <c r="A195" s="510" t="s">
        <v>1458</v>
      </c>
      <c r="B195" s="511" t="s">
        <v>1184</v>
      </c>
      <c r="C195" s="511" t="s">
        <v>1457</v>
      </c>
      <c r="D195" s="511" t="s">
        <v>1440</v>
      </c>
      <c r="E195" s="511" t="s">
        <v>2124</v>
      </c>
    </row>
    <row r="196" spans="1:5" x14ac:dyDescent="0.25">
      <c r="A196" s="510" t="s">
        <v>1459</v>
      </c>
      <c r="B196" s="511" t="s">
        <v>1184</v>
      </c>
      <c r="C196" s="511" t="s">
        <v>1457</v>
      </c>
      <c r="D196" s="511" t="s">
        <v>1436</v>
      </c>
      <c r="E196" s="511" t="s">
        <v>2124</v>
      </c>
    </row>
    <row r="197" spans="1:5" x14ac:dyDescent="0.25">
      <c r="A197" s="514" t="s">
        <v>1461</v>
      </c>
      <c r="B197" s="515" t="s">
        <v>1184</v>
      </c>
      <c r="C197" s="515" t="s">
        <v>1442</v>
      </c>
      <c r="D197" s="515" t="s">
        <v>1362</v>
      </c>
      <c r="E197" s="515" t="s">
        <v>2125</v>
      </c>
    </row>
    <row r="198" spans="1:5" x14ac:dyDescent="0.25">
      <c r="A198" s="514" t="s">
        <v>1466</v>
      </c>
      <c r="B198" s="515" t="s">
        <v>1184</v>
      </c>
      <c r="C198" s="515" t="s">
        <v>1457</v>
      </c>
      <c r="D198" s="515" t="s">
        <v>1467</v>
      </c>
      <c r="E198" s="515" t="s">
        <v>2125</v>
      </c>
    </row>
    <row r="199" spans="1:5" x14ac:dyDescent="0.25">
      <c r="A199" s="514" t="s">
        <v>1468</v>
      </c>
      <c r="B199" s="515" t="s">
        <v>1184</v>
      </c>
      <c r="C199" s="515" t="s">
        <v>1457</v>
      </c>
      <c r="D199" s="515" t="s">
        <v>1469</v>
      </c>
      <c r="E199" s="515" t="s">
        <v>2125</v>
      </c>
    </row>
    <row r="200" spans="1:5" x14ac:dyDescent="0.25">
      <c r="A200" s="514" t="s">
        <v>1470</v>
      </c>
      <c r="B200" s="515" t="s">
        <v>1184</v>
      </c>
      <c r="C200" s="515" t="s">
        <v>1457</v>
      </c>
      <c r="D200" s="515" t="s">
        <v>1471</v>
      </c>
      <c r="E200" s="515" t="s">
        <v>2125</v>
      </c>
    </row>
    <row r="201" spans="1:5" x14ac:dyDescent="0.25">
      <c r="A201" s="514" t="s">
        <v>1472</v>
      </c>
      <c r="B201" s="515" t="s">
        <v>1184</v>
      </c>
      <c r="C201" s="515" t="s">
        <v>1473</v>
      </c>
      <c r="D201" s="515" t="s">
        <v>1469</v>
      </c>
      <c r="E201" s="515" t="s">
        <v>2125</v>
      </c>
    </row>
    <row r="202" spans="1:5" x14ac:dyDescent="0.25">
      <c r="A202" s="514" t="s">
        <v>1474</v>
      </c>
      <c r="B202" s="515" t="s">
        <v>1184</v>
      </c>
      <c r="C202" s="515" t="s">
        <v>1442</v>
      </c>
      <c r="D202" s="515" t="s">
        <v>1469</v>
      </c>
      <c r="E202" s="515" t="s">
        <v>2125</v>
      </c>
    </row>
    <row r="203" spans="1:5" x14ac:dyDescent="0.25">
      <c r="A203" s="510" t="s">
        <v>1477</v>
      </c>
      <c r="B203" s="511" t="s">
        <v>1184</v>
      </c>
      <c r="C203" s="511" t="s">
        <v>1463</v>
      </c>
      <c r="D203" s="511" t="s">
        <v>1443</v>
      </c>
      <c r="E203" s="511" t="s">
        <v>2124</v>
      </c>
    </row>
    <row r="204" spans="1:5" x14ac:dyDescent="0.25">
      <c r="A204" s="514" t="s">
        <v>1478</v>
      </c>
      <c r="B204" s="515" t="s">
        <v>1184</v>
      </c>
      <c r="C204" s="515" t="s">
        <v>1473</v>
      </c>
      <c r="D204" s="515" t="s">
        <v>1469</v>
      </c>
      <c r="E204" s="515" t="s">
        <v>2125</v>
      </c>
    </row>
    <row r="205" spans="1:5" x14ac:dyDescent="0.25">
      <c r="A205" s="514" t="s">
        <v>1479</v>
      </c>
      <c r="B205" s="515" t="s">
        <v>1184</v>
      </c>
      <c r="C205" s="515" t="s">
        <v>1473</v>
      </c>
      <c r="D205" s="515" t="s">
        <v>1471</v>
      </c>
      <c r="E205" s="515" t="s">
        <v>2125</v>
      </c>
    </row>
    <row r="206" spans="1:5" x14ac:dyDescent="0.25">
      <c r="A206" s="514" t="s">
        <v>1480</v>
      </c>
      <c r="B206" s="515" t="s">
        <v>1184</v>
      </c>
      <c r="C206" s="515" t="s">
        <v>1473</v>
      </c>
      <c r="D206" s="515" t="s">
        <v>1469</v>
      </c>
      <c r="E206" s="515" t="s">
        <v>2125</v>
      </c>
    </row>
    <row r="207" spans="1:5" x14ac:dyDescent="0.25">
      <c r="A207" s="510" t="s">
        <v>1481</v>
      </c>
      <c r="B207" s="511" t="s">
        <v>1184</v>
      </c>
      <c r="C207" s="511" t="s">
        <v>1442</v>
      </c>
      <c r="D207" s="511" t="s">
        <v>1467</v>
      </c>
      <c r="E207" s="511" t="s">
        <v>2124</v>
      </c>
    </row>
    <row r="208" spans="1:5" x14ac:dyDescent="0.25">
      <c r="A208" s="510" t="s">
        <v>1487</v>
      </c>
      <c r="B208" s="511" t="s">
        <v>1184</v>
      </c>
      <c r="C208" s="511" t="s">
        <v>1457</v>
      </c>
      <c r="D208" s="511" t="s">
        <v>1443</v>
      </c>
      <c r="E208" s="511" t="s">
        <v>2124</v>
      </c>
    </row>
    <row r="209" spans="1:5" x14ac:dyDescent="0.25">
      <c r="A209" s="510" t="s">
        <v>1500</v>
      </c>
      <c r="B209" s="511" t="s">
        <v>1184</v>
      </c>
      <c r="C209" s="511" t="s">
        <v>1442</v>
      </c>
      <c r="D209" s="511" t="s">
        <v>1501</v>
      </c>
      <c r="E209" s="511" t="s">
        <v>2124</v>
      </c>
    </row>
    <row r="210" spans="1:5" x14ac:dyDescent="0.25">
      <c r="A210" s="510" t="s">
        <v>1502</v>
      </c>
      <c r="B210" s="511" t="s">
        <v>1184</v>
      </c>
      <c r="C210" s="511" t="s">
        <v>1457</v>
      </c>
      <c r="D210" s="511" t="s">
        <v>1501</v>
      </c>
      <c r="E210" s="511" t="s">
        <v>2124</v>
      </c>
    </row>
    <row r="211" spans="1:5" x14ac:dyDescent="0.25">
      <c r="A211" s="510" t="s">
        <v>1503</v>
      </c>
      <c r="B211" s="511" t="s">
        <v>1184</v>
      </c>
      <c r="C211" s="511" t="s">
        <v>1442</v>
      </c>
      <c r="D211" s="511" t="s">
        <v>1436</v>
      </c>
      <c r="E211" s="511" t="s">
        <v>2124</v>
      </c>
    </row>
    <row r="212" spans="1:5" x14ac:dyDescent="0.25">
      <c r="A212" s="510" t="s">
        <v>1504</v>
      </c>
      <c r="B212" s="511" t="s">
        <v>1184</v>
      </c>
      <c r="C212" s="511" t="s">
        <v>1442</v>
      </c>
      <c r="D212" s="511" t="s">
        <v>1438</v>
      </c>
      <c r="E212" s="511" t="s">
        <v>2124</v>
      </c>
    </row>
    <row r="213" spans="1:5" x14ac:dyDescent="0.25">
      <c r="A213" s="510" t="s">
        <v>1505</v>
      </c>
      <c r="B213" s="511" t="s">
        <v>1184</v>
      </c>
      <c r="C213" s="511" t="s">
        <v>1442</v>
      </c>
      <c r="D213" s="511" t="s">
        <v>1440</v>
      </c>
      <c r="E213" s="511" t="s">
        <v>2124</v>
      </c>
    </row>
    <row r="214" spans="1:5" x14ac:dyDescent="0.25">
      <c r="A214" s="510" t="s">
        <v>1535</v>
      </c>
      <c r="B214" s="511" t="s">
        <v>1184</v>
      </c>
      <c r="C214" s="511" t="s">
        <v>1463</v>
      </c>
      <c r="D214" s="511" t="s">
        <v>1536</v>
      </c>
      <c r="E214" s="511" t="s">
        <v>2124</v>
      </c>
    </row>
    <row r="215" spans="1:5" x14ac:dyDescent="0.25">
      <c r="A215" s="510" t="s">
        <v>1552</v>
      </c>
      <c r="B215" s="511" t="s">
        <v>1184</v>
      </c>
      <c r="C215" s="511" t="s">
        <v>1457</v>
      </c>
      <c r="D215" s="511" t="s">
        <v>1536</v>
      </c>
      <c r="E215" s="511" t="s">
        <v>2124</v>
      </c>
    </row>
    <row r="216" spans="1:5" x14ac:dyDescent="0.25">
      <c r="A216" s="510" t="s">
        <v>1580</v>
      </c>
      <c r="B216" s="511" t="s">
        <v>1184</v>
      </c>
      <c r="C216" s="511" t="s">
        <v>1442</v>
      </c>
      <c r="D216" s="511" t="s">
        <v>1536</v>
      </c>
      <c r="E216" s="511" t="s">
        <v>2124</v>
      </c>
    </row>
    <row r="217" spans="1:5" x14ac:dyDescent="0.25">
      <c r="A217" s="510" t="s">
        <v>1618</v>
      </c>
      <c r="B217" s="511" t="s">
        <v>1184</v>
      </c>
      <c r="C217" s="511" t="s">
        <v>1463</v>
      </c>
      <c r="D217" s="511" t="s">
        <v>1362</v>
      </c>
      <c r="E217" s="511" t="s">
        <v>2124</v>
      </c>
    </row>
    <row r="218" spans="1:5" x14ac:dyDescent="0.25">
      <c r="A218" s="510" t="s">
        <v>1622</v>
      </c>
      <c r="B218" s="511" t="s">
        <v>1184</v>
      </c>
      <c r="C218" s="511" t="s">
        <v>1442</v>
      </c>
      <c r="D218" s="511" t="s">
        <v>1362</v>
      </c>
      <c r="E218" s="511" t="s">
        <v>2124</v>
      </c>
    </row>
    <row r="219" spans="1:5" x14ac:dyDescent="0.25">
      <c r="A219" s="510" t="s">
        <v>1646</v>
      </c>
      <c r="B219" s="511" t="s">
        <v>1184</v>
      </c>
      <c r="C219" s="511" t="s">
        <v>1457</v>
      </c>
      <c r="D219" s="511" t="s">
        <v>1362</v>
      </c>
      <c r="E219" s="511" t="s">
        <v>2124</v>
      </c>
    </row>
    <row r="220" spans="1:5" x14ac:dyDescent="0.25">
      <c r="A220" s="510" t="s">
        <v>1677</v>
      </c>
      <c r="B220" s="511" t="s">
        <v>1184</v>
      </c>
      <c r="C220" s="511" t="s">
        <v>1442</v>
      </c>
      <c r="D220" s="511" t="s">
        <v>1436</v>
      </c>
      <c r="E220" s="511" t="s">
        <v>2124</v>
      </c>
    </row>
    <row r="221" spans="1:5" x14ac:dyDescent="0.25">
      <c r="A221" s="510" t="s">
        <v>1685</v>
      </c>
      <c r="B221" s="511" t="s">
        <v>1184</v>
      </c>
      <c r="C221" s="511" t="s">
        <v>1442</v>
      </c>
      <c r="D221" s="511" t="s">
        <v>1440</v>
      </c>
      <c r="E221" s="511" t="s">
        <v>2124</v>
      </c>
    </row>
    <row r="222" spans="1:5" x14ac:dyDescent="0.25">
      <c r="A222" s="510" t="s">
        <v>1692</v>
      </c>
      <c r="B222" s="511" t="s">
        <v>1184</v>
      </c>
      <c r="C222" s="511" t="s">
        <v>1442</v>
      </c>
      <c r="D222" s="511" t="s">
        <v>1438</v>
      </c>
      <c r="E222" s="511" t="s">
        <v>2124</v>
      </c>
    </row>
    <row r="223" spans="1:5" x14ac:dyDescent="0.25">
      <c r="A223" s="510" t="s">
        <v>1696</v>
      </c>
      <c r="B223" s="511" t="s">
        <v>1184</v>
      </c>
      <c r="C223" s="511" t="s">
        <v>1463</v>
      </c>
      <c r="D223" s="511" t="s">
        <v>1436</v>
      </c>
      <c r="E223" s="511" t="s">
        <v>2124</v>
      </c>
    </row>
    <row r="224" spans="1:5" x14ac:dyDescent="0.25">
      <c r="A224" s="510" t="s">
        <v>1711</v>
      </c>
      <c r="B224" s="511" t="s">
        <v>1184</v>
      </c>
      <c r="C224" s="511" t="s">
        <v>1196</v>
      </c>
      <c r="D224" s="511" t="s">
        <v>1536</v>
      </c>
      <c r="E224" s="511" t="s">
        <v>2124</v>
      </c>
    </row>
    <row r="225" spans="1:5" x14ac:dyDescent="0.25">
      <c r="A225" s="510" t="s">
        <v>1745</v>
      </c>
      <c r="B225" s="511" t="s">
        <v>1184</v>
      </c>
      <c r="C225" s="511" t="s">
        <v>1196</v>
      </c>
      <c r="D225" s="511" t="s">
        <v>1440</v>
      </c>
      <c r="E225" s="511" t="s">
        <v>2124</v>
      </c>
    </row>
    <row r="226" spans="1:5" x14ac:dyDescent="0.25">
      <c r="A226" s="510" t="s">
        <v>1746</v>
      </c>
      <c r="B226" s="511" t="s">
        <v>1184</v>
      </c>
      <c r="C226" s="511" t="s">
        <v>1196</v>
      </c>
      <c r="D226" s="511" t="s">
        <v>1438</v>
      </c>
      <c r="E226" s="511" t="s">
        <v>2124</v>
      </c>
    </row>
    <row r="227" spans="1:5" x14ac:dyDescent="0.25">
      <c r="A227" s="510" t="s">
        <v>1755</v>
      </c>
      <c r="B227" s="511" t="s">
        <v>1184</v>
      </c>
      <c r="C227" s="511" t="s">
        <v>1196</v>
      </c>
      <c r="D227" s="511" t="s">
        <v>1438</v>
      </c>
      <c r="E227" s="511" t="s">
        <v>2124</v>
      </c>
    </row>
    <row r="228" spans="1:5" x14ac:dyDescent="0.25">
      <c r="A228" s="510" t="s">
        <v>1759</v>
      </c>
      <c r="B228" s="511" t="s">
        <v>1184</v>
      </c>
      <c r="C228" s="511" t="s">
        <v>1457</v>
      </c>
      <c r="D228" s="511" t="s">
        <v>1436</v>
      </c>
      <c r="E228" s="511" t="s">
        <v>2124</v>
      </c>
    </row>
    <row r="229" spans="1:5" x14ac:dyDescent="0.25">
      <c r="A229" s="510" t="s">
        <v>1760</v>
      </c>
      <c r="B229" s="511" t="s">
        <v>1184</v>
      </c>
      <c r="C229" s="511" t="s">
        <v>1457</v>
      </c>
      <c r="D229" s="511" t="s">
        <v>1438</v>
      </c>
      <c r="E229" s="511" t="s">
        <v>2124</v>
      </c>
    </row>
    <row r="230" spans="1:5" x14ac:dyDescent="0.25">
      <c r="A230" s="510" t="s">
        <v>1761</v>
      </c>
      <c r="B230" s="511" t="s">
        <v>1184</v>
      </c>
      <c r="C230" s="511" t="s">
        <v>1457</v>
      </c>
      <c r="D230" s="511" t="s">
        <v>1440</v>
      </c>
      <c r="E230" s="511" t="s">
        <v>2124</v>
      </c>
    </row>
    <row r="231" spans="1:5" x14ac:dyDescent="0.25">
      <c r="A231" s="510" t="s">
        <v>1762</v>
      </c>
      <c r="B231" s="511" t="s">
        <v>1184</v>
      </c>
      <c r="C231" s="511" t="s">
        <v>1457</v>
      </c>
      <c r="D231" s="511" t="s">
        <v>1536</v>
      </c>
      <c r="E231" s="511" t="s">
        <v>2124</v>
      </c>
    </row>
    <row r="232" spans="1:5" x14ac:dyDescent="0.25">
      <c r="A232" s="510" t="s">
        <v>1775</v>
      </c>
      <c r="B232" s="511" t="s">
        <v>1184</v>
      </c>
      <c r="C232" s="511" t="s">
        <v>1670</v>
      </c>
      <c r="D232" s="511" t="s">
        <v>1536</v>
      </c>
      <c r="E232" s="511" t="s">
        <v>2124</v>
      </c>
    </row>
    <row r="233" spans="1:5" x14ac:dyDescent="0.25">
      <c r="A233" s="510" t="s">
        <v>1780</v>
      </c>
      <c r="B233" s="511" t="s">
        <v>1184</v>
      </c>
      <c r="C233" s="511" t="s">
        <v>1442</v>
      </c>
      <c r="D233" s="511" t="s">
        <v>1436</v>
      </c>
      <c r="E233" s="511" t="s">
        <v>2124</v>
      </c>
    </row>
    <row r="234" spans="1:5" x14ac:dyDescent="0.25">
      <c r="A234" s="510" t="s">
        <v>1782</v>
      </c>
      <c r="B234" s="511" t="s">
        <v>1184</v>
      </c>
      <c r="C234" s="511" t="s">
        <v>1442</v>
      </c>
      <c r="D234" s="511" t="s">
        <v>1440</v>
      </c>
      <c r="E234" s="511" t="s">
        <v>2124</v>
      </c>
    </row>
    <row r="235" spans="1:5" x14ac:dyDescent="0.25">
      <c r="A235" s="510" t="s">
        <v>1824</v>
      </c>
      <c r="B235" s="511" t="s">
        <v>1184</v>
      </c>
      <c r="C235" s="511" t="s">
        <v>1242</v>
      </c>
      <c r="D235" s="511" t="s">
        <v>1536</v>
      </c>
      <c r="E235" s="511" t="s">
        <v>2124</v>
      </c>
    </row>
    <row r="236" spans="1:5" x14ac:dyDescent="0.25">
      <c r="A236" s="510" t="s">
        <v>1825</v>
      </c>
      <c r="B236" s="511" t="s">
        <v>1184</v>
      </c>
      <c r="C236" s="511" t="s">
        <v>1242</v>
      </c>
      <c r="D236" s="511" t="s">
        <v>1436</v>
      </c>
      <c r="E236" s="511" t="s">
        <v>2124</v>
      </c>
    </row>
    <row r="237" spans="1:5" x14ac:dyDescent="0.25">
      <c r="A237" s="510" t="s">
        <v>1826</v>
      </c>
      <c r="B237" s="511" t="s">
        <v>1184</v>
      </c>
      <c r="C237" s="511" t="s">
        <v>1242</v>
      </c>
      <c r="D237" s="511" t="s">
        <v>1438</v>
      </c>
      <c r="E237" s="511" t="s">
        <v>2124</v>
      </c>
    </row>
    <row r="238" spans="1:5" x14ac:dyDescent="0.25">
      <c r="A238" s="510" t="s">
        <v>1827</v>
      </c>
      <c r="B238" s="511" t="s">
        <v>1184</v>
      </c>
      <c r="C238" s="511" t="s">
        <v>1242</v>
      </c>
      <c r="D238" s="511" t="s">
        <v>1440</v>
      </c>
      <c r="E238" s="511" t="s">
        <v>2124</v>
      </c>
    </row>
    <row r="239" spans="1:5" x14ac:dyDescent="0.25">
      <c r="A239" s="510" t="s">
        <v>1828</v>
      </c>
      <c r="B239" s="511" t="s">
        <v>1184</v>
      </c>
      <c r="C239" s="511" t="s">
        <v>1242</v>
      </c>
      <c r="D239" s="511" t="s">
        <v>1362</v>
      </c>
      <c r="E239" s="511" t="s">
        <v>2124</v>
      </c>
    </row>
    <row r="240" spans="1:5" x14ac:dyDescent="0.25">
      <c r="A240" s="510" t="s">
        <v>1842</v>
      </c>
      <c r="B240" s="511" t="s">
        <v>1184</v>
      </c>
      <c r="C240" s="511" t="s">
        <v>1442</v>
      </c>
      <c r="D240" s="511" t="s">
        <v>1440</v>
      </c>
      <c r="E240" s="511" t="s">
        <v>2124</v>
      </c>
    </row>
    <row r="241" spans="1:5" x14ac:dyDescent="0.25">
      <c r="A241" s="510" t="s">
        <v>1873</v>
      </c>
      <c r="B241" s="511" t="s">
        <v>1184</v>
      </c>
      <c r="C241" s="511" t="s">
        <v>1442</v>
      </c>
      <c r="D241" s="511" t="s">
        <v>1410</v>
      </c>
      <c r="E241" s="511" t="s">
        <v>2124</v>
      </c>
    </row>
    <row r="242" spans="1:5" x14ac:dyDescent="0.25">
      <c r="A242" s="510" t="s">
        <v>1874</v>
      </c>
      <c r="B242" s="511" t="s">
        <v>1184</v>
      </c>
      <c r="C242" s="511" t="s">
        <v>1433</v>
      </c>
      <c r="D242" s="511" t="s">
        <v>1410</v>
      </c>
      <c r="E242" s="511" t="s">
        <v>2124</v>
      </c>
    </row>
    <row r="243" spans="1:5" x14ac:dyDescent="0.25">
      <c r="A243" s="510" t="s">
        <v>1875</v>
      </c>
      <c r="B243" s="511" t="s">
        <v>1184</v>
      </c>
      <c r="C243" s="511" t="s">
        <v>1433</v>
      </c>
      <c r="D243" s="511" t="s">
        <v>1471</v>
      </c>
      <c r="E243" s="511" t="s">
        <v>2124</v>
      </c>
    </row>
    <row r="244" spans="1:5" x14ac:dyDescent="0.25">
      <c r="A244" s="510" t="s">
        <v>1919</v>
      </c>
      <c r="B244" s="511" t="s">
        <v>1184</v>
      </c>
      <c r="C244" s="511" t="s">
        <v>1920</v>
      </c>
      <c r="D244" s="511" t="s">
        <v>1438</v>
      </c>
      <c r="E244" s="511" t="s">
        <v>2124</v>
      </c>
    </row>
    <row r="245" spans="1:5" x14ac:dyDescent="0.25">
      <c r="A245" s="510" t="s">
        <v>1921</v>
      </c>
      <c r="B245" s="511" t="s">
        <v>1184</v>
      </c>
      <c r="C245" s="511" t="s">
        <v>1920</v>
      </c>
      <c r="D245" s="511" t="s">
        <v>1436</v>
      </c>
      <c r="E245" s="511" t="s">
        <v>2124</v>
      </c>
    </row>
    <row r="246" spans="1:5" x14ac:dyDescent="0.25">
      <c r="A246" s="510" t="s">
        <v>1932</v>
      </c>
      <c r="B246" s="511" t="s">
        <v>1184</v>
      </c>
      <c r="C246" s="511" t="s">
        <v>1242</v>
      </c>
      <c r="D246" s="511" t="s">
        <v>1410</v>
      </c>
      <c r="E246" s="511" t="s">
        <v>2124</v>
      </c>
    </row>
    <row r="247" spans="1:5" x14ac:dyDescent="0.25">
      <c r="A247" s="510" t="s">
        <v>1938</v>
      </c>
      <c r="B247" s="511" t="s">
        <v>1184</v>
      </c>
      <c r="C247" s="511" t="s">
        <v>1211</v>
      </c>
      <c r="D247" s="511" t="s">
        <v>1436</v>
      </c>
      <c r="E247" s="511" t="s">
        <v>2124</v>
      </c>
    </row>
    <row r="248" spans="1:5" x14ac:dyDescent="0.25">
      <c r="A248" s="510" t="s">
        <v>1939</v>
      </c>
      <c r="B248" s="511" t="s">
        <v>1184</v>
      </c>
      <c r="C248" s="511" t="s">
        <v>1242</v>
      </c>
      <c r="D248" s="511" t="s">
        <v>1436</v>
      </c>
      <c r="E248" s="511" t="s">
        <v>2124</v>
      </c>
    </row>
    <row r="249" spans="1:5" x14ac:dyDescent="0.25">
      <c r="A249" s="510" t="s">
        <v>1946</v>
      </c>
      <c r="B249" s="511" t="s">
        <v>1184</v>
      </c>
      <c r="C249" s="511" t="s">
        <v>1242</v>
      </c>
      <c r="D249" s="511" t="s">
        <v>1440</v>
      </c>
      <c r="E249" s="511" t="s">
        <v>2124</v>
      </c>
    </row>
    <row r="250" spans="1:5" x14ac:dyDescent="0.25">
      <c r="A250" s="510" t="s">
        <v>1947</v>
      </c>
      <c r="B250" s="511" t="s">
        <v>1184</v>
      </c>
      <c r="C250" s="511" t="s">
        <v>1242</v>
      </c>
      <c r="D250" s="511" t="s">
        <v>1438</v>
      </c>
      <c r="E250" s="511" t="s">
        <v>2124</v>
      </c>
    </row>
    <row r="251" spans="1:5" x14ac:dyDescent="0.25">
      <c r="A251" s="510" t="s">
        <v>1962</v>
      </c>
      <c r="B251" s="511" t="s">
        <v>1184</v>
      </c>
      <c r="C251" s="511" t="s">
        <v>1920</v>
      </c>
      <c r="D251" s="511" t="s">
        <v>1440</v>
      </c>
      <c r="E251" s="511" t="s">
        <v>2124</v>
      </c>
    </row>
    <row r="252" spans="1:5" x14ac:dyDescent="0.25">
      <c r="A252" s="510" t="s">
        <v>1965</v>
      </c>
      <c r="B252" s="511" t="s">
        <v>1184</v>
      </c>
      <c r="C252" s="511" t="s">
        <v>1242</v>
      </c>
      <c r="D252" s="511" t="s">
        <v>1436</v>
      </c>
      <c r="E252" s="511" t="s">
        <v>2124</v>
      </c>
    </row>
    <row r="253" spans="1:5" x14ac:dyDescent="0.25">
      <c r="A253" s="510" t="s">
        <v>1966</v>
      </c>
      <c r="B253" s="511" t="s">
        <v>1184</v>
      </c>
      <c r="C253" s="511" t="s">
        <v>1242</v>
      </c>
      <c r="D253" s="511" t="s">
        <v>1440</v>
      </c>
      <c r="E253" s="511" t="s">
        <v>2124</v>
      </c>
    </row>
    <row r="254" spans="1:5" x14ac:dyDescent="0.25">
      <c r="A254" s="510" t="s">
        <v>1967</v>
      </c>
      <c r="B254" s="511" t="s">
        <v>1184</v>
      </c>
      <c r="C254" s="511" t="s">
        <v>1242</v>
      </c>
      <c r="D254" s="511" t="s">
        <v>1438</v>
      </c>
      <c r="E254" s="511" t="s">
        <v>2124</v>
      </c>
    </row>
    <row r="255" spans="1:5" x14ac:dyDescent="0.25">
      <c r="A255" s="510" t="s">
        <v>1968</v>
      </c>
      <c r="B255" s="511" t="s">
        <v>1184</v>
      </c>
      <c r="C255" s="511" t="s">
        <v>1920</v>
      </c>
      <c r="D255" s="511" t="s">
        <v>1536</v>
      </c>
      <c r="E255" s="511" t="s">
        <v>2124</v>
      </c>
    </row>
    <row r="256" spans="1:5" x14ac:dyDescent="0.25">
      <c r="A256" s="510" t="s">
        <v>1971</v>
      </c>
      <c r="B256" s="511" t="s">
        <v>1184</v>
      </c>
      <c r="C256" s="511" t="s">
        <v>1670</v>
      </c>
      <c r="D256" s="511" t="s">
        <v>1536</v>
      </c>
      <c r="E256" s="511" t="s">
        <v>2124</v>
      </c>
    </row>
    <row r="257" spans="1:5" x14ac:dyDescent="0.25">
      <c r="A257" s="510" t="s">
        <v>1977</v>
      </c>
      <c r="B257" s="511" t="s">
        <v>1184</v>
      </c>
      <c r="C257" s="511" t="s">
        <v>1196</v>
      </c>
      <c r="D257" s="511" t="s">
        <v>1410</v>
      </c>
      <c r="E257" s="511" t="s">
        <v>2124</v>
      </c>
    </row>
    <row r="258" spans="1:5" x14ac:dyDescent="0.25">
      <c r="A258" s="510" t="s">
        <v>2038</v>
      </c>
      <c r="B258" s="511" t="s">
        <v>1184</v>
      </c>
      <c r="C258" s="511" t="s">
        <v>1242</v>
      </c>
      <c r="D258" s="511" t="s">
        <v>1438</v>
      </c>
      <c r="E258" s="511" t="s">
        <v>2124</v>
      </c>
    </row>
    <row r="259" spans="1:5" x14ac:dyDescent="0.25">
      <c r="A259" s="510" t="s">
        <v>2039</v>
      </c>
      <c r="B259" s="511" t="s">
        <v>1184</v>
      </c>
      <c r="C259" s="511" t="s">
        <v>1242</v>
      </c>
      <c r="D259" s="511" t="s">
        <v>1362</v>
      </c>
      <c r="E259" s="511" t="s">
        <v>2124</v>
      </c>
    </row>
    <row r="260" spans="1:5" x14ac:dyDescent="0.25">
      <c r="A260" s="510" t="s">
        <v>2040</v>
      </c>
      <c r="B260" s="511" t="s">
        <v>1184</v>
      </c>
      <c r="C260" s="511" t="s">
        <v>1196</v>
      </c>
      <c r="D260" s="511" t="s">
        <v>1436</v>
      </c>
      <c r="E260" s="511" t="s">
        <v>2124</v>
      </c>
    </row>
    <row r="261" spans="1:5" x14ac:dyDescent="0.25">
      <c r="A261" s="510" t="s">
        <v>2057</v>
      </c>
      <c r="B261" s="511" t="s">
        <v>1184</v>
      </c>
      <c r="C261" s="511" t="s">
        <v>1242</v>
      </c>
      <c r="D261" s="511" t="s">
        <v>1440</v>
      </c>
      <c r="E261" s="511" t="s">
        <v>2124</v>
      </c>
    </row>
    <row r="262" spans="1:5" x14ac:dyDescent="0.25">
      <c r="A262" s="510" t="s">
        <v>2058</v>
      </c>
      <c r="B262" s="511" t="s">
        <v>1184</v>
      </c>
      <c r="C262" s="511" t="s">
        <v>1242</v>
      </c>
      <c r="D262" s="511" t="s">
        <v>1436</v>
      </c>
      <c r="E262" s="511" t="s">
        <v>2124</v>
      </c>
    </row>
    <row r="263" spans="1:5" x14ac:dyDescent="0.25">
      <c r="A263" s="510" t="s">
        <v>2080</v>
      </c>
      <c r="B263" s="511" t="s">
        <v>1184</v>
      </c>
      <c r="C263" s="511" t="s">
        <v>1433</v>
      </c>
      <c r="D263" s="511" t="s">
        <v>1362</v>
      </c>
      <c r="E263" s="511" t="s">
        <v>2124</v>
      </c>
    </row>
    <row r="264" spans="1:5" x14ac:dyDescent="0.25">
      <c r="A264" s="510" t="s">
        <v>2083</v>
      </c>
      <c r="B264" s="511" t="s">
        <v>1184</v>
      </c>
      <c r="C264" s="511" t="s">
        <v>1242</v>
      </c>
      <c r="D264" s="511" t="s">
        <v>1362</v>
      </c>
      <c r="E264" s="511" t="s">
        <v>2124</v>
      </c>
    </row>
    <row r="265" spans="1:5" x14ac:dyDescent="0.25">
      <c r="A265" s="510" t="s">
        <v>2090</v>
      </c>
      <c r="B265" s="511" t="s">
        <v>1184</v>
      </c>
      <c r="C265" s="511" t="s">
        <v>1433</v>
      </c>
      <c r="D265" s="511" t="s">
        <v>1440</v>
      </c>
      <c r="E265" s="511" t="s">
        <v>2124</v>
      </c>
    </row>
    <row r="266" spans="1:5" x14ac:dyDescent="0.25">
      <c r="A266" s="510" t="s">
        <v>2091</v>
      </c>
      <c r="B266" s="511" t="s">
        <v>1184</v>
      </c>
      <c r="C266" s="511" t="s">
        <v>1433</v>
      </c>
      <c r="D266" s="511" t="s">
        <v>1436</v>
      </c>
      <c r="E266" s="511" t="s">
        <v>2124</v>
      </c>
    </row>
    <row r="267" spans="1:5" x14ac:dyDescent="0.25">
      <c r="A267" s="510" t="s">
        <v>1210</v>
      </c>
      <c r="B267" s="511" t="s">
        <v>2142</v>
      </c>
      <c r="C267" s="511" t="s">
        <v>1211</v>
      </c>
      <c r="D267" s="511" t="s">
        <v>59</v>
      </c>
      <c r="E267" s="511" t="s">
        <v>2124</v>
      </c>
    </row>
    <row r="268" spans="1:5" x14ac:dyDescent="0.25">
      <c r="A268" s="510" t="s">
        <v>1244</v>
      </c>
      <c r="B268" s="511" t="s">
        <v>2142</v>
      </c>
      <c r="C268" s="512" t="s">
        <v>1245</v>
      </c>
      <c r="D268" s="511" t="s">
        <v>62</v>
      </c>
      <c r="E268" s="511" t="s">
        <v>2124</v>
      </c>
    </row>
    <row r="269" spans="1:5" x14ac:dyDescent="0.25">
      <c r="A269" s="510" t="s">
        <v>1329</v>
      </c>
      <c r="B269" s="511" t="s">
        <v>2142</v>
      </c>
      <c r="C269" s="511" t="s">
        <v>1229</v>
      </c>
      <c r="D269" s="511" t="s">
        <v>61</v>
      </c>
      <c r="E269" s="511" t="s">
        <v>2124</v>
      </c>
    </row>
    <row r="270" spans="1:5" x14ac:dyDescent="0.25">
      <c r="A270" s="510" t="s">
        <v>1330</v>
      </c>
      <c r="B270" s="511" t="s">
        <v>2142</v>
      </c>
      <c r="C270" s="511" t="s">
        <v>1211</v>
      </c>
      <c r="D270" s="511" t="s">
        <v>59</v>
      </c>
      <c r="E270" s="511" t="s">
        <v>2124</v>
      </c>
    </row>
    <row r="271" spans="1:5" x14ac:dyDescent="0.25">
      <c r="A271" s="510" t="s">
        <v>1331</v>
      </c>
      <c r="B271" s="511" t="s">
        <v>2142</v>
      </c>
      <c r="C271" s="511" t="s">
        <v>1245</v>
      </c>
      <c r="D271" s="511" t="s">
        <v>60</v>
      </c>
      <c r="E271" s="511" t="s">
        <v>2124</v>
      </c>
    </row>
    <row r="272" spans="1:5" x14ac:dyDescent="0.25">
      <c r="A272" s="510" t="s">
        <v>1453</v>
      </c>
      <c r="B272" s="511" t="s">
        <v>2142</v>
      </c>
      <c r="C272" s="511" t="s">
        <v>1454</v>
      </c>
      <c r="D272" s="511" t="s">
        <v>1455</v>
      </c>
      <c r="E272" s="511" t="s">
        <v>2124</v>
      </c>
    </row>
    <row r="273" spans="1:5" x14ac:dyDescent="0.25">
      <c r="A273" s="510" t="s">
        <v>1460</v>
      </c>
      <c r="B273" s="511" t="s">
        <v>2142</v>
      </c>
      <c r="C273" s="511" t="s">
        <v>1442</v>
      </c>
      <c r="D273" s="511" t="s">
        <v>58</v>
      </c>
      <c r="E273" s="511" t="s">
        <v>2124</v>
      </c>
    </row>
    <row r="274" spans="1:5" x14ac:dyDescent="0.25">
      <c r="A274" s="510" t="s">
        <v>1462</v>
      </c>
      <c r="B274" s="511" t="s">
        <v>2142</v>
      </c>
      <c r="C274" s="511" t="s">
        <v>1463</v>
      </c>
      <c r="D274" s="511" t="s">
        <v>61</v>
      </c>
      <c r="E274" s="511" t="s">
        <v>2124</v>
      </c>
    </row>
    <row r="275" spans="1:5" x14ac:dyDescent="0.25">
      <c r="A275" s="510" t="s">
        <v>1464</v>
      </c>
      <c r="B275" s="511" t="s">
        <v>2142</v>
      </c>
      <c r="C275" s="511" t="s">
        <v>1463</v>
      </c>
      <c r="D275" s="511" t="s">
        <v>59</v>
      </c>
      <c r="E275" s="511" t="s">
        <v>2124</v>
      </c>
    </row>
    <row r="276" spans="1:5" x14ac:dyDescent="0.25">
      <c r="A276" s="510" t="s">
        <v>1465</v>
      </c>
      <c r="B276" s="511" t="s">
        <v>2142</v>
      </c>
      <c r="C276" s="511" t="s">
        <v>1463</v>
      </c>
      <c r="D276" s="511" t="s">
        <v>60</v>
      </c>
      <c r="E276" s="511" t="s">
        <v>2124</v>
      </c>
    </row>
    <row r="277" spans="1:5" x14ac:dyDescent="0.25">
      <c r="A277" s="510" t="s">
        <v>1475</v>
      </c>
      <c r="B277" s="511" t="s">
        <v>2142</v>
      </c>
      <c r="C277" s="511" t="s">
        <v>1476</v>
      </c>
      <c r="D277" s="511" t="s">
        <v>59</v>
      </c>
      <c r="E277" s="511" t="s">
        <v>2124</v>
      </c>
    </row>
    <row r="278" spans="1:5" x14ac:dyDescent="0.25">
      <c r="A278" s="510" t="s">
        <v>1482</v>
      </c>
      <c r="B278" s="511" t="s">
        <v>2142</v>
      </c>
      <c r="C278" s="511" t="s">
        <v>1483</v>
      </c>
      <c r="D278" s="511" t="s">
        <v>61</v>
      </c>
      <c r="E278" s="511" t="s">
        <v>2124</v>
      </c>
    </row>
    <row r="279" spans="1:5" x14ac:dyDescent="0.25">
      <c r="A279" s="510" t="s">
        <v>1484</v>
      </c>
      <c r="B279" s="511" t="s">
        <v>2142</v>
      </c>
      <c r="C279" s="511" t="s">
        <v>1442</v>
      </c>
      <c r="D279" s="511" t="s">
        <v>61</v>
      </c>
      <c r="E279" s="511" t="s">
        <v>2124</v>
      </c>
    </row>
    <row r="280" spans="1:5" x14ac:dyDescent="0.25">
      <c r="A280" s="510" t="s">
        <v>1485</v>
      </c>
      <c r="B280" s="511" t="s">
        <v>2142</v>
      </c>
      <c r="C280" s="511" t="s">
        <v>1442</v>
      </c>
      <c r="D280" s="511" t="s">
        <v>59</v>
      </c>
      <c r="E280" s="511" t="s">
        <v>2124</v>
      </c>
    </row>
    <row r="281" spans="1:5" x14ac:dyDescent="0.25">
      <c r="A281" s="510" t="s">
        <v>1486</v>
      </c>
      <c r="B281" s="511" t="s">
        <v>2142</v>
      </c>
      <c r="C281" s="511" t="s">
        <v>1442</v>
      </c>
      <c r="D281" s="511" t="s">
        <v>60</v>
      </c>
      <c r="E281" s="511" t="s">
        <v>2124</v>
      </c>
    </row>
    <row r="282" spans="1:5" x14ac:dyDescent="0.25">
      <c r="A282" s="510" t="s">
        <v>1491</v>
      </c>
      <c r="B282" s="511" t="s">
        <v>2142</v>
      </c>
      <c r="C282" s="511" t="s">
        <v>1457</v>
      </c>
      <c r="D282" s="511" t="s">
        <v>61</v>
      </c>
      <c r="E282" s="511" t="s">
        <v>2124</v>
      </c>
    </row>
    <row r="283" spans="1:5" x14ac:dyDescent="0.25">
      <c r="A283" s="510" t="s">
        <v>1492</v>
      </c>
      <c r="B283" s="511" t="s">
        <v>2142</v>
      </c>
      <c r="C283" s="511" t="s">
        <v>1457</v>
      </c>
      <c r="D283" s="511" t="s">
        <v>59</v>
      </c>
      <c r="E283" s="511" t="s">
        <v>2124</v>
      </c>
    </row>
    <row r="284" spans="1:5" x14ac:dyDescent="0.25">
      <c r="A284" s="510" t="s">
        <v>1493</v>
      </c>
      <c r="B284" s="511" t="s">
        <v>2142</v>
      </c>
      <c r="C284" s="511" t="s">
        <v>1457</v>
      </c>
      <c r="D284" s="511" t="s">
        <v>60</v>
      </c>
      <c r="E284" s="511" t="s">
        <v>2124</v>
      </c>
    </row>
    <row r="285" spans="1:5" x14ac:dyDescent="0.25">
      <c r="A285" s="510" t="s">
        <v>1497</v>
      </c>
      <c r="B285" s="511" t="s">
        <v>2142</v>
      </c>
      <c r="C285" s="511" t="s">
        <v>1495</v>
      </c>
      <c r="D285" s="511" t="s">
        <v>61</v>
      </c>
      <c r="E285" s="511" t="s">
        <v>2124</v>
      </c>
    </row>
    <row r="286" spans="1:5" x14ac:dyDescent="0.25">
      <c r="A286" s="510" t="s">
        <v>1498</v>
      </c>
      <c r="B286" s="511" t="s">
        <v>2142</v>
      </c>
      <c r="C286" s="511" t="s">
        <v>1495</v>
      </c>
      <c r="D286" s="511" t="s">
        <v>59</v>
      </c>
      <c r="E286" s="511" t="s">
        <v>2124</v>
      </c>
    </row>
    <row r="287" spans="1:5" x14ac:dyDescent="0.25">
      <c r="A287" s="510" t="s">
        <v>1499</v>
      </c>
      <c r="B287" s="511" t="s">
        <v>2142</v>
      </c>
      <c r="C287" s="511" t="s">
        <v>1495</v>
      </c>
      <c r="D287" s="511" t="s">
        <v>60</v>
      </c>
      <c r="E287" s="511" t="s">
        <v>2124</v>
      </c>
    </row>
    <row r="288" spans="1:5" x14ac:dyDescent="0.25">
      <c r="A288" s="510" t="s">
        <v>1508</v>
      </c>
      <c r="B288" s="511" t="s">
        <v>2142</v>
      </c>
      <c r="C288" s="511" t="s">
        <v>1463</v>
      </c>
      <c r="D288" s="511" t="s">
        <v>58</v>
      </c>
      <c r="E288" s="511" t="s">
        <v>2124</v>
      </c>
    </row>
    <row r="289" spans="1:5" x14ac:dyDescent="0.25">
      <c r="A289" s="510" t="s">
        <v>1509</v>
      </c>
      <c r="B289" s="511" t="s">
        <v>2142</v>
      </c>
      <c r="C289" s="511" t="s">
        <v>1457</v>
      </c>
      <c r="D289" s="511" t="s">
        <v>58</v>
      </c>
      <c r="E289" s="511" t="s">
        <v>2124</v>
      </c>
    </row>
    <row r="290" spans="1:5" x14ac:dyDescent="0.25">
      <c r="A290" s="510" t="s">
        <v>1510</v>
      </c>
      <c r="B290" s="511" t="s">
        <v>2142</v>
      </c>
      <c r="C290" s="511" t="s">
        <v>1463</v>
      </c>
      <c r="D290" s="511" t="s">
        <v>59</v>
      </c>
      <c r="E290" s="511" t="s">
        <v>2124</v>
      </c>
    </row>
    <row r="291" spans="1:5" x14ac:dyDescent="0.25">
      <c r="A291" s="510" t="s">
        <v>1511</v>
      </c>
      <c r="B291" s="511" t="s">
        <v>2142</v>
      </c>
      <c r="C291" s="511" t="s">
        <v>1512</v>
      </c>
      <c r="D291" s="511" t="s">
        <v>61</v>
      </c>
      <c r="E291" s="511" t="s">
        <v>2124</v>
      </c>
    </row>
    <row r="292" spans="1:5" x14ac:dyDescent="0.25">
      <c r="A292" s="510" t="s">
        <v>1513</v>
      </c>
      <c r="B292" s="511" t="s">
        <v>2142</v>
      </c>
      <c r="C292" s="511" t="s">
        <v>1512</v>
      </c>
      <c r="D292" s="511" t="s">
        <v>59</v>
      </c>
      <c r="E292" s="511" t="s">
        <v>2124</v>
      </c>
    </row>
    <row r="293" spans="1:5" x14ac:dyDescent="0.25">
      <c r="A293" s="510" t="s">
        <v>1514</v>
      </c>
      <c r="B293" s="511" t="s">
        <v>2142</v>
      </c>
      <c r="C293" s="511" t="s">
        <v>1512</v>
      </c>
      <c r="D293" s="511" t="s">
        <v>60</v>
      </c>
      <c r="E293" s="511" t="s">
        <v>2124</v>
      </c>
    </row>
    <row r="294" spans="1:5" x14ac:dyDescent="0.25">
      <c r="A294" s="510" t="s">
        <v>1519</v>
      </c>
      <c r="B294" s="511" t="s">
        <v>2142</v>
      </c>
      <c r="C294" s="511" t="s">
        <v>1463</v>
      </c>
      <c r="D294" s="511" t="s">
        <v>57</v>
      </c>
      <c r="E294" s="511" t="s">
        <v>2124</v>
      </c>
    </row>
    <row r="295" spans="1:5" x14ac:dyDescent="0.25">
      <c r="A295" s="510" t="s">
        <v>1520</v>
      </c>
      <c r="B295" s="511" t="s">
        <v>2142</v>
      </c>
      <c r="C295" s="511" t="s">
        <v>1211</v>
      </c>
      <c r="D295" s="511" t="s">
        <v>61</v>
      </c>
      <c r="E295" s="511" t="s">
        <v>2124</v>
      </c>
    </row>
    <row r="296" spans="1:5" x14ac:dyDescent="0.25">
      <c r="A296" s="510" t="s">
        <v>1521</v>
      </c>
      <c r="B296" s="511" t="s">
        <v>2142</v>
      </c>
      <c r="C296" s="511" t="s">
        <v>1211</v>
      </c>
      <c r="D296" s="511" t="s">
        <v>59</v>
      </c>
      <c r="E296" s="511" t="s">
        <v>2124</v>
      </c>
    </row>
    <row r="297" spans="1:5" x14ac:dyDescent="0.25">
      <c r="A297" s="510" t="s">
        <v>1522</v>
      </c>
      <c r="B297" s="511" t="s">
        <v>2142</v>
      </c>
      <c r="C297" s="511" t="s">
        <v>1211</v>
      </c>
      <c r="D297" s="511" t="s">
        <v>60</v>
      </c>
      <c r="E297" s="511" t="s">
        <v>2124</v>
      </c>
    </row>
    <row r="298" spans="1:5" x14ac:dyDescent="0.25">
      <c r="A298" s="510" t="s">
        <v>1544</v>
      </c>
      <c r="B298" s="511" t="s">
        <v>2142</v>
      </c>
      <c r="C298" s="511" t="s">
        <v>1457</v>
      </c>
      <c r="D298" s="511" t="s">
        <v>57</v>
      </c>
      <c r="E298" s="511" t="s">
        <v>2124</v>
      </c>
    </row>
    <row r="299" spans="1:5" x14ac:dyDescent="0.25">
      <c r="A299" s="510" t="s">
        <v>1550</v>
      </c>
      <c r="B299" s="511" t="s">
        <v>2142</v>
      </c>
      <c r="C299" s="511" t="s">
        <v>1551</v>
      </c>
      <c r="D299" s="511" t="s">
        <v>61</v>
      </c>
      <c r="E299" s="511" t="s">
        <v>2124</v>
      </c>
    </row>
    <row r="300" spans="1:5" x14ac:dyDescent="0.25">
      <c r="A300" s="510" t="s">
        <v>1553</v>
      </c>
      <c r="B300" s="511" t="s">
        <v>2142</v>
      </c>
      <c r="C300" s="511" t="s">
        <v>1454</v>
      </c>
      <c r="D300" s="511" t="s">
        <v>61</v>
      </c>
      <c r="E300" s="511" t="s">
        <v>2124</v>
      </c>
    </row>
    <row r="301" spans="1:5" x14ac:dyDescent="0.25">
      <c r="A301" s="510" t="s">
        <v>1554</v>
      </c>
      <c r="B301" s="511" t="s">
        <v>2142</v>
      </c>
      <c r="C301" s="511" t="s">
        <v>1275</v>
      </c>
      <c r="D301" s="511" t="s">
        <v>61</v>
      </c>
      <c r="E301" s="511" t="s">
        <v>2124</v>
      </c>
    </row>
    <row r="302" spans="1:5" x14ac:dyDescent="0.25">
      <c r="A302" s="510" t="s">
        <v>1555</v>
      </c>
      <c r="B302" s="511" t="s">
        <v>2142</v>
      </c>
      <c r="C302" s="511" t="s">
        <v>1275</v>
      </c>
      <c r="D302" s="511" t="s">
        <v>59</v>
      </c>
      <c r="E302" s="511" t="s">
        <v>2124</v>
      </c>
    </row>
    <row r="303" spans="1:5" x14ac:dyDescent="0.25">
      <c r="A303" s="510" t="s">
        <v>1556</v>
      </c>
      <c r="B303" s="511" t="s">
        <v>2142</v>
      </c>
      <c r="C303" s="511" t="s">
        <v>1275</v>
      </c>
      <c r="D303" s="511" t="s">
        <v>60</v>
      </c>
      <c r="E303" s="511" t="s">
        <v>2124</v>
      </c>
    </row>
    <row r="304" spans="1:5" x14ac:dyDescent="0.25">
      <c r="A304" s="510" t="s">
        <v>1558</v>
      </c>
      <c r="B304" s="511" t="s">
        <v>2142</v>
      </c>
      <c r="C304" s="511" t="s">
        <v>1211</v>
      </c>
      <c r="D304" s="511" t="s">
        <v>57</v>
      </c>
      <c r="E304" s="511" t="s">
        <v>2124</v>
      </c>
    </row>
    <row r="305" spans="1:5" x14ac:dyDescent="0.25">
      <c r="A305" s="510" t="s">
        <v>1559</v>
      </c>
      <c r="B305" s="511" t="s">
        <v>2142</v>
      </c>
      <c r="C305" s="511" t="s">
        <v>1512</v>
      </c>
      <c r="D305" s="511" t="s">
        <v>57</v>
      </c>
      <c r="E305" s="511" t="s">
        <v>2124</v>
      </c>
    </row>
    <row r="306" spans="1:5" x14ac:dyDescent="0.25">
      <c r="A306" s="510" t="s">
        <v>1560</v>
      </c>
      <c r="B306" s="511" t="s">
        <v>2142</v>
      </c>
      <c r="C306" s="511" t="s">
        <v>1229</v>
      </c>
      <c r="D306" s="511" t="s">
        <v>57</v>
      </c>
      <c r="E306" s="511" t="s">
        <v>2124</v>
      </c>
    </row>
    <row r="307" spans="1:5" x14ac:dyDescent="0.25">
      <c r="A307" s="510" t="s">
        <v>1576</v>
      </c>
      <c r="B307" s="511" t="s">
        <v>2142</v>
      </c>
      <c r="C307" s="511" t="s">
        <v>1454</v>
      </c>
      <c r="D307" s="511" t="s">
        <v>57</v>
      </c>
      <c r="E307" s="511" t="s">
        <v>2124</v>
      </c>
    </row>
    <row r="308" spans="1:5" x14ac:dyDescent="0.25">
      <c r="A308" s="510" t="s">
        <v>1577</v>
      </c>
      <c r="B308" s="511" t="s">
        <v>2142</v>
      </c>
      <c r="C308" s="511" t="s">
        <v>1454</v>
      </c>
      <c r="D308" s="511" t="s">
        <v>61</v>
      </c>
      <c r="E308" s="511" t="s">
        <v>2124</v>
      </c>
    </row>
    <row r="309" spans="1:5" x14ac:dyDescent="0.25">
      <c r="A309" s="510" t="s">
        <v>1578</v>
      </c>
      <c r="B309" s="511" t="s">
        <v>2142</v>
      </c>
      <c r="C309" s="511" t="s">
        <v>1454</v>
      </c>
      <c r="D309" s="511" t="s">
        <v>59</v>
      </c>
      <c r="E309" s="511" t="s">
        <v>2124</v>
      </c>
    </row>
    <row r="310" spans="1:5" x14ac:dyDescent="0.25">
      <c r="A310" s="510" t="s">
        <v>1579</v>
      </c>
      <c r="B310" s="511" t="s">
        <v>2142</v>
      </c>
      <c r="C310" s="511" t="s">
        <v>1454</v>
      </c>
      <c r="D310" s="511" t="s">
        <v>60</v>
      </c>
      <c r="E310" s="511" t="s">
        <v>2124</v>
      </c>
    </row>
    <row r="311" spans="1:5" x14ac:dyDescent="0.25">
      <c r="A311" s="510" t="s">
        <v>1585</v>
      </c>
      <c r="B311" s="511" t="s">
        <v>2142</v>
      </c>
      <c r="C311" s="511" t="s">
        <v>1483</v>
      </c>
      <c r="D311" s="511" t="s">
        <v>61</v>
      </c>
      <c r="E311" s="511" t="s">
        <v>2124</v>
      </c>
    </row>
    <row r="312" spans="1:5" x14ac:dyDescent="0.25">
      <c r="A312" s="510" t="s">
        <v>1586</v>
      </c>
      <c r="B312" s="511" t="s">
        <v>2142</v>
      </c>
      <c r="C312" s="511" t="s">
        <v>1483</v>
      </c>
      <c r="D312" s="511" t="s">
        <v>59</v>
      </c>
      <c r="E312" s="511" t="s">
        <v>2124</v>
      </c>
    </row>
    <row r="313" spans="1:5" x14ac:dyDescent="0.25">
      <c r="A313" s="510" t="s">
        <v>1587</v>
      </c>
      <c r="B313" s="511" t="s">
        <v>2142</v>
      </c>
      <c r="C313" s="511" t="s">
        <v>1483</v>
      </c>
      <c r="D313" s="511" t="s">
        <v>60</v>
      </c>
      <c r="E313" s="511" t="s">
        <v>2124</v>
      </c>
    </row>
    <row r="314" spans="1:5" x14ac:dyDescent="0.25">
      <c r="A314" s="510" t="s">
        <v>1597</v>
      </c>
      <c r="B314" s="511" t="s">
        <v>2142</v>
      </c>
      <c r="C314" s="511" t="s">
        <v>1463</v>
      </c>
      <c r="D314" s="511" t="s">
        <v>61</v>
      </c>
      <c r="E314" s="511" t="s">
        <v>2124</v>
      </c>
    </row>
    <row r="315" spans="1:5" x14ac:dyDescent="0.25">
      <c r="A315" s="510" t="s">
        <v>1598</v>
      </c>
      <c r="B315" s="511" t="s">
        <v>2142</v>
      </c>
      <c r="C315" s="511" t="s">
        <v>1463</v>
      </c>
      <c r="D315" s="511" t="s">
        <v>59</v>
      </c>
      <c r="E315" s="511" t="s">
        <v>2124</v>
      </c>
    </row>
    <row r="316" spans="1:5" x14ac:dyDescent="0.25">
      <c r="A316" s="510" t="s">
        <v>1599</v>
      </c>
      <c r="B316" s="511" t="s">
        <v>2142</v>
      </c>
      <c r="C316" s="511" t="s">
        <v>1463</v>
      </c>
      <c r="D316" s="511" t="s">
        <v>60</v>
      </c>
      <c r="E316" s="511" t="s">
        <v>2124</v>
      </c>
    </row>
    <row r="317" spans="1:5" x14ac:dyDescent="0.25">
      <c r="A317" s="510" t="s">
        <v>1611</v>
      </c>
      <c r="B317" s="511" t="s">
        <v>2142</v>
      </c>
      <c r="C317" s="511" t="s">
        <v>1457</v>
      </c>
      <c r="D317" s="511" t="s">
        <v>57</v>
      </c>
      <c r="E317" s="511" t="s">
        <v>2124</v>
      </c>
    </row>
    <row r="318" spans="1:5" x14ac:dyDescent="0.25">
      <c r="A318" s="510" t="s">
        <v>1612</v>
      </c>
      <c r="B318" s="511" t="s">
        <v>2142</v>
      </c>
      <c r="C318" s="511" t="s">
        <v>1211</v>
      </c>
      <c r="D318" s="511" t="s">
        <v>57</v>
      </c>
      <c r="E318" s="511" t="s">
        <v>2124</v>
      </c>
    </row>
    <row r="319" spans="1:5" x14ac:dyDescent="0.25">
      <c r="A319" s="510" t="s">
        <v>1613</v>
      </c>
      <c r="B319" s="511" t="s">
        <v>2142</v>
      </c>
      <c r="C319" s="511" t="s">
        <v>1275</v>
      </c>
      <c r="D319" s="511" t="s">
        <v>57</v>
      </c>
      <c r="E319" s="511" t="s">
        <v>2124</v>
      </c>
    </row>
    <row r="320" spans="1:5" x14ac:dyDescent="0.25">
      <c r="A320" s="510" t="s">
        <v>1614</v>
      </c>
      <c r="B320" s="511" t="s">
        <v>2142</v>
      </c>
      <c r="C320" s="511" t="s">
        <v>1196</v>
      </c>
      <c r="D320" s="511" t="s">
        <v>57</v>
      </c>
      <c r="E320" s="511" t="s">
        <v>2124</v>
      </c>
    </row>
    <row r="321" spans="1:5" x14ac:dyDescent="0.25">
      <c r="A321" s="510" t="s">
        <v>1647</v>
      </c>
      <c r="B321" s="511" t="s">
        <v>2142</v>
      </c>
      <c r="C321" s="511" t="s">
        <v>1442</v>
      </c>
      <c r="D321" s="511" t="s">
        <v>61</v>
      </c>
      <c r="E321" s="511" t="s">
        <v>2124</v>
      </c>
    </row>
    <row r="322" spans="1:5" x14ac:dyDescent="0.25">
      <c r="A322" s="510" t="s">
        <v>1648</v>
      </c>
      <c r="B322" s="511" t="s">
        <v>2142</v>
      </c>
      <c r="C322" s="511" t="s">
        <v>1442</v>
      </c>
      <c r="D322" s="511" t="s">
        <v>59</v>
      </c>
      <c r="E322" s="511" t="s">
        <v>2124</v>
      </c>
    </row>
    <row r="323" spans="1:5" x14ac:dyDescent="0.25">
      <c r="A323" s="510" t="s">
        <v>1649</v>
      </c>
      <c r="B323" s="511" t="s">
        <v>2142</v>
      </c>
      <c r="C323" s="511" t="s">
        <v>1442</v>
      </c>
      <c r="D323" s="511" t="s">
        <v>60</v>
      </c>
      <c r="E323" s="511" t="s">
        <v>2124</v>
      </c>
    </row>
    <row r="324" spans="1:5" x14ac:dyDescent="0.25">
      <c r="A324" s="510" t="s">
        <v>1654</v>
      </c>
      <c r="B324" s="511" t="s">
        <v>2142</v>
      </c>
      <c r="C324" s="511" t="s">
        <v>1512</v>
      </c>
      <c r="D324" s="511" t="s">
        <v>57</v>
      </c>
      <c r="E324" s="511" t="s">
        <v>2124</v>
      </c>
    </row>
    <row r="325" spans="1:5" x14ac:dyDescent="0.25">
      <c r="A325" s="510" t="s">
        <v>1655</v>
      </c>
      <c r="B325" s="511" t="s">
        <v>2142</v>
      </c>
      <c r="C325" s="511" t="s">
        <v>1454</v>
      </c>
      <c r="D325" s="511" t="s">
        <v>61</v>
      </c>
      <c r="E325" s="511" t="s">
        <v>2124</v>
      </c>
    </row>
    <row r="326" spans="1:5" x14ac:dyDescent="0.25">
      <c r="A326" s="510" t="s">
        <v>1656</v>
      </c>
      <c r="B326" s="511" t="s">
        <v>2142</v>
      </c>
      <c r="C326" s="511" t="s">
        <v>1454</v>
      </c>
      <c r="D326" s="511" t="s">
        <v>59</v>
      </c>
      <c r="E326" s="511" t="s">
        <v>2124</v>
      </c>
    </row>
    <row r="327" spans="1:5" x14ac:dyDescent="0.25">
      <c r="A327" s="510" t="s">
        <v>1657</v>
      </c>
      <c r="B327" s="511" t="s">
        <v>2142</v>
      </c>
      <c r="C327" s="511" t="s">
        <v>1454</v>
      </c>
      <c r="D327" s="511" t="s">
        <v>60</v>
      </c>
      <c r="E327" s="511" t="s">
        <v>2124</v>
      </c>
    </row>
    <row r="328" spans="1:5" x14ac:dyDescent="0.25">
      <c r="A328" s="510" t="s">
        <v>1662</v>
      </c>
      <c r="B328" s="511" t="s">
        <v>2142</v>
      </c>
      <c r="C328" s="511" t="s">
        <v>1512</v>
      </c>
      <c r="D328" s="511" t="s">
        <v>61</v>
      </c>
      <c r="E328" s="511" t="s">
        <v>2124</v>
      </c>
    </row>
    <row r="329" spans="1:5" x14ac:dyDescent="0.25">
      <c r="A329" s="510" t="s">
        <v>1663</v>
      </c>
      <c r="B329" s="511" t="s">
        <v>2142</v>
      </c>
      <c r="C329" s="511" t="s">
        <v>1512</v>
      </c>
      <c r="D329" s="511" t="s">
        <v>59</v>
      </c>
      <c r="E329" s="511" t="s">
        <v>2124</v>
      </c>
    </row>
    <row r="330" spans="1:5" x14ac:dyDescent="0.25">
      <c r="A330" s="510" t="s">
        <v>1664</v>
      </c>
      <c r="B330" s="511" t="s">
        <v>2142</v>
      </c>
      <c r="C330" s="511" t="s">
        <v>1512</v>
      </c>
      <c r="D330" s="511" t="s">
        <v>60</v>
      </c>
      <c r="E330" s="511" t="s">
        <v>2124</v>
      </c>
    </row>
    <row r="331" spans="1:5" x14ac:dyDescent="0.25">
      <c r="A331" s="510" t="s">
        <v>1665</v>
      </c>
      <c r="B331" s="511" t="s">
        <v>2142</v>
      </c>
      <c r="C331" s="511" t="s">
        <v>1457</v>
      </c>
      <c r="D331" s="511" t="s">
        <v>57</v>
      </c>
      <c r="E331" s="511" t="s">
        <v>2124</v>
      </c>
    </row>
    <row r="332" spans="1:5" x14ac:dyDescent="0.25">
      <c r="A332" s="510" t="s">
        <v>1668</v>
      </c>
      <c r="B332" s="511" t="s">
        <v>2142</v>
      </c>
      <c r="C332" s="511" t="s">
        <v>1476</v>
      </c>
      <c r="D332" s="511" t="s">
        <v>57</v>
      </c>
      <c r="E332" s="511" t="s">
        <v>2124</v>
      </c>
    </row>
    <row r="333" spans="1:5" x14ac:dyDescent="0.25">
      <c r="A333" s="510" t="s">
        <v>1669</v>
      </c>
      <c r="B333" s="511" t="s">
        <v>2142</v>
      </c>
      <c r="C333" s="511" t="s">
        <v>1670</v>
      </c>
      <c r="D333" s="511" t="s">
        <v>57</v>
      </c>
      <c r="E333" s="511" t="s">
        <v>2124</v>
      </c>
    </row>
    <row r="334" spans="1:5" x14ac:dyDescent="0.25">
      <c r="A334" s="510" t="s">
        <v>1671</v>
      </c>
      <c r="B334" s="511" t="s">
        <v>2142</v>
      </c>
      <c r="C334" s="511" t="s">
        <v>1196</v>
      </c>
      <c r="D334" s="511" t="s">
        <v>61</v>
      </c>
      <c r="E334" s="511" t="s">
        <v>2124</v>
      </c>
    </row>
    <row r="335" spans="1:5" x14ac:dyDescent="0.25">
      <c r="A335" s="510" t="s">
        <v>1672</v>
      </c>
      <c r="B335" s="511" t="s">
        <v>2142</v>
      </c>
      <c r="C335" s="511" t="s">
        <v>1196</v>
      </c>
      <c r="D335" s="511" t="s">
        <v>59</v>
      </c>
      <c r="E335" s="511" t="s">
        <v>2124</v>
      </c>
    </row>
    <row r="336" spans="1:5" x14ac:dyDescent="0.25">
      <c r="A336" s="510" t="s">
        <v>1673</v>
      </c>
      <c r="B336" s="511" t="s">
        <v>2142</v>
      </c>
      <c r="C336" s="511" t="s">
        <v>1196</v>
      </c>
      <c r="D336" s="511" t="s">
        <v>60</v>
      </c>
      <c r="E336" s="511" t="s">
        <v>2124</v>
      </c>
    </row>
    <row r="337" spans="1:5" x14ac:dyDescent="0.25">
      <c r="A337" s="510" t="s">
        <v>1689</v>
      </c>
      <c r="B337" s="511" t="s">
        <v>2142</v>
      </c>
      <c r="C337" s="511" t="s">
        <v>1442</v>
      </c>
      <c r="D337" s="511" t="s">
        <v>57</v>
      </c>
      <c r="E337" s="511" t="s">
        <v>2124</v>
      </c>
    </row>
    <row r="338" spans="1:5" x14ac:dyDescent="0.25">
      <c r="A338" s="510" t="s">
        <v>1697</v>
      </c>
      <c r="B338" s="511" t="s">
        <v>2142</v>
      </c>
      <c r="C338" s="511" t="s">
        <v>1211</v>
      </c>
      <c r="D338" s="511" t="s">
        <v>57</v>
      </c>
      <c r="E338" s="511" t="s">
        <v>2124</v>
      </c>
    </row>
    <row r="339" spans="1:5" x14ac:dyDescent="0.25">
      <c r="A339" s="510" t="s">
        <v>1701</v>
      </c>
      <c r="B339" s="511" t="s">
        <v>2142</v>
      </c>
      <c r="C339" s="511" t="s">
        <v>1457</v>
      </c>
      <c r="D339" s="511" t="s">
        <v>57</v>
      </c>
      <c r="E339" s="511" t="s">
        <v>2124</v>
      </c>
    </row>
    <row r="340" spans="1:5" x14ac:dyDescent="0.25">
      <c r="A340" s="510" t="s">
        <v>1712</v>
      </c>
      <c r="B340" s="511" t="s">
        <v>2142</v>
      </c>
      <c r="C340" s="511" t="s">
        <v>1457</v>
      </c>
      <c r="D340" s="511" t="s">
        <v>61</v>
      </c>
      <c r="E340" s="511" t="s">
        <v>2124</v>
      </c>
    </row>
    <row r="341" spans="1:5" x14ac:dyDescent="0.25">
      <c r="A341" s="510" t="s">
        <v>1776</v>
      </c>
      <c r="B341" s="511" t="s">
        <v>2142</v>
      </c>
      <c r="C341" s="511" t="s">
        <v>1670</v>
      </c>
      <c r="D341" s="511" t="s">
        <v>57</v>
      </c>
      <c r="E341" s="511" t="s">
        <v>2124</v>
      </c>
    </row>
    <row r="342" spans="1:5" x14ac:dyDescent="0.25">
      <c r="A342" s="510" t="s">
        <v>1786</v>
      </c>
      <c r="B342" s="511" t="s">
        <v>2142</v>
      </c>
      <c r="C342" s="511" t="s">
        <v>1442</v>
      </c>
      <c r="D342" s="511" t="s">
        <v>61</v>
      </c>
      <c r="E342" s="511" t="s">
        <v>2124</v>
      </c>
    </row>
    <row r="343" spans="1:5" x14ac:dyDescent="0.25">
      <c r="A343" s="510" t="s">
        <v>1787</v>
      </c>
      <c r="B343" s="511" t="s">
        <v>2142</v>
      </c>
      <c r="C343" s="511" t="s">
        <v>1442</v>
      </c>
      <c r="D343" s="511" t="s">
        <v>59</v>
      </c>
      <c r="E343" s="511" t="s">
        <v>2124</v>
      </c>
    </row>
    <row r="344" spans="1:5" x14ac:dyDescent="0.25">
      <c r="A344" s="510" t="s">
        <v>1788</v>
      </c>
      <c r="B344" s="511" t="s">
        <v>2142</v>
      </c>
      <c r="C344" s="511" t="s">
        <v>1442</v>
      </c>
      <c r="D344" s="511" t="s">
        <v>60</v>
      </c>
      <c r="E344" s="511" t="s">
        <v>2124</v>
      </c>
    </row>
    <row r="345" spans="1:5" x14ac:dyDescent="0.25">
      <c r="A345" s="510" t="s">
        <v>1791</v>
      </c>
      <c r="B345" s="511" t="s">
        <v>2142</v>
      </c>
      <c r="C345" s="511" t="s">
        <v>1275</v>
      </c>
      <c r="D345" s="511" t="s">
        <v>61</v>
      </c>
      <c r="E345" s="511" t="s">
        <v>2124</v>
      </c>
    </row>
    <row r="346" spans="1:5" x14ac:dyDescent="0.25">
      <c r="A346" s="510" t="s">
        <v>1792</v>
      </c>
      <c r="B346" s="511" t="s">
        <v>2142</v>
      </c>
      <c r="C346" s="511" t="s">
        <v>1275</v>
      </c>
      <c r="D346" s="511" t="s">
        <v>59</v>
      </c>
      <c r="E346" s="511" t="s">
        <v>2124</v>
      </c>
    </row>
    <row r="347" spans="1:5" x14ac:dyDescent="0.25">
      <c r="A347" s="510" t="s">
        <v>1793</v>
      </c>
      <c r="B347" s="511" t="s">
        <v>2142</v>
      </c>
      <c r="C347" s="511" t="s">
        <v>1275</v>
      </c>
      <c r="D347" s="511" t="s">
        <v>60</v>
      </c>
      <c r="E347" s="511" t="s">
        <v>2124</v>
      </c>
    </row>
    <row r="348" spans="1:5" x14ac:dyDescent="0.25">
      <c r="A348" s="510" t="s">
        <v>1795</v>
      </c>
      <c r="B348" s="511" t="s">
        <v>2142</v>
      </c>
      <c r="C348" s="511" t="s">
        <v>1670</v>
      </c>
      <c r="D348" s="511" t="s">
        <v>61</v>
      </c>
      <c r="E348" s="511" t="s">
        <v>2124</v>
      </c>
    </row>
    <row r="349" spans="1:5" x14ac:dyDescent="0.25">
      <c r="A349" s="510" t="s">
        <v>1796</v>
      </c>
      <c r="B349" s="511" t="s">
        <v>2142</v>
      </c>
      <c r="C349" s="511" t="s">
        <v>1670</v>
      </c>
      <c r="D349" s="511" t="s">
        <v>59</v>
      </c>
      <c r="E349" s="511" t="s">
        <v>2124</v>
      </c>
    </row>
    <row r="350" spans="1:5" x14ac:dyDescent="0.25">
      <c r="A350" s="510" t="s">
        <v>1797</v>
      </c>
      <c r="B350" s="511" t="s">
        <v>2142</v>
      </c>
      <c r="C350" s="511" t="s">
        <v>1670</v>
      </c>
      <c r="D350" s="511" t="s">
        <v>60</v>
      </c>
      <c r="E350" s="511" t="s">
        <v>2124</v>
      </c>
    </row>
    <row r="351" spans="1:5" x14ac:dyDescent="0.25">
      <c r="A351" s="510" t="s">
        <v>1820</v>
      </c>
      <c r="B351" s="511" t="s">
        <v>2142</v>
      </c>
      <c r="C351" s="511" t="s">
        <v>1196</v>
      </c>
      <c r="D351" s="511" t="s">
        <v>57</v>
      </c>
      <c r="E351" s="511" t="s">
        <v>2124</v>
      </c>
    </row>
    <row r="352" spans="1:5" x14ac:dyDescent="0.25">
      <c r="A352" s="510" t="s">
        <v>1821</v>
      </c>
      <c r="B352" s="511" t="s">
        <v>2142</v>
      </c>
      <c r="C352" s="511" t="s">
        <v>1196</v>
      </c>
      <c r="D352" s="511" t="s">
        <v>61</v>
      </c>
      <c r="E352" s="511" t="s">
        <v>2124</v>
      </c>
    </row>
    <row r="353" spans="1:5" x14ac:dyDescent="0.25">
      <c r="A353" s="510" t="s">
        <v>1822</v>
      </c>
      <c r="B353" s="511" t="s">
        <v>2142</v>
      </c>
      <c r="C353" s="511" t="s">
        <v>1196</v>
      </c>
      <c r="D353" s="511" t="s">
        <v>59</v>
      </c>
      <c r="E353" s="511" t="s">
        <v>2124</v>
      </c>
    </row>
    <row r="354" spans="1:5" x14ac:dyDescent="0.25">
      <c r="A354" s="510" t="s">
        <v>1823</v>
      </c>
      <c r="B354" s="511" t="s">
        <v>2142</v>
      </c>
      <c r="C354" s="511" t="s">
        <v>1196</v>
      </c>
      <c r="D354" s="511" t="s">
        <v>60</v>
      </c>
      <c r="E354" s="511" t="s">
        <v>2124</v>
      </c>
    </row>
    <row r="355" spans="1:5" x14ac:dyDescent="0.25">
      <c r="A355" s="510" t="s">
        <v>1830</v>
      </c>
      <c r="B355" s="511" t="s">
        <v>2142</v>
      </c>
      <c r="C355" s="511" t="s">
        <v>1275</v>
      </c>
      <c r="D355" s="511" t="s">
        <v>57</v>
      </c>
      <c r="E355" s="511" t="s">
        <v>2124</v>
      </c>
    </row>
    <row r="356" spans="1:5" x14ac:dyDescent="0.25">
      <c r="A356" s="510" t="s">
        <v>1843</v>
      </c>
      <c r="B356" s="511" t="s">
        <v>2142</v>
      </c>
      <c r="C356" s="511" t="s">
        <v>1433</v>
      </c>
      <c r="D356" s="511" t="s">
        <v>61</v>
      </c>
      <c r="E356" s="511" t="s">
        <v>2124</v>
      </c>
    </row>
    <row r="357" spans="1:5" x14ac:dyDescent="0.25">
      <c r="A357" s="510" t="s">
        <v>1844</v>
      </c>
      <c r="B357" s="511" t="s">
        <v>2142</v>
      </c>
      <c r="C357" s="511" t="s">
        <v>1433</v>
      </c>
      <c r="D357" s="511" t="s">
        <v>59</v>
      </c>
      <c r="E357" s="511" t="s">
        <v>2124</v>
      </c>
    </row>
    <row r="358" spans="1:5" x14ac:dyDescent="0.25">
      <c r="A358" s="510" t="s">
        <v>1845</v>
      </c>
      <c r="B358" s="511" t="s">
        <v>2142</v>
      </c>
      <c r="C358" s="511" t="s">
        <v>1433</v>
      </c>
      <c r="D358" s="511" t="s">
        <v>60</v>
      </c>
      <c r="E358" s="511" t="s">
        <v>2124</v>
      </c>
    </row>
    <row r="359" spans="1:5" x14ac:dyDescent="0.25">
      <c r="A359" s="510" t="s">
        <v>1852</v>
      </c>
      <c r="B359" s="511" t="s">
        <v>2142</v>
      </c>
      <c r="C359" s="511" t="s">
        <v>1211</v>
      </c>
      <c r="D359" s="511" t="s">
        <v>61</v>
      </c>
      <c r="E359" s="511" t="s">
        <v>2124</v>
      </c>
    </row>
    <row r="360" spans="1:5" x14ac:dyDescent="0.25">
      <c r="A360" s="510" t="s">
        <v>1853</v>
      </c>
      <c r="B360" s="511" t="s">
        <v>2142</v>
      </c>
      <c r="C360" s="511" t="s">
        <v>1211</v>
      </c>
      <c r="D360" s="511" t="s">
        <v>59</v>
      </c>
      <c r="E360" s="511" t="s">
        <v>2124</v>
      </c>
    </row>
    <row r="361" spans="1:5" x14ac:dyDescent="0.25">
      <c r="A361" s="510" t="s">
        <v>1854</v>
      </c>
      <c r="B361" s="511" t="s">
        <v>2142</v>
      </c>
      <c r="C361" s="511" t="s">
        <v>1211</v>
      </c>
      <c r="D361" s="511" t="s">
        <v>60</v>
      </c>
      <c r="E361" s="511" t="s">
        <v>2124</v>
      </c>
    </row>
    <row r="362" spans="1:5" x14ac:dyDescent="0.25">
      <c r="A362" s="510" t="s">
        <v>1857</v>
      </c>
      <c r="B362" s="511" t="s">
        <v>2142</v>
      </c>
      <c r="C362" s="511" t="s">
        <v>1211</v>
      </c>
      <c r="D362" s="511" t="s">
        <v>61</v>
      </c>
      <c r="E362" s="511" t="s">
        <v>2124</v>
      </c>
    </row>
    <row r="363" spans="1:5" x14ac:dyDescent="0.25">
      <c r="A363" s="510" t="s">
        <v>1858</v>
      </c>
      <c r="B363" s="511" t="s">
        <v>2142</v>
      </c>
      <c r="C363" s="511" t="s">
        <v>1211</v>
      </c>
      <c r="D363" s="511" t="s">
        <v>59</v>
      </c>
      <c r="E363" s="511" t="s">
        <v>2124</v>
      </c>
    </row>
    <row r="364" spans="1:5" x14ac:dyDescent="0.25">
      <c r="A364" s="510" t="s">
        <v>1859</v>
      </c>
      <c r="B364" s="511" t="s">
        <v>2142</v>
      </c>
      <c r="C364" s="511" t="s">
        <v>1211</v>
      </c>
      <c r="D364" s="511" t="s">
        <v>60</v>
      </c>
      <c r="E364" s="511" t="s">
        <v>2124</v>
      </c>
    </row>
    <row r="365" spans="1:5" x14ac:dyDescent="0.25">
      <c r="A365" s="510" t="s">
        <v>1865</v>
      </c>
      <c r="B365" s="511" t="s">
        <v>2142</v>
      </c>
      <c r="C365" s="511" t="s">
        <v>1196</v>
      </c>
      <c r="D365" s="511" t="s">
        <v>61</v>
      </c>
      <c r="E365" s="511" t="s">
        <v>2124</v>
      </c>
    </row>
    <row r="366" spans="1:5" x14ac:dyDescent="0.25">
      <c r="A366" s="510" t="s">
        <v>1866</v>
      </c>
      <c r="B366" s="511" t="s">
        <v>2142</v>
      </c>
      <c r="C366" s="511" t="s">
        <v>1196</v>
      </c>
      <c r="D366" s="511" t="s">
        <v>59</v>
      </c>
      <c r="E366" s="511" t="s">
        <v>2124</v>
      </c>
    </row>
    <row r="367" spans="1:5" x14ac:dyDescent="0.25">
      <c r="A367" s="510" t="s">
        <v>1867</v>
      </c>
      <c r="B367" s="511" t="s">
        <v>2142</v>
      </c>
      <c r="C367" s="511" t="s">
        <v>1196</v>
      </c>
      <c r="D367" s="511" t="s">
        <v>60</v>
      </c>
      <c r="E367" s="511" t="s">
        <v>2124</v>
      </c>
    </row>
    <row r="368" spans="1:5" x14ac:dyDescent="0.25">
      <c r="A368" s="510" t="s">
        <v>1876</v>
      </c>
      <c r="B368" s="511" t="s">
        <v>2142</v>
      </c>
      <c r="C368" s="511" t="s">
        <v>1245</v>
      </c>
      <c r="D368" s="511" t="s">
        <v>62</v>
      </c>
      <c r="E368" s="511" t="s">
        <v>2124</v>
      </c>
    </row>
    <row r="369" spans="1:5" x14ac:dyDescent="0.25">
      <c r="A369" s="510" t="s">
        <v>1877</v>
      </c>
      <c r="B369" s="511" t="s">
        <v>2142</v>
      </c>
      <c r="C369" s="511" t="s">
        <v>1275</v>
      </c>
      <c r="D369" s="511" t="s">
        <v>61</v>
      </c>
      <c r="E369" s="511" t="s">
        <v>2124</v>
      </c>
    </row>
    <row r="370" spans="1:5" x14ac:dyDescent="0.25">
      <c r="A370" s="510" t="s">
        <v>1878</v>
      </c>
      <c r="B370" s="511" t="s">
        <v>2142</v>
      </c>
      <c r="C370" s="511" t="s">
        <v>1275</v>
      </c>
      <c r="D370" s="511" t="s">
        <v>59</v>
      </c>
      <c r="E370" s="511" t="s">
        <v>2124</v>
      </c>
    </row>
    <row r="371" spans="1:5" x14ac:dyDescent="0.25">
      <c r="A371" s="510" t="s">
        <v>1879</v>
      </c>
      <c r="B371" s="511" t="s">
        <v>2142</v>
      </c>
      <c r="C371" s="511" t="s">
        <v>1275</v>
      </c>
      <c r="D371" s="511" t="s">
        <v>60</v>
      </c>
      <c r="E371" s="511" t="s">
        <v>2124</v>
      </c>
    </row>
    <row r="372" spans="1:5" x14ac:dyDescent="0.25">
      <c r="A372" s="510" t="s">
        <v>1880</v>
      </c>
      <c r="B372" s="511" t="s">
        <v>2142</v>
      </c>
      <c r="C372" s="511" t="s">
        <v>1196</v>
      </c>
      <c r="D372" s="511" t="s">
        <v>61</v>
      </c>
      <c r="E372" s="511" t="s">
        <v>2124</v>
      </c>
    </row>
    <row r="373" spans="1:5" x14ac:dyDescent="0.25">
      <c r="A373" s="510" t="s">
        <v>1881</v>
      </c>
      <c r="B373" s="511" t="s">
        <v>2142</v>
      </c>
      <c r="C373" s="511" t="s">
        <v>1196</v>
      </c>
      <c r="D373" s="511" t="s">
        <v>59</v>
      </c>
      <c r="E373" s="511" t="s">
        <v>2124</v>
      </c>
    </row>
    <row r="374" spans="1:5" x14ac:dyDescent="0.25">
      <c r="A374" s="510" t="s">
        <v>1882</v>
      </c>
      <c r="B374" s="511" t="s">
        <v>2142</v>
      </c>
      <c r="C374" s="511" t="s">
        <v>1196</v>
      </c>
      <c r="D374" s="511" t="s">
        <v>60</v>
      </c>
      <c r="E374" s="511" t="s">
        <v>2124</v>
      </c>
    </row>
    <row r="375" spans="1:5" x14ac:dyDescent="0.25">
      <c r="A375" s="510" t="s">
        <v>1933</v>
      </c>
      <c r="B375" s="511" t="s">
        <v>2142</v>
      </c>
      <c r="C375" s="511" t="s">
        <v>1245</v>
      </c>
      <c r="D375" s="511" t="s">
        <v>62</v>
      </c>
      <c r="E375" s="511" t="s">
        <v>2124</v>
      </c>
    </row>
    <row r="376" spans="1:5" x14ac:dyDescent="0.25">
      <c r="A376" s="510" t="s">
        <v>1934</v>
      </c>
      <c r="B376" s="511" t="s">
        <v>2142</v>
      </c>
      <c r="C376" s="511" t="s">
        <v>1670</v>
      </c>
      <c r="D376" s="511" t="s">
        <v>61</v>
      </c>
      <c r="E376" s="511" t="s">
        <v>2124</v>
      </c>
    </row>
    <row r="377" spans="1:5" x14ac:dyDescent="0.25">
      <c r="A377" s="510" t="s">
        <v>1935</v>
      </c>
      <c r="B377" s="511" t="s">
        <v>2142</v>
      </c>
      <c r="C377" s="511" t="s">
        <v>1670</v>
      </c>
      <c r="D377" s="511" t="s">
        <v>59</v>
      </c>
      <c r="E377" s="511" t="s">
        <v>2124</v>
      </c>
    </row>
    <row r="378" spans="1:5" x14ac:dyDescent="0.25">
      <c r="A378" s="510" t="s">
        <v>1936</v>
      </c>
      <c r="B378" s="511" t="s">
        <v>2142</v>
      </c>
      <c r="C378" s="511" t="s">
        <v>1670</v>
      </c>
      <c r="D378" s="511" t="s">
        <v>60</v>
      </c>
      <c r="E378" s="511" t="s">
        <v>2124</v>
      </c>
    </row>
    <row r="379" spans="1:5" x14ac:dyDescent="0.25">
      <c r="A379" s="510" t="s">
        <v>1937</v>
      </c>
      <c r="B379" s="511" t="s">
        <v>2142</v>
      </c>
      <c r="C379" s="511" t="s">
        <v>1196</v>
      </c>
      <c r="D379" s="511" t="s">
        <v>62</v>
      </c>
      <c r="E379" s="511" t="s">
        <v>2124</v>
      </c>
    </row>
    <row r="380" spans="1:5" x14ac:dyDescent="0.25">
      <c r="A380" s="510" t="s">
        <v>1950</v>
      </c>
      <c r="B380" s="511" t="s">
        <v>2142</v>
      </c>
      <c r="C380" s="511" t="s">
        <v>1229</v>
      </c>
      <c r="D380" s="511" t="s">
        <v>61</v>
      </c>
      <c r="E380" s="511" t="s">
        <v>2124</v>
      </c>
    </row>
    <row r="381" spans="1:5" x14ac:dyDescent="0.25">
      <c r="A381" s="510" t="s">
        <v>1951</v>
      </c>
      <c r="B381" s="511" t="s">
        <v>2142</v>
      </c>
      <c r="C381" s="511" t="s">
        <v>1229</v>
      </c>
      <c r="D381" s="511" t="s">
        <v>59</v>
      </c>
      <c r="E381" s="511" t="s">
        <v>2124</v>
      </c>
    </row>
    <row r="382" spans="1:5" x14ac:dyDescent="0.25">
      <c r="A382" s="510" t="s">
        <v>1952</v>
      </c>
      <c r="B382" s="511" t="s">
        <v>2142</v>
      </c>
      <c r="C382" s="511" t="s">
        <v>1229</v>
      </c>
      <c r="D382" s="511" t="s">
        <v>60</v>
      </c>
      <c r="E382" s="511" t="s">
        <v>2124</v>
      </c>
    </row>
    <row r="383" spans="1:5" x14ac:dyDescent="0.25">
      <c r="A383" s="510" t="s">
        <v>1972</v>
      </c>
      <c r="B383" s="511" t="s">
        <v>2142</v>
      </c>
      <c r="C383" s="511" t="s">
        <v>1196</v>
      </c>
      <c r="D383" s="511" t="s">
        <v>57</v>
      </c>
      <c r="E383" s="511" t="s">
        <v>2124</v>
      </c>
    </row>
    <row r="384" spans="1:5" x14ac:dyDescent="0.25">
      <c r="A384" s="510" t="s">
        <v>1996</v>
      </c>
      <c r="B384" s="511" t="s">
        <v>2142</v>
      </c>
      <c r="C384" s="511" t="s">
        <v>1670</v>
      </c>
      <c r="D384" s="511" t="s">
        <v>61</v>
      </c>
      <c r="E384" s="511" t="s">
        <v>2124</v>
      </c>
    </row>
    <row r="385" spans="1:5" x14ac:dyDescent="0.25">
      <c r="A385" s="510" t="s">
        <v>1997</v>
      </c>
      <c r="B385" s="511" t="s">
        <v>2142</v>
      </c>
      <c r="C385" s="511" t="s">
        <v>1670</v>
      </c>
      <c r="D385" s="511" t="s">
        <v>59</v>
      </c>
      <c r="E385" s="511" t="s">
        <v>2124</v>
      </c>
    </row>
    <row r="386" spans="1:5" x14ac:dyDescent="0.25">
      <c r="A386" s="510" t="s">
        <v>1998</v>
      </c>
      <c r="B386" s="511" t="s">
        <v>2142</v>
      </c>
      <c r="C386" s="511" t="s">
        <v>1670</v>
      </c>
      <c r="D386" s="511" t="s">
        <v>60</v>
      </c>
      <c r="E386" s="511" t="s">
        <v>2124</v>
      </c>
    </row>
    <row r="387" spans="1:5" x14ac:dyDescent="0.25">
      <c r="A387" s="510" t="s">
        <v>1999</v>
      </c>
      <c r="B387" s="511" t="s">
        <v>2142</v>
      </c>
      <c r="C387" s="511" t="s">
        <v>1211</v>
      </c>
      <c r="D387" s="511" t="s">
        <v>61</v>
      </c>
      <c r="E387" s="511" t="s">
        <v>2124</v>
      </c>
    </row>
    <row r="388" spans="1:5" x14ac:dyDescent="0.25">
      <c r="A388" s="510" t="s">
        <v>2000</v>
      </c>
      <c r="B388" s="511" t="s">
        <v>2142</v>
      </c>
      <c r="C388" s="511" t="s">
        <v>1211</v>
      </c>
      <c r="D388" s="511" t="s">
        <v>59</v>
      </c>
      <c r="E388" s="511" t="s">
        <v>2124</v>
      </c>
    </row>
    <row r="389" spans="1:5" x14ac:dyDescent="0.25">
      <c r="A389" s="510" t="s">
        <v>2001</v>
      </c>
      <c r="B389" s="511" t="s">
        <v>2142</v>
      </c>
      <c r="C389" s="511" t="s">
        <v>1211</v>
      </c>
      <c r="D389" s="511" t="s">
        <v>60</v>
      </c>
      <c r="E389" s="511" t="s">
        <v>2124</v>
      </c>
    </row>
    <row r="390" spans="1:5" x14ac:dyDescent="0.25">
      <c r="A390" s="510" t="s">
        <v>2010</v>
      </c>
      <c r="B390" s="511" t="s">
        <v>2142</v>
      </c>
      <c r="C390" s="511" t="s">
        <v>1196</v>
      </c>
      <c r="D390" s="511" t="s">
        <v>61</v>
      </c>
      <c r="E390" s="511" t="s">
        <v>2124</v>
      </c>
    </row>
    <row r="391" spans="1:5" x14ac:dyDescent="0.25">
      <c r="A391" s="510" t="s">
        <v>2011</v>
      </c>
      <c r="B391" s="511" t="s">
        <v>2142</v>
      </c>
      <c r="C391" s="511" t="s">
        <v>1196</v>
      </c>
      <c r="D391" s="511" t="s">
        <v>59</v>
      </c>
      <c r="E391" s="511" t="s">
        <v>2124</v>
      </c>
    </row>
    <row r="392" spans="1:5" x14ac:dyDescent="0.25">
      <c r="A392" s="510" t="s">
        <v>2012</v>
      </c>
      <c r="B392" s="511" t="s">
        <v>2142</v>
      </c>
      <c r="C392" s="511" t="s">
        <v>1196</v>
      </c>
      <c r="D392" s="511" t="s">
        <v>60</v>
      </c>
      <c r="E392" s="511" t="s">
        <v>2124</v>
      </c>
    </row>
    <row r="393" spans="1:5" x14ac:dyDescent="0.25">
      <c r="A393" s="510" t="s">
        <v>2017</v>
      </c>
      <c r="B393" s="511" t="s">
        <v>2142</v>
      </c>
      <c r="C393" s="513" t="s">
        <v>1211</v>
      </c>
      <c r="D393" s="511" t="s">
        <v>61</v>
      </c>
      <c r="E393" s="511" t="s">
        <v>2124</v>
      </c>
    </row>
    <row r="394" spans="1:5" x14ac:dyDescent="0.25">
      <c r="A394" s="510" t="s">
        <v>2018</v>
      </c>
      <c r="B394" s="511" t="s">
        <v>2142</v>
      </c>
      <c r="C394" s="511" t="s">
        <v>1211</v>
      </c>
      <c r="D394" s="511" t="s">
        <v>59</v>
      </c>
      <c r="E394" s="511" t="s">
        <v>2124</v>
      </c>
    </row>
    <row r="395" spans="1:5" x14ac:dyDescent="0.25">
      <c r="A395" s="510" t="s">
        <v>2019</v>
      </c>
      <c r="B395" s="511" t="s">
        <v>2142</v>
      </c>
      <c r="C395" s="513" t="s">
        <v>1211</v>
      </c>
      <c r="D395" s="511" t="s">
        <v>60</v>
      </c>
      <c r="E395" s="511" t="s">
        <v>2124</v>
      </c>
    </row>
    <row r="396" spans="1:5" x14ac:dyDescent="0.25">
      <c r="A396" s="510" t="s">
        <v>2021</v>
      </c>
      <c r="B396" s="511" t="s">
        <v>2142</v>
      </c>
      <c r="C396" s="511" t="s">
        <v>1196</v>
      </c>
      <c r="D396" s="511" t="s">
        <v>61</v>
      </c>
      <c r="E396" s="511" t="s">
        <v>2124</v>
      </c>
    </row>
    <row r="397" spans="1:5" x14ac:dyDescent="0.25">
      <c r="A397" s="510" t="s">
        <v>2022</v>
      </c>
      <c r="B397" s="511" t="s">
        <v>2142</v>
      </c>
      <c r="C397" s="511" t="s">
        <v>1196</v>
      </c>
      <c r="D397" s="511" t="s">
        <v>59</v>
      </c>
      <c r="E397" s="511" t="s">
        <v>2124</v>
      </c>
    </row>
    <row r="398" spans="1:5" x14ac:dyDescent="0.25">
      <c r="A398" s="510" t="s">
        <v>2023</v>
      </c>
      <c r="B398" s="511" t="s">
        <v>2142</v>
      </c>
      <c r="C398" s="511" t="s">
        <v>1196</v>
      </c>
      <c r="D398" s="511" t="s">
        <v>60</v>
      </c>
      <c r="E398" s="511" t="s">
        <v>2124</v>
      </c>
    </row>
    <row r="399" spans="1:5" x14ac:dyDescent="0.25">
      <c r="A399" s="510" t="s">
        <v>2024</v>
      </c>
      <c r="B399" s="511" t="s">
        <v>2142</v>
      </c>
      <c r="C399" s="511" t="s">
        <v>1196</v>
      </c>
      <c r="D399" s="511" t="s">
        <v>59</v>
      </c>
      <c r="E399" s="511" t="s">
        <v>2124</v>
      </c>
    </row>
    <row r="400" spans="1:5" x14ac:dyDescent="0.25">
      <c r="A400" s="510" t="s">
        <v>2025</v>
      </c>
      <c r="B400" s="511" t="s">
        <v>2142</v>
      </c>
      <c r="C400" s="511" t="s">
        <v>1196</v>
      </c>
      <c r="D400" s="511" t="s">
        <v>59</v>
      </c>
      <c r="E400" s="511" t="s">
        <v>2124</v>
      </c>
    </row>
    <row r="401" spans="1:5" x14ac:dyDescent="0.25">
      <c r="A401" s="510" t="s">
        <v>2028</v>
      </c>
      <c r="B401" s="511" t="s">
        <v>2142</v>
      </c>
      <c r="C401" s="511" t="s">
        <v>1670</v>
      </c>
      <c r="D401" s="511" t="s">
        <v>61</v>
      </c>
      <c r="E401" s="511" t="s">
        <v>2124</v>
      </c>
    </row>
    <row r="402" spans="1:5" x14ac:dyDescent="0.25">
      <c r="A402" s="510" t="s">
        <v>2029</v>
      </c>
      <c r="B402" s="511" t="s">
        <v>2142</v>
      </c>
      <c r="C402" s="511" t="s">
        <v>1670</v>
      </c>
      <c r="D402" s="511" t="s">
        <v>59</v>
      </c>
      <c r="E402" s="511" t="s">
        <v>2124</v>
      </c>
    </row>
    <row r="403" spans="1:5" x14ac:dyDescent="0.25">
      <c r="A403" s="510" t="s">
        <v>2030</v>
      </c>
      <c r="B403" s="511" t="s">
        <v>2142</v>
      </c>
      <c r="C403" s="511" t="s">
        <v>1670</v>
      </c>
      <c r="D403" s="511" t="s">
        <v>60</v>
      </c>
      <c r="E403" s="511" t="s">
        <v>2124</v>
      </c>
    </row>
    <row r="404" spans="1:5" x14ac:dyDescent="0.25">
      <c r="A404" s="510" t="s">
        <v>2045</v>
      </c>
      <c r="B404" s="511" t="s">
        <v>2142</v>
      </c>
      <c r="C404" s="511" t="s">
        <v>1245</v>
      </c>
      <c r="D404" s="511" t="s">
        <v>62</v>
      </c>
      <c r="E404" s="511" t="s">
        <v>2124</v>
      </c>
    </row>
    <row r="405" spans="1:5" x14ac:dyDescent="0.25">
      <c r="A405" s="510" t="s">
        <v>2087</v>
      </c>
      <c r="B405" s="511" t="s">
        <v>2142</v>
      </c>
      <c r="C405" s="511" t="s">
        <v>1275</v>
      </c>
      <c r="D405" s="511" t="s">
        <v>61</v>
      </c>
      <c r="E405" s="511" t="s">
        <v>2124</v>
      </c>
    </row>
    <row r="406" spans="1:5" x14ac:dyDescent="0.25">
      <c r="A406" s="510" t="s">
        <v>2088</v>
      </c>
      <c r="B406" s="511" t="s">
        <v>2142</v>
      </c>
      <c r="C406" s="511" t="s">
        <v>1275</v>
      </c>
      <c r="D406" s="511" t="s">
        <v>59</v>
      </c>
      <c r="E406" s="511" t="s">
        <v>2124</v>
      </c>
    </row>
    <row r="407" spans="1:5" x14ac:dyDescent="0.25">
      <c r="A407" s="510" t="s">
        <v>2089</v>
      </c>
      <c r="B407" s="511" t="s">
        <v>2142</v>
      </c>
      <c r="C407" s="511" t="s">
        <v>1275</v>
      </c>
      <c r="D407" s="511" t="s">
        <v>60</v>
      </c>
      <c r="E407" s="511" t="s">
        <v>2124</v>
      </c>
    </row>
    <row r="408" spans="1:5" x14ac:dyDescent="0.25">
      <c r="A408" s="510" t="s">
        <v>2103</v>
      </c>
      <c r="B408" s="511" t="s">
        <v>2142</v>
      </c>
      <c r="C408" s="511" t="s">
        <v>1229</v>
      </c>
      <c r="D408" s="511" t="s">
        <v>61</v>
      </c>
      <c r="E408" s="511" t="s">
        <v>2124</v>
      </c>
    </row>
    <row r="409" spans="1:5" x14ac:dyDescent="0.25">
      <c r="A409" s="510" t="s">
        <v>2104</v>
      </c>
      <c r="B409" s="511" t="s">
        <v>2142</v>
      </c>
      <c r="C409" s="511" t="s">
        <v>1229</v>
      </c>
      <c r="D409" s="511" t="s">
        <v>59</v>
      </c>
      <c r="E409" s="511" t="s">
        <v>2124</v>
      </c>
    </row>
    <row r="410" spans="1:5" x14ac:dyDescent="0.25">
      <c r="A410" s="510" t="s">
        <v>2105</v>
      </c>
      <c r="B410" s="511" t="s">
        <v>2142</v>
      </c>
      <c r="C410" s="511" t="s">
        <v>1229</v>
      </c>
      <c r="D410" s="511" t="s">
        <v>60</v>
      </c>
      <c r="E410" s="511" t="s">
        <v>2124</v>
      </c>
    </row>
    <row r="411" spans="1:5" x14ac:dyDescent="0.25">
      <c r="A411" s="510" t="s">
        <v>2111</v>
      </c>
      <c r="B411" s="511" t="s">
        <v>2142</v>
      </c>
      <c r="C411" s="511" t="s">
        <v>1229</v>
      </c>
      <c r="D411" s="511" t="s">
        <v>59</v>
      </c>
      <c r="E411" s="511" t="s">
        <v>2124</v>
      </c>
    </row>
    <row r="412" spans="1:5" x14ac:dyDescent="0.25">
      <c r="A412" s="510" t="s">
        <v>2112</v>
      </c>
      <c r="B412" s="511" t="s">
        <v>2142</v>
      </c>
      <c r="C412" s="511" t="s">
        <v>1196</v>
      </c>
      <c r="D412" s="511" t="s">
        <v>61</v>
      </c>
      <c r="E412" s="511" t="s">
        <v>2124</v>
      </c>
    </row>
    <row r="413" spans="1:5" x14ac:dyDescent="0.25">
      <c r="A413" s="510" t="s">
        <v>2113</v>
      </c>
      <c r="B413" s="511" t="s">
        <v>2142</v>
      </c>
      <c r="C413" s="511" t="s">
        <v>1196</v>
      </c>
      <c r="D413" s="511" t="s">
        <v>59</v>
      </c>
      <c r="E413" s="511" t="s">
        <v>2124</v>
      </c>
    </row>
    <row r="414" spans="1:5" x14ac:dyDescent="0.25">
      <c r="A414" s="510" t="s">
        <v>2114</v>
      </c>
      <c r="B414" s="511" t="s">
        <v>2142</v>
      </c>
      <c r="C414" s="511" t="s">
        <v>1196</v>
      </c>
      <c r="D414" s="511" t="s">
        <v>60</v>
      </c>
      <c r="E414" s="511" t="s">
        <v>2124</v>
      </c>
    </row>
    <row r="415" spans="1:5" x14ac:dyDescent="0.25">
      <c r="A415" s="510" t="s">
        <v>1195</v>
      </c>
      <c r="B415" s="511" t="s">
        <v>430</v>
      </c>
      <c r="C415" s="511" t="s">
        <v>1196</v>
      </c>
      <c r="D415" s="511" t="s">
        <v>1197</v>
      </c>
      <c r="E415" s="511" t="s">
        <v>2124</v>
      </c>
    </row>
    <row r="416" spans="1:5" x14ac:dyDescent="0.25">
      <c r="A416" s="510" t="s">
        <v>1198</v>
      </c>
      <c r="B416" s="511" t="s">
        <v>430</v>
      </c>
      <c r="C416" s="511" t="s">
        <v>1196</v>
      </c>
      <c r="D416" s="511" t="s">
        <v>1199</v>
      </c>
      <c r="E416" s="511" t="s">
        <v>2124</v>
      </c>
    </row>
    <row r="417" spans="1:5" x14ac:dyDescent="0.25">
      <c r="A417" s="510" t="s">
        <v>1222</v>
      </c>
      <c r="B417" s="511" t="s">
        <v>430</v>
      </c>
      <c r="C417" s="511" t="s">
        <v>1223</v>
      </c>
      <c r="D417" s="511" t="s">
        <v>1224</v>
      </c>
      <c r="E417" s="511" t="s">
        <v>2124</v>
      </c>
    </row>
    <row r="418" spans="1:5" x14ac:dyDescent="0.25">
      <c r="A418" s="510" t="s">
        <v>1225</v>
      </c>
      <c r="B418" s="511" t="s">
        <v>430</v>
      </c>
      <c r="C418" s="511" t="s">
        <v>1226</v>
      </c>
      <c r="D418" s="511" t="s">
        <v>1227</v>
      </c>
      <c r="E418" s="511" t="s">
        <v>2124</v>
      </c>
    </row>
    <row r="419" spans="1:5" x14ac:dyDescent="0.25">
      <c r="A419" s="510" t="s">
        <v>1228</v>
      </c>
      <c r="B419" s="511" t="s">
        <v>430</v>
      </c>
      <c r="C419" s="511" t="s">
        <v>1229</v>
      </c>
      <c r="D419" s="511" t="s">
        <v>1230</v>
      </c>
      <c r="E419" s="511" t="s">
        <v>2124</v>
      </c>
    </row>
    <row r="420" spans="1:5" x14ac:dyDescent="0.25">
      <c r="A420" s="510" t="s">
        <v>1231</v>
      </c>
      <c r="B420" s="511" t="s">
        <v>430</v>
      </c>
      <c r="C420" s="511" t="s">
        <v>1229</v>
      </c>
      <c r="D420" s="511" t="s">
        <v>1232</v>
      </c>
      <c r="E420" s="511" t="s">
        <v>2124</v>
      </c>
    </row>
    <row r="421" spans="1:5" x14ac:dyDescent="0.25">
      <c r="A421" s="510" t="s">
        <v>1233</v>
      </c>
      <c r="B421" s="511" t="s">
        <v>430</v>
      </c>
      <c r="C421" s="511" t="s">
        <v>1229</v>
      </c>
      <c r="D421" s="511" t="s">
        <v>1234</v>
      </c>
      <c r="E421" s="511" t="s">
        <v>2124</v>
      </c>
    </row>
    <row r="422" spans="1:5" x14ac:dyDescent="0.25">
      <c r="A422" s="510" t="s">
        <v>1235</v>
      </c>
      <c r="B422" s="511" t="s">
        <v>430</v>
      </c>
      <c r="C422" s="511" t="s">
        <v>1236</v>
      </c>
      <c r="D422" s="511" t="s">
        <v>1237</v>
      </c>
      <c r="E422" s="511" t="s">
        <v>2124</v>
      </c>
    </row>
    <row r="423" spans="1:5" x14ac:dyDescent="0.25">
      <c r="A423" s="510" t="s">
        <v>1238</v>
      </c>
      <c r="B423" s="511" t="s">
        <v>430</v>
      </c>
      <c r="C423" s="511" t="s">
        <v>1239</v>
      </c>
      <c r="D423" s="511" t="s">
        <v>1240</v>
      </c>
      <c r="E423" s="511" t="s">
        <v>2124</v>
      </c>
    </row>
    <row r="424" spans="1:5" x14ac:dyDescent="0.25">
      <c r="A424" s="510" t="s">
        <v>1246</v>
      </c>
      <c r="B424" s="511" t="s">
        <v>430</v>
      </c>
      <c r="C424" s="511" t="s">
        <v>1247</v>
      </c>
      <c r="D424" s="511" t="s">
        <v>1248</v>
      </c>
      <c r="E424" s="511" t="s">
        <v>2124</v>
      </c>
    </row>
    <row r="425" spans="1:5" x14ac:dyDescent="0.25">
      <c r="A425" s="510" t="s">
        <v>1249</v>
      </c>
      <c r="B425" s="511" t="s">
        <v>430</v>
      </c>
      <c r="C425" s="511" t="s">
        <v>1250</v>
      </c>
      <c r="D425" s="511" t="s">
        <v>1251</v>
      </c>
      <c r="E425" s="511" t="s">
        <v>2124</v>
      </c>
    </row>
    <row r="426" spans="1:5" x14ac:dyDescent="0.25">
      <c r="A426" s="510" t="s">
        <v>1252</v>
      </c>
      <c r="B426" s="511" t="s">
        <v>430</v>
      </c>
      <c r="C426" s="511" t="s">
        <v>1253</v>
      </c>
      <c r="D426" s="511" t="s">
        <v>1254</v>
      </c>
      <c r="E426" s="511" t="s">
        <v>2124</v>
      </c>
    </row>
    <row r="427" spans="1:5" x14ac:dyDescent="0.25">
      <c r="A427" s="510" t="s">
        <v>1263</v>
      </c>
      <c r="B427" s="511" t="s">
        <v>430</v>
      </c>
      <c r="C427" s="511" t="s">
        <v>1264</v>
      </c>
      <c r="D427" s="511" t="s">
        <v>1265</v>
      </c>
      <c r="E427" s="511" t="s">
        <v>2124</v>
      </c>
    </row>
    <row r="428" spans="1:5" x14ac:dyDescent="0.25">
      <c r="A428" s="510" t="s">
        <v>1266</v>
      </c>
      <c r="B428" s="511" t="s">
        <v>430</v>
      </c>
      <c r="C428" s="511" t="s">
        <v>1239</v>
      </c>
      <c r="D428" s="511" t="s">
        <v>1267</v>
      </c>
      <c r="E428" s="511" t="s">
        <v>2124</v>
      </c>
    </row>
    <row r="429" spans="1:5" x14ac:dyDescent="0.25">
      <c r="A429" s="510" t="s">
        <v>1268</v>
      </c>
      <c r="B429" s="511" t="s">
        <v>430</v>
      </c>
      <c r="C429" s="511" t="s">
        <v>1269</v>
      </c>
      <c r="D429" s="511" t="s">
        <v>1270</v>
      </c>
      <c r="E429" s="511" t="s">
        <v>2124</v>
      </c>
    </row>
    <row r="430" spans="1:5" x14ac:dyDescent="0.25">
      <c r="A430" s="510" t="s">
        <v>1271</v>
      </c>
      <c r="B430" s="511" t="s">
        <v>430</v>
      </c>
      <c r="C430" s="511" t="s">
        <v>1272</v>
      </c>
      <c r="D430" s="511" t="s">
        <v>1273</v>
      </c>
      <c r="E430" s="511" t="s">
        <v>2124</v>
      </c>
    </row>
    <row r="431" spans="1:5" x14ac:dyDescent="0.25">
      <c r="A431" s="510" t="s">
        <v>1274</v>
      </c>
      <c r="B431" s="511" t="s">
        <v>430</v>
      </c>
      <c r="C431" s="511" t="s">
        <v>1275</v>
      </c>
      <c r="D431" s="511" t="s">
        <v>1276</v>
      </c>
      <c r="E431" s="511" t="s">
        <v>2124</v>
      </c>
    </row>
    <row r="432" spans="1:5" x14ac:dyDescent="0.25">
      <c r="A432" s="510" t="s">
        <v>1288</v>
      </c>
      <c r="B432" s="511" t="s">
        <v>430</v>
      </c>
      <c r="C432" s="511" t="s">
        <v>1289</v>
      </c>
      <c r="D432" s="511" t="s">
        <v>1290</v>
      </c>
      <c r="E432" s="511" t="s">
        <v>2124</v>
      </c>
    </row>
    <row r="433" spans="1:5" x14ac:dyDescent="0.25">
      <c r="A433" s="510" t="s">
        <v>1291</v>
      </c>
      <c r="B433" s="511" t="s">
        <v>430</v>
      </c>
      <c r="C433" s="511" t="s">
        <v>1292</v>
      </c>
      <c r="D433" s="511" t="s">
        <v>1293</v>
      </c>
      <c r="E433" s="511" t="s">
        <v>2124</v>
      </c>
    </row>
    <row r="434" spans="1:5" x14ac:dyDescent="0.25">
      <c r="A434" s="510" t="s">
        <v>1294</v>
      </c>
      <c r="B434" s="511" t="s">
        <v>430</v>
      </c>
      <c r="C434" s="511" t="s">
        <v>1269</v>
      </c>
      <c r="D434" s="511" t="s">
        <v>1295</v>
      </c>
      <c r="E434" s="511" t="s">
        <v>2124</v>
      </c>
    </row>
    <row r="435" spans="1:5" x14ac:dyDescent="0.25">
      <c r="A435" s="510" t="s">
        <v>1296</v>
      </c>
      <c r="B435" s="511" t="s">
        <v>430</v>
      </c>
      <c r="C435" s="511" t="s">
        <v>1239</v>
      </c>
      <c r="D435" s="511" t="s">
        <v>1297</v>
      </c>
      <c r="E435" s="511" t="s">
        <v>2124</v>
      </c>
    </row>
    <row r="436" spans="1:5" x14ac:dyDescent="0.25">
      <c r="A436" s="510" t="s">
        <v>1298</v>
      </c>
      <c r="B436" s="511" t="s">
        <v>430</v>
      </c>
      <c r="C436" s="511" t="s">
        <v>1299</v>
      </c>
      <c r="D436" s="511" t="s">
        <v>1300</v>
      </c>
      <c r="E436" s="511" t="s">
        <v>2124</v>
      </c>
    </row>
    <row r="437" spans="1:5" x14ac:dyDescent="0.25">
      <c r="A437" s="510" t="s">
        <v>1301</v>
      </c>
      <c r="B437" s="511" t="s">
        <v>430</v>
      </c>
      <c r="C437" s="511" t="s">
        <v>1236</v>
      </c>
      <c r="D437" s="511" t="s">
        <v>1302</v>
      </c>
      <c r="E437" s="511" t="s">
        <v>2124</v>
      </c>
    </row>
    <row r="438" spans="1:5" x14ac:dyDescent="0.25">
      <c r="A438" s="510" t="s">
        <v>1303</v>
      </c>
      <c r="B438" s="511" t="s">
        <v>430</v>
      </c>
      <c r="C438" s="511" t="s">
        <v>1229</v>
      </c>
      <c r="D438" s="511" t="s">
        <v>1304</v>
      </c>
      <c r="E438" s="511" t="s">
        <v>2124</v>
      </c>
    </row>
    <row r="439" spans="1:5" x14ac:dyDescent="0.25">
      <c r="A439" s="510" t="s">
        <v>1305</v>
      </c>
      <c r="B439" s="511" t="s">
        <v>430</v>
      </c>
      <c r="C439" s="511" t="s">
        <v>1306</v>
      </c>
      <c r="D439" s="511" t="s">
        <v>1307</v>
      </c>
      <c r="E439" s="511" t="s">
        <v>2124</v>
      </c>
    </row>
    <row r="440" spans="1:5" x14ac:dyDescent="0.25">
      <c r="A440" s="510" t="s">
        <v>1316</v>
      </c>
      <c r="B440" s="511" t="s">
        <v>430</v>
      </c>
      <c r="C440" s="511" t="s">
        <v>1211</v>
      </c>
      <c r="D440" s="511" t="s">
        <v>1317</v>
      </c>
      <c r="E440" s="511" t="s">
        <v>2124</v>
      </c>
    </row>
    <row r="441" spans="1:5" x14ac:dyDescent="0.25">
      <c r="A441" s="510" t="s">
        <v>1318</v>
      </c>
      <c r="B441" s="511" t="s">
        <v>430</v>
      </c>
      <c r="C441" s="520" t="s">
        <v>1211</v>
      </c>
      <c r="D441" s="511" t="s">
        <v>1319</v>
      </c>
      <c r="E441" s="511" t="s">
        <v>2124</v>
      </c>
    </row>
    <row r="442" spans="1:5" x14ac:dyDescent="0.25">
      <c r="A442" s="510" t="s">
        <v>1320</v>
      </c>
      <c r="B442" s="511" t="s">
        <v>430</v>
      </c>
      <c r="C442" s="511" t="s">
        <v>1211</v>
      </c>
      <c r="D442" s="511" t="s">
        <v>1321</v>
      </c>
      <c r="E442" s="511" t="s">
        <v>2124</v>
      </c>
    </row>
    <row r="443" spans="1:5" x14ac:dyDescent="0.25">
      <c r="A443" s="510" t="s">
        <v>1337</v>
      </c>
      <c r="B443" s="511" t="s">
        <v>430</v>
      </c>
      <c r="C443" s="511" t="s">
        <v>1338</v>
      </c>
      <c r="D443" s="511" t="s">
        <v>1339</v>
      </c>
      <c r="E443" s="511" t="s">
        <v>2124</v>
      </c>
    </row>
    <row r="444" spans="1:5" x14ac:dyDescent="0.25">
      <c r="A444" s="510" t="s">
        <v>1340</v>
      </c>
      <c r="B444" s="511" t="s">
        <v>430</v>
      </c>
      <c r="C444" s="511" t="s">
        <v>1211</v>
      </c>
      <c r="D444" s="511" t="s">
        <v>1341</v>
      </c>
      <c r="E444" s="511" t="s">
        <v>2124</v>
      </c>
    </row>
    <row r="445" spans="1:5" x14ac:dyDescent="0.25">
      <c r="A445" s="510" t="s">
        <v>1342</v>
      </c>
      <c r="B445" s="511" t="s">
        <v>430</v>
      </c>
      <c r="C445" s="511" t="s">
        <v>1229</v>
      </c>
      <c r="D445" s="511" t="s">
        <v>1343</v>
      </c>
      <c r="E445" s="511" t="s">
        <v>2124</v>
      </c>
    </row>
    <row r="446" spans="1:5" x14ac:dyDescent="0.25">
      <c r="A446" s="510" t="s">
        <v>1344</v>
      </c>
      <c r="B446" s="511" t="s">
        <v>430</v>
      </c>
      <c r="C446" s="511" t="s">
        <v>1229</v>
      </c>
      <c r="D446" s="511" t="s">
        <v>1345</v>
      </c>
      <c r="E446" s="511" t="s">
        <v>2124</v>
      </c>
    </row>
    <row r="447" spans="1:5" x14ac:dyDescent="0.25">
      <c r="A447" s="510" t="s">
        <v>1346</v>
      </c>
      <c r="B447" s="511" t="s">
        <v>430</v>
      </c>
      <c r="C447" s="511" t="s">
        <v>1347</v>
      </c>
      <c r="D447" s="511" t="s">
        <v>1348</v>
      </c>
      <c r="E447" s="511" t="s">
        <v>2124</v>
      </c>
    </row>
    <row r="448" spans="1:5" x14ac:dyDescent="0.25">
      <c r="A448" s="510" t="s">
        <v>1349</v>
      </c>
      <c r="B448" s="511" t="s">
        <v>430</v>
      </c>
      <c r="C448" s="511" t="s">
        <v>1229</v>
      </c>
      <c r="D448" s="511" t="s">
        <v>1350</v>
      </c>
      <c r="E448" s="511" t="s">
        <v>2124</v>
      </c>
    </row>
    <row r="449" spans="1:5" x14ac:dyDescent="0.25">
      <c r="A449" s="510" t="s">
        <v>1363</v>
      </c>
      <c r="B449" s="511" t="s">
        <v>430</v>
      </c>
      <c r="C449" s="511" t="s">
        <v>1239</v>
      </c>
      <c r="D449" s="511" t="s">
        <v>1240</v>
      </c>
      <c r="E449" s="511" t="s">
        <v>2124</v>
      </c>
    </row>
    <row r="450" spans="1:5" x14ac:dyDescent="0.25">
      <c r="A450" s="510" t="s">
        <v>1366</v>
      </c>
      <c r="B450" s="511" t="s">
        <v>430</v>
      </c>
      <c r="C450" s="520" t="s">
        <v>1275</v>
      </c>
      <c r="D450" s="511" t="s">
        <v>1367</v>
      </c>
      <c r="E450" s="511" t="s">
        <v>2124</v>
      </c>
    </row>
    <row r="451" spans="1:5" x14ac:dyDescent="0.25">
      <c r="A451" s="510" t="s">
        <v>1368</v>
      </c>
      <c r="B451" s="511" t="s">
        <v>430</v>
      </c>
      <c r="C451" s="511" t="s">
        <v>1196</v>
      </c>
      <c r="D451" s="511" t="s">
        <v>1369</v>
      </c>
      <c r="E451" s="511" t="s">
        <v>2124</v>
      </c>
    </row>
    <row r="452" spans="1:5" x14ac:dyDescent="0.25">
      <c r="A452" s="510" t="s">
        <v>1373</v>
      </c>
      <c r="B452" s="511" t="s">
        <v>430</v>
      </c>
      <c r="C452" s="511" t="s">
        <v>1236</v>
      </c>
      <c r="D452" s="511" t="s">
        <v>1374</v>
      </c>
      <c r="E452" s="511" t="s">
        <v>2124</v>
      </c>
    </row>
    <row r="453" spans="1:5" x14ac:dyDescent="0.25">
      <c r="A453" s="510" t="s">
        <v>1375</v>
      </c>
      <c r="B453" s="511" t="s">
        <v>430</v>
      </c>
      <c r="C453" s="511" t="s">
        <v>1299</v>
      </c>
      <c r="D453" s="511" t="s">
        <v>1376</v>
      </c>
      <c r="E453" s="511" t="s">
        <v>2124</v>
      </c>
    </row>
    <row r="454" spans="1:5" x14ac:dyDescent="0.25">
      <c r="A454" s="510" t="s">
        <v>1377</v>
      </c>
      <c r="B454" s="511" t="s">
        <v>430</v>
      </c>
      <c r="C454" s="511" t="s">
        <v>1306</v>
      </c>
      <c r="D454" s="511" t="s">
        <v>1307</v>
      </c>
      <c r="E454" s="511" t="s">
        <v>2124</v>
      </c>
    </row>
    <row r="455" spans="1:5" x14ac:dyDescent="0.25">
      <c r="A455" s="510" t="s">
        <v>1384</v>
      </c>
      <c r="B455" s="511" t="s">
        <v>430</v>
      </c>
      <c r="C455" s="511" t="s">
        <v>1211</v>
      </c>
      <c r="D455" s="511" t="s">
        <v>1385</v>
      </c>
      <c r="E455" s="511" t="s">
        <v>2124</v>
      </c>
    </row>
    <row r="456" spans="1:5" x14ac:dyDescent="0.25">
      <c r="A456" s="510" t="s">
        <v>1386</v>
      </c>
      <c r="B456" s="511" t="s">
        <v>430</v>
      </c>
      <c r="C456" s="511" t="s">
        <v>1211</v>
      </c>
      <c r="D456" s="511" t="s">
        <v>1387</v>
      </c>
      <c r="E456" s="511" t="s">
        <v>2124</v>
      </c>
    </row>
    <row r="457" spans="1:5" x14ac:dyDescent="0.25">
      <c r="A457" s="510" t="s">
        <v>1388</v>
      </c>
      <c r="B457" s="511" t="s">
        <v>430</v>
      </c>
      <c r="C457" s="511" t="s">
        <v>1211</v>
      </c>
      <c r="D457" s="511" t="s">
        <v>1321</v>
      </c>
      <c r="E457" s="511" t="s">
        <v>2124</v>
      </c>
    </row>
    <row r="458" spans="1:5" x14ac:dyDescent="0.25">
      <c r="A458" s="510" t="s">
        <v>1393</v>
      </c>
      <c r="B458" s="511" t="s">
        <v>430</v>
      </c>
      <c r="C458" s="511" t="s">
        <v>1211</v>
      </c>
      <c r="D458" s="511" t="s">
        <v>1394</v>
      </c>
      <c r="E458" s="511" t="s">
        <v>2124</v>
      </c>
    </row>
    <row r="459" spans="1:5" x14ac:dyDescent="0.25">
      <c r="A459" s="510" t="s">
        <v>1403</v>
      </c>
      <c r="B459" s="511" t="s">
        <v>430</v>
      </c>
      <c r="C459" s="511" t="s">
        <v>1196</v>
      </c>
      <c r="D459" s="511" t="s">
        <v>1404</v>
      </c>
      <c r="E459" s="511" t="s">
        <v>2124</v>
      </c>
    </row>
    <row r="460" spans="1:5" x14ac:dyDescent="0.25">
      <c r="A460" s="510" t="s">
        <v>1405</v>
      </c>
      <c r="B460" s="511" t="s">
        <v>430</v>
      </c>
      <c r="C460" s="511" t="s">
        <v>1275</v>
      </c>
      <c r="D460" s="511" t="s">
        <v>1406</v>
      </c>
      <c r="E460" s="511" t="s">
        <v>2124</v>
      </c>
    </row>
    <row r="461" spans="1:5" x14ac:dyDescent="0.25">
      <c r="A461" s="510" t="s">
        <v>1422</v>
      </c>
      <c r="B461" s="511" t="s">
        <v>430</v>
      </c>
      <c r="C461" s="511" t="s">
        <v>1338</v>
      </c>
      <c r="D461" s="511" t="s">
        <v>1423</v>
      </c>
      <c r="E461" s="511" t="s">
        <v>2124</v>
      </c>
    </row>
    <row r="462" spans="1:5" x14ac:dyDescent="0.25">
      <c r="A462" s="510" t="s">
        <v>1424</v>
      </c>
      <c r="B462" s="511" t="s">
        <v>430</v>
      </c>
      <c r="C462" s="511" t="s">
        <v>1338</v>
      </c>
      <c r="D462" s="511" t="s">
        <v>1425</v>
      </c>
      <c r="E462" s="511" t="s">
        <v>2124</v>
      </c>
    </row>
    <row r="463" spans="1:5" x14ac:dyDescent="0.25">
      <c r="A463" s="510" t="s">
        <v>2085</v>
      </c>
      <c r="B463" s="511" t="s">
        <v>430</v>
      </c>
      <c r="C463" s="511" t="s">
        <v>1211</v>
      </c>
      <c r="D463" s="511" t="s">
        <v>2086</v>
      </c>
      <c r="E463" s="511" t="s">
        <v>2124</v>
      </c>
    </row>
    <row r="464" spans="1:5" x14ac:dyDescent="0.25">
      <c r="A464" s="510" t="s">
        <v>1353</v>
      </c>
      <c r="B464" s="511" t="s">
        <v>2143</v>
      </c>
      <c r="C464" s="511" t="s">
        <v>1253</v>
      </c>
      <c r="D464" s="511" t="s">
        <v>1354</v>
      </c>
      <c r="E464" s="511" t="s">
        <v>2124</v>
      </c>
    </row>
    <row r="465" spans="1:5" x14ac:dyDescent="0.25">
      <c r="A465" s="510" t="s">
        <v>1494</v>
      </c>
      <c r="B465" s="511" t="s">
        <v>2143</v>
      </c>
      <c r="C465" s="511" t="s">
        <v>1495</v>
      </c>
      <c r="D465" s="511" t="s">
        <v>1496</v>
      </c>
      <c r="E465" s="511" t="s">
        <v>2124</v>
      </c>
    </row>
    <row r="466" spans="1:5" x14ac:dyDescent="0.25">
      <c r="A466" s="510" t="s">
        <v>1515</v>
      </c>
      <c r="B466" s="511" t="s">
        <v>2143</v>
      </c>
      <c r="C466" s="511" t="s">
        <v>1457</v>
      </c>
      <c r="D466" s="511" t="s">
        <v>1516</v>
      </c>
      <c r="E466" s="511" t="s">
        <v>2124</v>
      </c>
    </row>
    <row r="467" spans="1:5" x14ac:dyDescent="0.25">
      <c r="A467" s="510" t="s">
        <v>1517</v>
      </c>
      <c r="B467" s="511" t="s">
        <v>2143</v>
      </c>
      <c r="C467" s="511" t="s">
        <v>1275</v>
      </c>
      <c r="D467" s="511" t="s">
        <v>1516</v>
      </c>
      <c r="E467" s="511" t="s">
        <v>2124</v>
      </c>
    </row>
    <row r="468" spans="1:5" x14ac:dyDescent="0.25">
      <c r="A468" s="510" t="s">
        <v>1537</v>
      </c>
      <c r="B468" s="511" t="s">
        <v>2143</v>
      </c>
      <c r="C468" s="511" t="s">
        <v>1211</v>
      </c>
      <c r="D468" s="511" t="s">
        <v>1496</v>
      </c>
      <c r="E468" s="511" t="s">
        <v>2124</v>
      </c>
    </row>
    <row r="469" spans="1:5" x14ac:dyDescent="0.25">
      <c r="A469" s="510" t="s">
        <v>1538</v>
      </c>
      <c r="B469" s="511" t="s">
        <v>2143</v>
      </c>
      <c r="C469" s="511" t="s">
        <v>1196</v>
      </c>
      <c r="D469" s="511" t="s">
        <v>1539</v>
      </c>
      <c r="E469" s="511" t="s">
        <v>2124</v>
      </c>
    </row>
    <row r="470" spans="1:5" x14ac:dyDescent="0.25">
      <c r="A470" s="510" t="s">
        <v>1540</v>
      </c>
      <c r="B470" s="511" t="s">
        <v>2143</v>
      </c>
      <c r="C470" s="511" t="s">
        <v>1457</v>
      </c>
      <c r="D470" s="511" t="s">
        <v>1541</v>
      </c>
      <c r="E470" s="511" t="s">
        <v>2124</v>
      </c>
    </row>
    <row r="471" spans="1:5" x14ac:dyDescent="0.25">
      <c r="A471" s="510" t="s">
        <v>1542</v>
      </c>
      <c r="B471" s="511" t="s">
        <v>2143</v>
      </c>
      <c r="C471" s="511" t="s">
        <v>1457</v>
      </c>
      <c r="D471" s="511" t="s">
        <v>1543</v>
      </c>
      <c r="E471" s="511" t="s">
        <v>2124</v>
      </c>
    </row>
    <row r="472" spans="1:5" x14ac:dyDescent="0.25">
      <c r="A472" s="510" t="s">
        <v>1557</v>
      </c>
      <c r="B472" s="511" t="s">
        <v>2143</v>
      </c>
      <c r="C472" s="511" t="s">
        <v>1457</v>
      </c>
      <c r="D472" s="511" t="s">
        <v>1516</v>
      </c>
      <c r="E472" s="511" t="s">
        <v>2124</v>
      </c>
    </row>
    <row r="473" spans="1:5" x14ac:dyDescent="0.25">
      <c r="A473" s="510" t="s">
        <v>1595</v>
      </c>
      <c r="B473" s="511" t="s">
        <v>2143</v>
      </c>
      <c r="C473" s="511" t="s">
        <v>1512</v>
      </c>
      <c r="D473" s="511" t="s">
        <v>1516</v>
      </c>
      <c r="E473" s="511" t="s">
        <v>2124</v>
      </c>
    </row>
    <row r="474" spans="1:5" x14ac:dyDescent="0.25">
      <c r="A474" s="510" t="s">
        <v>1619</v>
      </c>
      <c r="B474" s="511" t="s">
        <v>2143</v>
      </c>
      <c r="C474" s="511" t="s">
        <v>1463</v>
      </c>
      <c r="D474" s="511" t="s">
        <v>1541</v>
      </c>
      <c r="E474" s="511" t="s">
        <v>2124</v>
      </c>
    </row>
    <row r="475" spans="1:5" x14ac:dyDescent="0.25">
      <c r="A475" s="510" t="s">
        <v>1620</v>
      </c>
      <c r="B475" s="511" t="s">
        <v>2143</v>
      </c>
      <c r="C475" s="511" t="s">
        <v>1463</v>
      </c>
      <c r="D475" s="511" t="s">
        <v>1516</v>
      </c>
      <c r="E475" s="511" t="s">
        <v>2124</v>
      </c>
    </row>
    <row r="476" spans="1:5" x14ac:dyDescent="0.25">
      <c r="A476" s="510" t="s">
        <v>1674</v>
      </c>
      <c r="B476" s="511" t="s">
        <v>2143</v>
      </c>
      <c r="C476" s="511" t="s">
        <v>1442</v>
      </c>
      <c r="D476" s="511" t="s">
        <v>1516</v>
      </c>
      <c r="E476" s="511" t="s">
        <v>2124</v>
      </c>
    </row>
    <row r="477" spans="1:5" x14ac:dyDescent="0.25">
      <c r="A477" s="510" t="s">
        <v>1691</v>
      </c>
      <c r="B477" s="511" t="s">
        <v>2143</v>
      </c>
      <c r="C477" s="511" t="s">
        <v>1512</v>
      </c>
      <c r="D477" s="511" t="s">
        <v>1516</v>
      </c>
      <c r="E477" s="511" t="s">
        <v>2124</v>
      </c>
    </row>
    <row r="478" spans="1:5" x14ac:dyDescent="0.25">
      <c r="A478" s="510" t="s">
        <v>1715</v>
      </c>
      <c r="B478" s="511" t="s">
        <v>2143</v>
      </c>
      <c r="C478" s="511" t="s">
        <v>1211</v>
      </c>
      <c r="D478" s="511" t="s">
        <v>1516</v>
      </c>
      <c r="E478" s="511" t="s">
        <v>2124</v>
      </c>
    </row>
    <row r="479" spans="1:5" x14ac:dyDescent="0.25">
      <c r="A479" s="510" t="s">
        <v>1777</v>
      </c>
      <c r="B479" s="511" t="s">
        <v>2143</v>
      </c>
      <c r="C479" s="511" t="s">
        <v>1463</v>
      </c>
      <c r="D479" s="511" t="s">
        <v>1354</v>
      </c>
      <c r="E479" s="511" t="s">
        <v>2124</v>
      </c>
    </row>
    <row r="480" spans="1:5" x14ac:dyDescent="0.25">
      <c r="A480" s="510" t="s">
        <v>1778</v>
      </c>
      <c r="B480" s="511" t="s">
        <v>2143</v>
      </c>
      <c r="C480" s="511" t="s">
        <v>1463</v>
      </c>
      <c r="D480" s="511" t="s">
        <v>1354</v>
      </c>
      <c r="E480" s="511" t="s">
        <v>2124</v>
      </c>
    </row>
    <row r="481" spans="1:5" x14ac:dyDescent="0.25">
      <c r="A481" s="510" t="s">
        <v>1779</v>
      </c>
      <c r="B481" s="511" t="s">
        <v>2143</v>
      </c>
      <c r="C481" s="511" t="s">
        <v>1512</v>
      </c>
      <c r="D481" s="511" t="s">
        <v>1354</v>
      </c>
      <c r="E481" s="511" t="s">
        <v>2124</v>
      </c>
    </row>
    <row r="482" spans="1:5" x14ac:dyDescent="0.25">
      <c r="A482" s="510" t="s">
        <v>1781</v>
      </c>
      <c r="B482" s="511" t="s">
        <v>2143</v>
      </c>
      <c r="C482" s="511" t="s">
        <v>1211</v>
      </c>
      <c r="D482" s="511" t="s">
        <v>1354</v>
      </c>
      <c r="E482" s="511" t="s">
        <v>2124</v>
      </c>
    </row>
    <row r="483" spans="1:5" x14ac:dyDescent="0.25">
      <c r="A483" s="510" t="s">
        <v>1789</v>
      </c>
      <c r="B483" s="511" t="s">
        <v>2143</v>
      </c>
      <c r="C483" s="511" t="s">
        <v>1442</v>
      </c>
      <c r="D483" s="511" t="s">
        <v>1354</v>
      </c>
      <c r="E483" s="511" t="s">
        <v>2124</v>
      </c>
    </row>
    <row r="484" spans="1:5" x14ac:dyDescent="0.25">
      <c r="A484" s="510" t="s">
        <v>1794</v>
      </c>
      <c r="B484" s="511" t="s">
        <v>2143</v>
      </c>
      <c r="C484" s="511" t="s">
        <v>1457</v>
      </c>
      <c r="D484" s="511" t="s">
        <v>1354</v>
      </c>
      <c r="E484" s="511" t="s">
        <v>2124</v>
      </c>
    </row>
    <row r="485" spans="1:5" x14ac:dyDescent="0.25">
      <c r="A485" s="510" t="s">
        <v>1809</v>
      </c>
      <c r="B485" s="511" t="s">
        <v>2143</v>
      </c>
      <c r="C485" s="511" t="s">
        <v>1275</v>
      </c>
      <c r="D485" s="511" t="s">
        <v>1354</v>
      </c>
      <c r="E485" s="511" t="s">
        <v>2124</v>
      </c>
    </row>
    <row r="486" spans="1:5" x14ac:dyDescent="0.25">
      <c r="A486" s="510" t="s">
        <v>1829</v>
      </c>
      <c r="B486" s="511" t="s">
        <v>2143</v>
      </c>
      <c r="C486" s="511" t="s">
        <v>1670</v>
      </c>
      <c r="D486" s="511" t="s">
        <v>1516</v>
      </c>
      <c r="E486" s="511" t="s">
        <v>2124</v>
      </c>
    </row>
    <row r="487" spans="1:5" x14ac:dyDescent="0.25">
      <c r="A487" s="510" t="s">
        <v>1840</v>
      </c>
      <c r="B487" s="511" t="s">
        <v>2143</v>
      </c>
      <c r="C487" s="511" t="s">
        <v>1433</v>
      </c>
      <c r="D487" s="511" t="s">
        <v>1841</v>
      </c>
      <c r="E487" s="511" t="s">
        <v>2124</v>
      </c>
    </row>
    <row r="488" spans="1:5" x14ac:dyDescent="0.25">
      <c r="A488" s="510" t="s">
        <v>1860</v>
      </c>
      <c r="B488" s="511" t="s">
        <v>2143</v>
      </c>
      <c r="C488" s="511" t="s">
        <v>1670</v>
      </c>
      <c r="D488" s="511" t="s">
        <v>1516</v>
      </c>
      <c r="E488" s="511" t="s">
        <v>2124</v>
      </c>
    </row>
    <row r="489" spans="1:5" x14ac:dyDescent="0.25">
      <c r="A489" s="510" t="s">
        <v>1872</v>
      </c>
      <c r="B489" s="511" t="s">
        <v>2143</v>
      </c>
      <c r="C489" s="511" t="s">
        <v>1196</v>
      </c>
      <c r="D489" s="511" t="s">
        <v>1354</v>
      </c>
      <c r="E489" s="511" t="s">
        <v>2124</v>
      </c>
    </row>
    <row r="490" spans="1:5" x14ac:dyDescent="0.25">
      <c r="A490" s="510" t="s">
        <v>1945</v>
      </c>
      <c r="B490" s="511" t="s">
        <v>2143</v>
      </c>
      <c r="C490" s="511" t="s">
        <v>1229</v>
      </c>
      <c r="D490" s="511" t="s">
        <v>1516</v>
      </c>
      <c r="E490" s="511" t="s">
        <v>2124</v>
      </c>
    </row>
    <row r="491" spans="1:5" x14ac:dyDescent="0.25">
      <c r="A491" s="510" t="s">
        <v>1953</v>
      </c>
      <c r="B491" s="511" t="s">
        <v>2143</v>
      </c>
      <c r="C491" s="511" t="s">
        <v>1196</v>
      </c>
      <c r="D491" s="511" t="s">
        <v>1954</v>
      </c>
      <c r="E491" s="511" t="s">
        <v>2124</v>
      </c>
    </row>
    <row r="492" spans="1:5" x14ac:dyDescent="0.25">
      <c r="A492" s="510" t="s">
        <v>2052</v>
      </c>
      <c r="B492" s="511" t="s">
        <v>2143</v>
      </c>
      <c r="C492" s="511" t="s">
        <v>1229</v>
      </c>
      <c r="D492" s="511" t="s">
        <v>1516</v>
      </c>
      <c r="E492" s="511" t="s">
        <v>2124</v>
      </c>
    </row>
    <row r="493" spans="1:5" x14ac:dyDescent="0.25">
      <c r="A493" s="510" t="s">
        <v>2077</v>
      </c>
      <c r="B493" s="511" t="s">
        <v>2143</v>
      </c>
      <c r="C493" s="511" t="s">
        <v>1275</v>
      </c>
      <c r="D493" s="511" t="s">
        <v>1516</v>
      </c>
      <c r="E493" s="511" t="s">
        <v>2124</v>
      </c>
    </row>
    <row r="494" spans="1:5" x14ac:dyDescent="0.25">
      <c r="A494" s="510" t="s">
        <v>1389</v>
      </c>
      <c r="B494" s="511" t="s">
        <v>2144</v>
      </c>
      <c r="C494" s="511" t="s">
        <v>1211</v>
      </c>
      <c r="D494" s="511" t="s">
        <v>1390</v>
      </c>
      <c r="E494" s="511" t="s">
        <v>2124</v>
      </c>
    </row>
    <row r="495" spans="1:5" x14ac:dyDescent="0.25">
      <c r="A495" s="510" t="s">
        <v>1364</v>
      </c>
      <c r="B495" s="511" t="s">
        <v>2145</v>
      </c>
      <c r="C495" s="511" t="s">
        <v>1211</v>
      </c>
      <c r="D495" s="511" t="s">
        <v>1365</v>
      </c>
      <c r="E495" s="511" t="s">
        <v>2124</v>
      </c>
    </row>
    <row r="496" spans="1:5" x14ac:dyDescent="0.25">
      <c r="A496" s="510" t="s">
        <v>1372</v>
      </c>
      <c r="B496" s="511" t="s">
        <v>2146</v>
      </c>
      <c r="C496" s="511" t="s">
        <v>1245</v>
      </c>
      <c r="D496" s="511" t="s">
        <v>54</v>
      </c>
      <c r="E496" s="511" t="s">
        <v>2124</v>
      </c>
    </row>
    <row r="497" spans="1:5" x14ac:dyDescent="0.25">
      <c r="A497" s="510" t="s">
        <v>1261</v>
      </c>
      <c r="B497" s="511" t="s">
        <v>2147</v>
      </c>
      <c r="C497" s="512" t="s">
        <v>1242</v>
      </c>
      <c r="D497" s="511" t="s">
        <v>1262</v>
      </c>
      <c r="E497" s="511" t="s">
        <v>2124</v>
      </c>
    </row>
    <row r="498" spans="1:5" x14ac:dyDescent="0.25">
      <c r="A498" s="510" t="s">
        <v>1395</v>
      </c>
      <c r="B498" s="511" t="s">
        <v>2147</v>
      </c>
      <c r="C498" s="511" t="s">
        <v>1242</v>
      </c>
      <c r="D498" s="511" t="s">
        <v>1396</v>
      </c>
      <c r="E498" s="511" t="s">
        <v>2124</v>
      </c>
    </row>
    <row r="499" spans="1:5" x14ac:dyDescent="0.25">
      <c r="A499" s="510" t="s">
        <v>1397</v>
      </c>
      <c r="B499" s="511" t="s">
        <v>2147</v>
      </c>
      <c r="C499" s="511" t="s">
        <v>1242</v>
      </c>
      <c r="D499" s="511" t="s">
        <v>1398</v>
      </c>
      <c r="E499" s="511" t="s">
        <v>2124</v>
      </c>
    </row>
    <row r="500" spans="1:5" x14ac:dyDescent="0.25">
      <c r="A500" s="510" t="s">
        <v>1401</v>
      </c>
      <c r="B500" s="511" t="s">
        <v>2147</v>
      </c>
      <c r="C500" s="511" t="s">
        <v>1196</v>
      </c>
      <c r="D500" s="511" t="s">
        <v>1402</v>
      </c>
      <c r="E500" s="511" t="s">
        <v>2124</v>
      </c>
    </row>
    <row r="501" spans="1:5" x14ac:dyDescent="0.25">
      <c r="A501" s="510" t="s">
        <v>1411</v>
      </c>
      <c r="B501" s="511" t="s">
        <v>2147</v>
      </c>
      <c r="C501" s="511" t="s">
        <v>1196</v>
      </c>
      <c r="D501" s="511" t="s">
        <v>1412</v>
      </c>
      <c r="E501" s="511" t="s">
        <v>2124</v>
      </c>
    </row>
    <row r="502" spans="1:5" x14ac:dyDescent="0.25">
      <c r="A502" s="510" t="s">
        <v>1200</v>
      </c>
      <c r="B502" s="511" t="s">
        <v>2148</v>
      </c>
      <c r="C502" s="511"/>
      <c r="D502" s="511" t="s">
        <v>1201</v>
      </c>
      <c r="E502" s="511" t="s">
        <v>2124</v>
      </c>
    </row>
    <row r="503" spans="1:5" x14ac:dyDescent="0.25">
      <c r="A503" s="510" t="s">
        <v>1202</v>
      </c>
      <c r="B503" s="511" t="s">
        <v>2148</v>
      </c>
      <c r="C503" s="511"/>
      <c r="D503" s="511" t="s">
        <v>1203</v>
      </c>
      <c r="E503" s="511" t="s">
        <v>2124</v>
      </c>
    </row>
    <row r="504" spans="1:5" x14ac:dyDescent="0.25">
      <c r="A504" s="510" t="s">
        <v>1204</v>
      </c>
      <c r="B504" s="511" t="s">
        <v>2148</v>
      </c>
      <c r="C504" s="511"/>
      <c r="D504" s="511" t="s">
        <v>1205</v>
      </c>
      <c r="E504" s="511" t="s">
        <v>2124</v>
      </c>
    </row>
    <row r="505" spans="1:5" x14ac:dyDescent="0.25">
      <c r="A505" s="510" t="s">
        <v>1255</v>
      </c>
      <c r="B505" s="511" t="s">
        <v>2149</v>
      </c>
      <c r="C505" s="512" t="s">
        <v>1242</v>
      </c>
      <c r="D505" s="511" t="s">
        <v>1256</v>
      </c>
      <c r="E505" s="511" t="s">
        <v>2124</v>
      </c>
    </row>
    <row r="506" spans="1:5" x14ac:dyDescent="0.25">
      <c r="A506" s="510" t="s">
        <v>1257</v>
      </c>
      <c r="B506" s="511" t="s">
        <v>2149</v>
      </c>
      <c r="C506" s="512" t="s">
        <v>1242</v>
      </c>
      <c r="D506" s="511" t="s">
        <v>1258</v>
      </c>
      <c r="E506" s="511" t="s">
        <v>2124</v>
      </c>
    </row>
    <row r="507" spans="1:5" x14ac:dyDescent="0.25">
      <c r="A507" s="510" t="s">
        <v>1399</v>
      </c>
      <c r="B507" s="511" t="s">
        <v>2149</v>
      </c>
      <c r="C507" s="511" t="s">
        <v>1196</v>
      </c>
      <c r="D507" s="511" t="s">
        <v>1400</v>
      </c>
      <c r="E507" s="511" t="s">
        <v>2124</v>
      </c>
    </row>
    <row r="508" spans="1:5" x14ac:dyDescent="0.25">
      <c r="A508" s="510" t="s">
        <v>1312</v>
      </c>
      <c r="B508" s="511" t="s">
        <v>2150</v>
      </c>
      <c r="C508" s="511" t="s">
        <v>1245</v>
      </c>
      <c r="D508" s="511" t="s">
        <v>1313</v>
      </c>
      <c r="E508" s="511" t="s">
        <v>2124</v>
      </c>
    </row>
    <row r="509" spans="1:5" x14ac:dyDescent="0.25">
      <c r="A509" s="510" t="s">
        <v>1324</v>
      </c>
      <c r="B509" s="511" t="s">
        <v>2150</v>
      </c>
      <c r="C509" s="511" t="s">
        <v>1196</v>
      </c>
      <c r="D509" s="511" t="s">
        <v>1325</v>
      </c>
      <c r="E509" s="511" t="s">
        <v>2124</v>
      </c>
    </row>
    <row r="510" spans="1:5" x14ac:dyDescent="0.25">
      <c r="A510" s="514" t="s">
        <v>1407</v>
      </c>
      <c r="B510" s="515" t="s">
        <v>2150</v>
      </c>
      <c r="C510" s="515" t="s">
        <v>1229</v>
      </c>
      <c r="D510" s="515" t="s">
        <v>1408</v>
      </c>
      <c r="E510" s="515" t="s">
        <v>2125</v>
      </c>
    </row>
    <row r="511" spans="1:5" x14ac:dyDescent="0.25">
      <c r="A511" s="514" t="s">
        <v>1428</v>
      </c>
      <c r="B511" s="515" t="s">
        <v>2150</v>
      </c>
      <c r="C511" s="515" t="s">
        <v>1275</v>
      </c>
      <c r="D511" s="515" t="s">
        <v>1429</v>
      </c>
      <c r="E511" s="515" t="s">
        <v>2125</v>
      </c>
    </row>
    <row r="512" spans="1:5" x14ac:dyDescent="0.25">
      <c r="A512" s="514" t="s">
        <v>1523</v>
      </c>
      <c r="B512" s="515" t="s">
        <v>2150</v>
      </c>
      <c r="C512" s="515" t="s">
        <v>1245</v>
      </c>
      <c r="D512" s="521" t="s">
        <v>1524</v>
      </c>
      <c r="E512" s="515" t="s">
        <v>2125</v>
      </c>
    </row>
    <row r="513" spans="1:5" x14ac:dyDescent="0.25">
      <c r="A513" s="510" t="s">
        <v>1705</v>
      </c>
      <c r="B513" s="511" t="s">
        <v>2150</v>
      </c>
      <c r="C513" s="511" t="s">
        <v>1442</v>
      </c>
      <c r="D513" s="511" t="s">
        <v>1706</v>
      </c>
      <c r="E513" s="511" t="s">
        <v>2124</v>
      </c>
    </row>
    <row r="514" spans="1:5" x14ac:dyDescent="0.25">
      <c r="A514" s="510" t="s">
        <v>1707</v>
      </c>
      <c r="B514" s="511" t="s">
        <v>2150</v>
      </c>
      <c r="C514" s="511" t="s">
        <v>1512</v>
      </c>
      <c r="D514" s="511" t="s">
        <v>1708</v>
      </c>
      <c r="E514" s="511" t="s">
        <v>2124</v>
      </c>
    </row>
    <row r="515" spans="1:5" x14ac:dyDescent="0.25">
      <c r="A515" s="510" t="s">
        <v>1709</v>
      </c>
      <c r="B515" s="511" t="s">
        <v>2150</v>
      </c>
      <c r="C515" s="511" t="s">
        <v>1512</v>
      </c>
      <c r="D515" s="511" t="s">
        <v>1710</v>
      </c>
      <c r="E515" s="511" t="s">
        <v>2124</v>
      </c>
    </row>
    <row r="516" spans="1:5" x14ac:dyDescent="0.25">
      <c r="A516" s="510" t="s">
        <v>1749</v>
      </c>
      <c r="B516" s="511" t="s">
        <v>2150</v>
      </c>
      <c r="C516" s="511" t="s">
        <v>1211</v>
      </c>
      <c r="D516" s="511" t="s">
        <v>1750</v>
      </c>
      <c r="E516" s="511" t="s">
        <v>2124</v>
      </c>
    </row>
    <row r="517" spans="1:5" x14ac:dyDescent="0.25">
      <c r="A517" s="510" t="s">
        <v>1753</v>
      </c>
      <c r="B517" s="511" t="s">
        <v>2150</v>
      </c>
      <c r="C517" s="511" t="s">
        <v>1211</v>
      </c>
      <c r="D517" s="511" t="s">
        <v>1754</v>
      </c>
      <c r="E517" s="511" t="s">
        <v>2124</v>
      </c>
    </row>
    <row r="518" spans="1:5" x14ac:dyDescent="0.25">
      <c r="A518" s="510" t="s">
        <v>1814</v>
      </c>
      <c r="B518" s="511" t="s">
        <v>2150</v>
      </c>
      <c r="C518" s="511" t="s">
        <v>1229</v>
      </c>
      <c r="D518" s="511" t="s">
        <v>1708</v>
      </c>
      <c r="E518" s="511" t="s">
        <v>2124</v>
      </c>
    </row>
    <row r="519" spans="1:5" x14ac:dyDescent="0.25">
      <c r="A519" s="510" t="s">
        <v>1833</v>
      </c>
      <c r="B519" s="511" t="s">
        <v>2150</v>
      </c>
      <c r="C519" s="511" t="s">
        <v>1196</v>
      </c>
      <c r="D519" s="511" t="s">
        <v>1708</v>
      </c>
      <c r="E519" s="511" t="s">
        <v>2124</v>
      </c>
    </row>
    <row r="520" spans="1:5" x14ac:dyDescent="0.25">
      <c r="A520" s="510" t="s">
        <v>1908</v>
      </c>
      <c r="B520" s="511" t="s">
        <v>2150</v>
      </c>
      <c r="C520" s="511" t="s">
        <v>1433</v>
      </c>
      <c r="D520" s="511" t="s">
        <v>1909</v>
      </c>
      <c r="E520" s="511" t="s">
        <v>2124</v>
      </c>
    </row>
    <row r="521" spans="1:5" x14ac:dyDescent="0.25">
      <c r="A521" s="510" t="s">
        <v>1910</v>
      </c>
      <c r="B521" s="511" t="s">
        <v>2150</v>
      </c>
      <c r="C521" s="511" t="s">
        <v>1433</v>
      </c>
      <c r="D521" s="511" t="s">
        <v>1863</v>
      </c>
      <c r="E521" s="511" t="s">
        <v>2124</v>
      </c>
    </row>
    <row r="522" spans="1:5" x14ac:dyDescent="0.25">
      <c r="A522" s="510" t="s">
        <v>2117</v>
      </c>
      <c r="B522" s="511" t="s">
        <v>2150</v>
      </c>
      <c r="C522" s="511" t="s">
        <v>1196</v>
      </c>
      <c r="D522" s="511" t="s">
        <v>1325</v>
      </c>
      <c r="E522" s="511" t="s">
        <v>2124</v>
      </c>
    </row>
    <row r="523" spans="1:5" x14ac:dyDescent="0.25">
      <c r="A523" s="514" t="s">
        <v>1545</v>
      </c>
      <c r="B523" s="515" t="s">
        <v>2153</v>
      </c>
      <c r="C523" s="515" t="s">
        <v>1196</v>
      </c>
      <c r="D523" s="515" t="s">
        <v>1547</v>
      </c>
      <c r="E523" s="515" t="s">
        <v>2125</v>
      </c>
    </row>
    <row r="524" spans="1:5" x14ac:dyDescent="0.25">
      <c r="A524" s="514" t="s">
        <v>1570</v>
      </c>
      <c r="B524" s="515" t="s">
        <v>2153</v>
      </c>
      <c r="C524" s="515" t="s">
        <v>1457</v>
      </c>
      <c r="D524" s="515" t="s">
        <v>1547</v>
      </c>
      <c r="E524" s="515" t="s">
        <v>2125</v>
      </c>
    </row>
    <row r="525" spans="1:5" x14ac:dyDescent="0.25">
      <c r="A525" s="514" t="s">
        <v>1571</v>
      </c>
      <c r="B525" s="515" t="s">
        <v>2153</v>
      </c>
      <c r="C525" s="515" t="s">
        <v>1457</v>
      </c>
      <c r="D525" s="515" t="s">
        <v>1547</v>
      </c>
      <c r="E525" s="515" t="s">
        <v>2125</v>
      </c>
    </row>
    <row r="526" spans="1:5" x14ac:dyDescent="0.25">
      <c r="A526" s="514" t="s">
        <v>1572</v>
      </c>
      <c r="B526" s="515" t="s">
        <v>2153</v>
      </c>
      <c r="C526" s="515" t="s">
        <v>1431</v>
      </c>
      <c r="D526" s="515" t="s">
        <v>1547</v>
      </c>
      <c r="E526" s="515" t="s">
        <v>2125</v>
      </c>
    </row>
    <row r="527" spans="1:5" x14ac:dyDescent="0.25">
      <c r="A527" s="514" t="s">
        <v>1575</v>
      </c>
      <c r="B527" s="515" t="s">
        <v>2153</v>
      </c>
      <c r="C527" s="515" t="s">
        <v>1431</v>
      </c>
      <c r="D527" s="515" t="s">
        <v>1547</v>
      </c>
      <c r="E527" s="515" t="s">
        <v>2125</v>
      </c>
    </row>
    <row r="528" spans="1:5" x14ac:dyDescent="0.25">
      <c r="A528" s="514" t="s">
        <v>1583</v>
      </c>
      <c r="B528" s="515" t="s">
        <v>2153</v>
      </c>
      <c r="C528" s="515" t="s">
        <v>1473</v>
      </c>
      <c r="D528" s="515" t="s">
        <v>1547</v>
      </c>
      <c r="E528" s="515" t="s">
        <v>2125</v>
      </c>
    </row>
    <row r="529" spans="1:5" x14ac:dyDescent="0.25">
      <c r="A529" s="514" t="s">
        <v>1584</v>
      </c>
      <c r="B529" s="515" t="s">
        <v>2153</v>
      </c>
      <c r="C529" s="515" t="s">
        <v>1431</v>
      </c>
      <c r="D529" s="515" t="s">
        <v>1547</v>
      </c>
      <c r="E529" s="515" t="s">
        <v>2125</v>
      </c>
    </row>
    <row r="530" spans="1:5" x14ac:dyDescent="0.25">
      <c r="A530" s="514" t="s">
        <v>1592</v>
      </c>
      <c r="B530" s="515" t="s">
        <v>2153</v>
      </c>
      <c r="C530" s="515" t="s">
        <v>1457</v>
      </c>
      <c r="D530" s="515" t="s">
        <v>1547</v>
      </c>
      <c r="E530" s="515" t="s">
        <v>2125</v>
      </c>
    </row>
    <row r="531" spans="1:5" x14ac:dyDescent="0.25">
      <c r="A531" s="514" t="s">
        <v>1593</v>
      </c>
      <c r="B531" s="515" t="s">
        <v>2153</v>
      </c>
      <c r="C531" s="515" t="s">
        <v>1457</v>
      </c>
      <c r="D531" s="515" t="s">
        <v>1547</v>
      </c>
      <c r="E531" s="515" t="s">
        <v>2125</v>
      </c>
    </row>
    <row r="532" spans="1:5" x14ac:dyDescent="0.25">
      <c r="A532" s="514" t="s">
        <v>1594</v>
      </c>
      <c r="B532" s="515" t="s">
        <v>2153</v>
      </c>
      <c r="C532" s="515" t="s">
        <v>1211</v>
      </c>
      <c r="D532" s="515" t="s">
        <v>1547</v>
      </c>
      <c r="E532" s="515" t="s">
        <v>2125</v>
      </c>
    </row>
    <row r="533" spans="1:5" x14ac:dyDescent="0.25">
      <c r="A533" s="514" t="s">
        <v>1600</v>
      </c>
      <c r="B533" s="515" t="s">
        <v>2153</v>
      </c>
      <c r="C533" s="515" t="s">
        <v>1211</v>
      </c>
      <c r="D533" s="515" t="s">
        <v>1547</v>
      </c>
      <c r="E533" s="515" t="s">
        <v>2125</v>
      </c>
    </row>
    <row r="534" spans="1:5" x14ac:dyDescent="0.25">
      <c r="A534" s="514" t="s">
        <v>1605</v>
      </c>
      <c r="B534" s="515" t="s">
        <v>2153</v>
      </c>
      <c r="C534" s="515" t="s">
        <v>1211</v>
      </c>
      <c r="D534" s="515" t="s">
        <v>1547</v>
      </c>
      <c r="E534" s="515" t="s">
        <v>2125</v>
      </c>
    </row>
    <row r="535" spans="1:5" x14ac:dyDescent="0.25">
      <c r="A535" s="514" t="s">
        <v>1606</v>
      </c>
      <c r="B535" s="515" t="s">
        <v>2153</v>
      </c>
      <c r="C535" s="515" t="s">
        <v>1463</v>
      </c>
      <c r="D535" s="515" t="s">
        <v>1547</v>
      </c>
      <c r="E535" s="515" t="s">
        <v>2125</v>
      </c>
    </row>
    <row r="536" spans="1:5" x14ac:dyDescent="0.25">
      <c r="A536" s="514" t="s">
        <v>1607</v>
      </c>
      <c r="B536" s="515" t="s">
        <v>2153</v>
      </c>
      <c r="C536" s="515" t="s">
        <v>1463</v>
      </c>
      <c r="D536" s="515" t="s">
        <v>1547</v>
      </c>
      <c r="E536" s="515" t="s">
        <v>2125</v>
      </c>
    </row>
    <row r="537" spans="1:5" x14ac:dyDescent="0.25">
      <c r="A537" s="514" t="s">
        <v>1608</v>
      </c>
      <c r="B537" s="515" t="s">
        <v>2153</v>
      </c>
      <c r="C537" s="515" t="s">
        <v>1463</v>
      </c>
      <c r="D537" s="515" t="s">
        <v>1547</v>
      </c>
      <c r="E537" s="515" t="s">
        <v>2125</v>
      </c>
    </row>
    <row r="538" spans="1:5" x14ac:dyDescent="0.25">
      <c r="A538" s="514" t="s">
        <v>1609</v>
      </c>
      <c r="B538" s="515" t="s">
        <v>2153</v>
      </c>
      <c r="C538" s="515" t="s">
        <v>1463</v>
      </c>
      <c r="D538" s="515" t="s">
        <v>1547</v>
      </c>
      <c r="E538" s="515" t="s">
        <v>2125</v>
      </c>
    </row>
    <row r="539" spans="1:5" x14ac:dyDescent="0.25">
      <c r="A539" s="514" t="s">
        <v>1610</v>
      </c>
      <c r="B539" s="515" t="s">
        <v>2153</v>
      </c>
      <c r="C539" s="515" t="s">
        <v>1457</v>
      </c>
      <c r="D539" s="515" t="s">
        <v>1547</v>
      </c>
      <c r="E539" s="515" t="s">
        <v>2125</v>
      </c>
    </row>
    <row r="540" spans="1:5" x14ac:dyDescent="0.25">
      <c r="A540" s="514" t="s">
        <v>1626</v>
      </c>
      <c r="B540" s="515" t="s">
        <v>2153</v>
      </c>
      <c r="C540" s="515" t="s">
        <v>1495</v>
      </c>
      <c r="D540" s="515" t="s">
        <v>1524</v>
      </c>
      <c r="E540" s="515" t="s">
        <v>2125</v>
      </c>
    </row>
    <row r="541" spans="1:5" x14ac:dyDescent="0.25">
      <c r="A541" s="514" t="s">
        <v>1627</v>
      </c>
      <c r="B541" s="515" t="s">
        <v>2153</v>
      </c>
      <c r="C541" s="515" t="s">
        <v>1495</v>
      </c>
      <c r="D541" s="515" t="s">
        <v>1524</v>
      </c>
      <c r="E541" s="515" t="s">
        <v>2125</v>
      </c>
    </row>
    <row r="542" spans="1:5" x14ac:dyDescent="0.25">
      <c r="A542" s="514" t="s">
        <v>1628</v>
      </c>
      <c r="B542" s="515" t="s">
        <v>2153</v>
      </c>
      <c r="C542" s="515" t="s">
        <v>1495</v>
      </c>
      <c r="D542" s="515" t="s">
        <v>1629</v>
      </c>
      <c r="E542" s="515" t="s">
        <v>2125</v>
      </c>
    </row>
    <row r="543" spans="1:5" x14ac:dyDescent="0.25">
      <c r="A543" s="514" t="s">
        <v>1630</v>
      </c>
      <c r="B543" s="515" t="s">
        <v>2153</v>
      </c>
      <c r="C543" s="515" t="s">
        <v>1442</v>
      </c>
      <c r="D543" s="515" t="s">
        <v>1524</v>
      </c>
      <c r="E543" s="515" t="s">
        <v>2125</v>
      </c>
    </row>
    <row r="544" spans="1:5" x14ac:dyDescent="0.25">
      <c r="A544" s="514" t="s">
        <v>1631</v>
      </c>
      <c r="B544" s="515" t="s">
        <v>2153</v>
      </c>
      <c r="C544" s="515" t="s">
        <v>1442</v>
      </c>
      <c r="D544" s="515" t="s">
        <v>1524</v>
      </c>
      <c r="E544" s="515" t="s">
        <v>2125</v>
      </c>
    </row>
    <row r="545" spans="1:5" x14ac:dyDescent="0.25">
      <c r="A545" s="514" t="s">
        <v>1632</v>
      </c>
      <c r="B545" s="515" t="s">
        <v>2153</v>
      </c>
      <c r="C545" s="515" t="s">
        <v>1442</v>
      </c>
      <c r="D545" s="515" t="s">
        <v>1629</v>
      </c>
      <c r="E545" s="515" t="s">
        <v>2125</v>
      </c>
    </row>
    <row r="546" spans="1:5" x14ac:dyDescent="0.25">
      <c r="A546" s="514" t="s">
        <v>1633</v>
      </c>
      <c r="B546" s="515" t="s">
        <v>2153</v>
      </c>
      <c r="C546" s="515" t="s">
        <v>1211</v>
      </c>
      <c r="D546" s="515" t="s">
        <v>1524</v>
      </c>
      <c r="E546" s="515" t="s">
        <v>2125</v>
      </c>
    </row>
    <row r="547" spans="1:5" x14ac:dyDescent="0.25">
      <c r="A547" s="514" t="s">
        <v>1634</v>
      </c>
      <c r="B547" s="515" t="s">
        <v>2153</v>
      </c>
      <c r="C547" s="515" t="s">
        <v>1211</v>
      </c>
      <c r="D547" s="515" t="s">
        <v>1524</v>
      </c>
      <c r="E547" s="515" t="s">
        <v>2125</v>
      </c>
    </row>
    <row r="548" spans="1:5" x14ac:dyDescent="0.25">
      <c r="A548" s="514" t="s">
        <v>1635</v>
      </c>
      <c r="B548" s="515" t="s">
        <v>2153</v>
      </c>
      <c r="C548" s="515" t="s">
        <v>1211</v>
      </c>
      <c r="D548" s="515" t="s">
        <v>1629</v>
      </c>
      <c r="E548" s="515" t="s">
        <v>2125</v>
      </c>
    </row>
    <row r="549" spans="1:5" x14ac:dyDescent="0.25">
      <c r="A549" s="514" t="s">
        <v>1675</v>
      </c>
      <c r="B549" s="515" t="s">
        <v>2153</v>
      </c>
      <c r="C549" s="515" t="s">
        <v>1442</v>
      </c>
      <c r="D549" s="515" t="s">
        <v>1524</v>
      </c>
      <c r="E549" s="515" t="s">
        <v>2125</v>
      </c>
    </row>
    <row r="550" spans="1:5" x14ac:dyDescent="0.25">
      <c r="A550" s="514" t="s">
        <v>1676</v>
      </c>
      <c r="B550" s="515" t="s">
        <v>2153</v>
      </c>
      <c r="C550" s="515" t="s">
        <v>1442</v>
      </c>
      <c r="D550" s="515" t="s">
        <v>1524</v>
      </c>
      <c r="E550" s="515" t="s">
        <v>2125</v>
      </c>
    </row>
    <row r="551" spans="1:5" x14ac:dyDescent="0.25">
      <c r="A551" s="514" t="s">
        <v>1690</v>
      </c>
      <c r="B551" s="515" t="s">
        <v>2153</v>
      </c>
      <c r="C551" s="515" t="s">
        <v>1211</v>
      </c>
      <c r="D551" s="515" t="s">
        <v>1524</v>
      </c>
      <c r="E551" s="515" t="s">
        <v>2125</v>
      </c>
    </row>
    <row r="552" spans="1:5" x14ac:dyDescent="0.25">
      <c r="A552" s="514" t="s">
        <v>1699</v>
      </c>
      <c r="B552" s="515" t="s">
        <v>2153</v>
      </c>
      <c r="C552" s="515" t="s">
        <v>1229</v>
      </c>
      <c r="D552" s="515" t="s">
        <v>1524</v>
      </c>
      <c r="E552" s="515" t="s">
        <v>2125</v>
      </c>
    </row>
    <row r="553" spans="1:5" x14ac:dyDescent="0.25">
      <c r="A553" s="514" t="s">
        <v>1713</v>
      </c>
      <c r="B553" s="515" t="s">
        <v>2153</v>
      </c>
      <c r="C553" s="515" t="s">
        <v>1229</v>
      </c>
      <c r="D553" s="515" t="s">
        <v>1629</v>
      </c>
      <c r="E553" s="515" t="s">
        <v>2125</v>
      </c>
    </row>
    <row r="554" spans="1:5" x14ac:dyDescent="0.25">
      <c r="A554" s="514" t="s">
        <v>1714</v>
      </c>
      <c r="B554" s="515" t="s">
        <v>2153</v>
      </c>
      <c r="C554" s="515" t="s">
        <v>1229</v>
      </c>
      <c r="D554" s="515" t="s">
        <v>1629</v>
      </c>
      <c r="E554" s="515" t="s">
        <v>2125</v>
      </c>
    </row>
    <row r="555" spans="1:5" x14ac:dyDescent="0.25">
      <c r="A555" s="514" t="s">
        <v>1719</v>
      </c>
      <c r="B555" s="515" t="s">
        <v>2153</v>
      </c>
      <c r="C555" s="515" t="s">
        <v>1463</v>
      </c>
      <c r="D555" s="515" t="s">
        <v>1546</v>
      </c>
      <c r="E555" s="515" t="s">
        <v>2125</v>
      </c>
    </row>
    <row r="556" spans="1:5" x14ac:dyDescent="0.25">
      <c r="A556" s="514" t="s">
        <v>1790</v>
      </c>
      <c r="B556" s="515" t="s">
        <v>2153</v>
      </c>
      <c r="C556" s="515" t="s">
        <v>1457</v>
      </c>
      <c r="D556" s="515" t="s">
        <v>1524</v>
      </c>
      <c r="E556" s="515" t="s">
        <v>2125</v>
      </c>
    </row>
    <row r="557" spans="1:5" x14ac:dyDescent="0.25">
      <c r="A557" s="514" t="s">
        <v>1800</v>
      </c>
      <c r="B557" s="515" t="s">
        <v>2153</v>
      </c>
      <c r="C557" s="515" t="s">
        <v>1457</v>
      </c>
      <c r="D557" s="515" t="s">
        <v>1629</v>
      </c>
      <c r="E557" s="515" t="s">
        <v>2125</v>
      </c>
    </row>
    <row r="558" spans="1:5" x14ac:dyDescent="0.25">
      <c r="A558" s="510" t="s">
        <v>1217</v>
      </c>
      <c r="B558" s="511" t="s">
        <v>2154</v>
      </c>
      <c r="C558" s="513" t="s">
        <v>1196</v>
      </c>
      <c r="D558" s="511" t="s">
        <v>1218</v>
      </c>
      <c r="E558" s="511" t="s">
        <v>2124</v>
      </c>
    </row>
    <row r="559" spans="1:5" x14ac:dyDescent="0.25">
      <c r="A559" s="510" t="s">
        <v>1280</v>
      </c>
      <c r="B559" s="511" t="s">
        <v>2154</v>
      </c>
      <c r="C559" s="511" t="s">
        <v>1196</v>
      </c>
      <c r="D559" s="511" t="s">
        <v>1281</v>
      </c>
      <c r="E559" s="511" t="s">
        <v>2124</v>
      </c>
    </row>
    <row r="560" spans="1:5" x14ac:dyDescent="0.25">
      <c r="A560" s="510" t="s">
        <v>1282</v>
      </c>
      <c r="B560" s="511" t="s">
        <v>2154</v>
      </c>
      <c r="C560" s="511" t="s">
        <v>1196</v>
      </c>
      <c r="D560" s="511" t="s">
        <v>1283</v>
      </c>
      <c r="E560" s="511" t="s">
        <v>2124</v>
      </c>
    </row>
    <row r="561" spans="1:5" x14ac:dyDescent="0.25">
      <c r="A561" s="510" t="s">
        <v>1284</v>
      </c>
      <c r="B561" s="511" t="s">
        <v>2154</v>
      </c>
      <c r="C561" s="511" t="s">
        <v>1245</v>
      </c>
      <c r="D561" s="511" t="s">
        <v>1218</v>
      </c>
      <c r="E561" s="511" t="s">
        <v>2124</v>
      </c>
    </row>
    <row r="562" spans="1:5" x14ac:dyDescent="0.25">
      <c r="A562" s="510" t="s">
        <v>1310</v>
      </c>
      <c r="B562" s="511" t="s">
        <v>2154</v>
      </c>
      <c r="C562" s="511" t="s">
        <v>1211</v>
      </c>
      <c r="D562" s="511" t="s">
        <v>1311</v>
      </c>
      <c r="E562" s="511" t="s">
        <v>2124</v>
      </c>
    </row>
    <row r="563" spans="1:5" x14ac:dyDescent="0.25">
      <c r="A563" s="510" t="s">
        <v>1322</v>
      </c>
      <c r="B563" s="511" t="s">
        <v>2154</v>
      </c>
      <c r="C563" s="511" t="s">
        <v>1211</v>
      </c>
      <c r="D563" s="511" t="s">
        <v>1323</v>
      </c>
      <c r="E563" s="511" t="s">
        <v>2124</v>
      </c>
    </row>
    <row r="564" spans="1:5" x14ac:dyDescent="0.25">
      <c r="A564" s="510" t="s">
        <v>1328</v>
      </c>
      <c r="B564" s="511" t="s">
        <v>2154</v>
      </c>
      <c r="C564" s="511" t="s">
        <v>1196</v>
      </c>
      <c r="D564" s="511" t="s">
        <v>1218</v>
      </c>
      <c r="E564" s="511" t="s">
        <v>2124</v>
      </c>
    </row>
    <row r="565" spans="1:5" x14ac:dyDescent="0.25">
      <c r="A565" s="510" t="s">
        <v>1370</v>
      </c>
      <c r="B565" s="511" t="s">
        <v>2154</v>
      </c>
      <c r="C565" s="511" t="s">
        <v>1211</v>
      </c>
      <c r="D565" s="511" t="s">
        <v>1371</v>
      </c>
      <c r="E565" s="511" t="s">
        <v>2124</v>
      </c>
    </row>
    <row r="566" spans="1:5" x14ac:dyDescent="0.25">
      <c r="A566" s="510" t="s">
        <v>1418</v>
      </c>
      <c r="B566" s="511" t="s">
        <v>2154</v>
      </c>
      <c r="C566" s="511" t="s">
        <v>1196</v>
      </c>
      <c r="D566" s="511" t="s">
        <v>1323</v>
      </c>
      <c r="E566" s="511" t="s">
        <v>2124</v>
      </c>
    </row>
    <row r="567" spans="1:5" x14ac:dyDescent="0.25">
      <c r="A567" s="510" t="s">
        <v>1426</v>
      </c>
      <c r="B567" s="511" t="s">
        <v>2154</v>
      </c>
      <c r="C567" s="511" t="s">
        <v>1196</v>
      </c>
      <c r="D567" s="511" t="s">
        <v>1427</v>
      </c>
      <c r="E567" s="511" t="s">
        <v>2124</v>
      </c>
    </row>
    <row r="568" spans="1:5" x14ac:dyDescent="0.25">
      <c r="A568" s="510" t="s">
        <v>1736</v>
      </c>
      <c r="B568" s="511" t="s">
        <v>2154</v>
      </c>
      <c r="C568" s="511" t="s">
        <v>1463</v>
      </c>
      <c r="D568" s="511" t="s">
        <v>1737</v>
      </c>
      <c r="E568" s="511" t="s">
        <v>2124</v>
      </c>
    </row>
    <row r="569" spans="1:5" x14ac:dyDescent="0.25">
      <c r="A569" s="510" t="s">
        <v>1738</v>
      </c>
      <c r="B569" s="511" t="s">
        <v>2154</v>
      </c>
      <c r="C569" s="511" t="s">
        <v>1463</v>
      </c>
      <c r="D569" s="511" t="s">
        <v>1739</v>
      </c>
      <c r="E569" s="511" t="s">
        <v>2124</v>
      </c>
    </row>
    <row r="570" spans="1:5" x14ac:dyDescent="0.25">
      <c r="A570" s="510" t="s">
        <v>1747</v>
      </c>
      <c r="B570" s="511" t="s">
        <v>2154</v>
      </c>
      <c r="C570" s="511" t="s">
        <v>1463</v>
      </c>
      <c r="D570" s="511" t="s">
        <v>1748</v>
      </c>
      <c r="E570" s="511" t="s">
        <v>2124</v>
      </c>
    </row>
    <row r="571" spans="1:5" x14ac:dyDescent="0.25">
      <c r="A571" s="510" t="s">
        <v>1751</v>
      </c>
      <c r="B571" s="511" t="s">
        <v>2154</v>
      </c>
      <c r="C571" s="513" t="s">
        <v>1211</v>
      </c>
      <c r="D571" s="511" t="s">
        <v>1752</v>
      </c>
      <c r="E571" s="511" t="s">
        <v>2124</v>
      </c>
    </row>
    <row r="572" spans="1:5" x14ac:dyDescent="0.25">
      <c r="A572" s="510" t="s">
        <v>1855</v>
      </c>
      <c r="B572" s="511" t="s">
        <v>2154</v>
      </c>
      <c r="C572" s="511" t="s">
        <v>1213</v>
      </c>
      <c r="D572" s="513" t="s">
        <v>1856</v>
      </c>
      <c r="E572" s="511" t="s">
        <v>2124</v>
      </c>
    </row>
    <row r="573" spans="1:5" x14ac:dyDescent="0.25">
      <c r="A573" s="510" t="s">
        <v>1862</v>
      </c>
      <c r="B573" s="511" t="s">
        <v>2154</v>
      </c>
      <c r="C573" s="513" t="s">
        <v>1196</v>
      </c>
      <c r="D573" s="513" t="s">
        <v>1863</v>
      </c>
      <c r="E573" s="511" t="s">
        <v>2124</v>
      </c>
    </row>
    <row r="574" spans="1:5" x14ac:dyDescent="0.25">
      <c r="A574" s="510" t="s">
        <v>1868</v>
      </c>
      <c r="B574" s="511" t="s">
        <v>2154</v>
      </c>
      <c r="C574" s="513" t="s">
        <v>1213</v>
      </c>
      <c r="D574" s="513" t="s">
        <v>1869</v>
      </c>
      <c r="E574" s="511" t="s">
        <v>2124</v>
      </c>
    </row>
    <row r="575" spans="1:5" x14ac:dyDescent="0.25">
      <c r="A575" s="510" t="s">
        <v>1893</v>
      </c>
      <c r="B575" s="511" t="s">
        <v>2154</v>
      </c>
      <c r="C575" s="513" t="s">
        <v>1213</v>
      </c>
      <c r="D575" s="513" t="s">
        <v>1894</v>
      </c>
      <c r="E575" s="511" t="s">
        <v>2124</v>
      </c>
    </row>
    <row r="576" spans="1:5" x14ac:dyDescent="0.25">
      <c r="A576" s="510" t="s">
        <v>1986</v>
      </c>
      <c r="B576" s="511" t="s">
        <v>2154</v>
      </c>
      <c r="C576" s="511" t="s">
        <v>1211</v>
      </c>
      <c r="D576" s="511" t="s">
        <v>1218</v>
      </c>
      <c r="E576" s="511" t="s">
        <v>2124</v>
      </c>
    </row>
    <row r="577" spans="1:5" x14ac:dyDescent="0.25">
      <c r="A577" s="510" t="s">
        <v>1987</v>
      </c>
      <c r="B577" s="511" t="s">
        <v>2154</v>
      </c>
      <c r="C577" s="511" t="s">
        <v>1211</v>
      </c>
      <c r="D577" s="511" t="s">
        <v>1988</v>
      </c>
      <c r="E577" s="511" t="s">
        <v>2124</v>
      </c>
    </row>
    <row r="578" spans="1:5" x14ac:dyDescent="0.25">
      <c r="A578" s="510" t="s">
        <v>1991</v>
      </c>
      <c r="B578" s="511" t="s">
        <v>2154</v>
      </c>
      <c r="C578" s="511" t="s">
        <v>1229</v>
      </c>
      <c r="D578" s="511" t="s">
        <v>1218</v>
      </c>
      <c r="E578" s="511" t="s">
        <v>2124</v>
      </c>
    </row>
    <row r="579" spans="1:5" x14ac:dyDescent="0.25">
      <c r="A579" s="510" t="s">
        <v>2005</v>
      </c>
      <c r="B579" s="511" t="s">
        <v>2154</v>
      </c>
      <c r="C579" s="511" t="s">
        <v>1196</v>
      </c>
      <c r="D579" s="511" t="s">
        <v>1323</v>
      </c>
      <c r="E579" s="511" t="s">
        <v>2124</v>
      </c>
    </row>
    <row r="580" spans="1:5" x14ac:dyDescent="0.25">
      <c r="A580" s="510" t="s">
        <v>2106</v>
      </c>
      <c r="B580" s="511" t="s">
        <v>2154</v>
      </c>
      <c r="C580" s="511" t="s">
        <v>1229</v>
      </c>
      <c r="D580" s="511" t="s">
        <v>1218</v>
      </c>
      <c r="E580" s="511" t="s">
        <v>2124</v>
      </c>
    </row>
    <row r="581" spans="1:5" x14ac:dyDescent="0.25">
      <c r="A581" s="510" t="s">
        <v>2108</v>
      </c>
      <c r="B581" s="511" t="s">
        <v>2154</v>
      </c>
      <c r="C581" s="511" t="s">
        <v>1211</v>
      </c>
      <c r="D581" s="511" t="s">
        <v>2109</v>
      </c>
      <c r="E581" s="511" t="s">
        <v>2124</v>
      </c>
    </row>
    <row r="582" spans="1:5" x14ac:dyDescent="0.25">
      <c r="A582" s="510" t="s">
        <v>2110</v>
      </c>
      <c r="B582" s="511" t="s">
        <v>2154</v>
      </c>
      <c r="C582" s="511" t="s">
        <v>1229</v>
      </c>
      <c r="D582" s="511" t="s">
        <v>1283</v>
      </c>
      <c r="E582" s="511" t="s">
        <v>2124</v>
      </c>
    </row>
    <row r="583" spans="1:5" x14ac:dyDescent="0.25">
      <c r="A583" s="510" t="s">
        <v>1803</v>
      </c>
      <c r="B583" s="511" t="s">
        <v>1189</v>
      </c>
      <c r="C583" s="511" t="s">
        <v>1433</v>
      </c>
      <c r="D583" s="511" t="s">
        <v>63</v>
      </c>
      <c r="E583" s="511" t="s">
        <v>2124</v>
      </c>
    </row>
    <row r="584" spans="1:5" x14ac:dyDescent="0.25">
      <c r="A584" s="510" t="s">
        <v>1804</v>
      </c>
      <c r="B584" s="511" t="s">
        <v>1189</v>
      </c>
      <c r="C584" s="511" t="s">
        <v>1433</v>
      </c>
      <c r="D584" s="511" t="s">
        <v>64</v>
      </c>
      <c r="E584" s="511" t="s">
        <v>2124</v>
      </c>
    </row>
    <row r="585" spans="1:5" x14ac:dyDescent="0.25">
      <c r="A585" s="510" t="s">
        <v>1805</v>
      </c>
      <c r="B585" s="511" t="s">
        <v>1189</v>
      </c>
      <c r="C585" s="511" t="s">
        <v>1433</v>
      </c>
      <c r="D585" s="511" t="s">
        <v>65</v>
      </c>
      <c r="E585" s="511" t="s">
        <v>2124</v>
      </c>
    </row>
    <row r="586" spans="1:5" x14ac:dyDescent="0.25">
      <c r="A586" s="510" t="s">
        <v>1806</v>
      </c>
      <c r="B586" s="511" t="s">
        <v>1189</v>
      </c>
      <c r="C586" s="511" t="s">
        <v>1433</v>
      </c>
      <c r="D586" s="511" t="s">
        <v>69</v>
      </c>
      <c r="E586" s="511" t="s">
        <v>2124</v>
      </c>
    </row>
    <row r="587" spans="1:5" x14ac:dyDescent="0.25">
      <c r="A587" s="510" t="s">
        <v>1836</v>
      </c>
      <c r="B587" s="511" t="s">
        <v>1189</v>
      </c>
      <c r="C587" s="511" t="s">
        <v>1245</v>
      </c>
      <c r="D587" s="511" t="s">
        <v>63</v>
      </c>
      <c r="E587" s="511" t="s">
        <v>2124</v>
      </c>
    </row>
    <row r="588" spans="1:5" x14ac:dyDescent="0.25">
      <c r="A588" s="510" t="s">
        <v>1837</v>
      </c>
      <c r="B588" s="511" t="s">
        <v>1189</v>
      </c>
      <c r="C588" s="511" t="s">
        <v>1245</v>
      </c>
      <c r="D588" s="511" t="s">
        <v>64</v>
      </c>
      <c r="E588" s="511" t="s">
        <v>2124</v>
      </c>
    </row>
    <row r="589" spans="1:5" x14ac:dyDescent="0.25">
      <c r="A589" s="510" t="s">
        <v>1838</v>
      </c>
      <c r="B589" s="511" t="s">
        <v>1189</v>
      </c>
      <c r="C589" s="511" t="s">
        <v>1245</v>
      </c>
      <c r="D589" s="511" t="s">
        <v>65</v>
      </c>
      <c r="E589" s="511" t="s">
        <v>2124</v>
      </c>
    </row>
    <row r="590" spans="1:5" x14ac:dyDescent="0.25">
      <c r="A590" s="510" t="s">
        <v>1839</v>
      </c>
      <c r="B590" s="511" t="s">
        <v>1189</v>
      </c>
      <c r="C590" s="511" t="s">
        <v>1245</v>
      </c>
      <c r="D590" s="511" t="s">
        <v>69</v>
      </c>
      <c r="E590" s="511" t="s">
        <v>2124</v>
      </c>
    </row>
    <row r="591" spans="1:5" x14ac:dyDescent="0.25">
      <c r="A591" s="510" t="s">
        <v>1850</v>
      </c>
      <c r="B591" s="511" t="s">
        <v>1189</v>
      </c>
      <c r="C591" s="511" t="s">
        <v>1245</v>
      </c>
      <c r="D591" s="511" t="s">
        <v>63</v>
      </c>
      <c r="E591" s="511" t="s">
        <v>2124</v>
      </c>
    </row>
    <row r="592" spans="1:5" x14ac:dyDescent="0.25">
      <c r="A592" s="510" t="s">
        <v>1851</v>
      </c>
      <c r="B592" s="511" t="s">
        <v>1189</v>
      </c>
      <c r="C592" s="511" t="s">
        <v>1245</v>
      </c>
      <c r="D592" s="511" t="s">
        <v>64</v>
      </c>
      <c r="E592" s="511" t="s">
        <v>2124</v>
      </c>
    </row>
    <row r="593" spans="1:5" x14ac:dyDescent="0.25">
      <c r="A593" s="510" t="s">
        <v>1886</v>
      </c>
      <c r="B593" s="511" t="s">
        <v>1189</v>
      </c>
      <c r="C593" s="511" t="s">
        <v>1245</v>
      </c>
      <c r="D593" s="511" t="s">
        <v>1887</v>
      </c>
      <c r="E593" s="511" t="s">
        <v>2124</v>
      </c>
    </row>
    <row r="594" spans="1:5" x14ac:dyDescent="0.25">
      <c r="A594" s="510" t="s">
        <v>1903</v>
      </c>
      <c r="B594" s="511" t="s">
        <v>1189</v>
      </c>
      <c r="C594" s="511" t="s">
        <v>1904</v>
      </c>
      <c r="D594" s="511" t="s">
        <v>64</v>
      </c>
      <c r="E594" s="511" t="s">
        <v>2124</v>
      </c>
    </row>
    <row r="595" spans="1:5" x14ac:dyDescent="0.25">
      <c r="A595" s="510" t="s">
        <v>1911</v>
      </c>
      <c r="B595" s="511" t="s">
        <v>1189</v>
      </c>
      <c r="C595" s="511" t="s">
        <v>1904</v>
      </c>
      <c r="D595" s="511" t="s">
        <v>63</v>
      </c>
      <c r="E595" s="511" t="s">
        <v>2124</v>
      </c>
    </row>
    <row r="596" spans="1:5" x14ac:dyDescent="0.25">
      <c r="A596" s="510" t="s">
        <v>1912</v>
      </c>
      <c r="B596" s="511" t="s">
        <v>1189</v>
      </c>
      <c r="C596" s="511" t="s">
        <v>1904</v>
      </c>
      <c r="D596" s="511" t="s">
        <v>65</v>
      </c>
      <c r="E596" s="511" t="s">
        <v>2124</v>
      </c>
    </row>
    <row r="597" spans="1:5" x14ac:dyDescent="0.25">
      <c r="A597" s="510" t="s">
        <v>1948</v>
      </c>
      <c r="B597" s="511" t="s">
        <v>1189</v>
      </c>
      <c r="C597" s="511" t="s">
        <v>1245</v>
      </c>
      <c r="D597" s="511" t="s">
        <v>1949</v>
      </c>
      <c r="E597" s="511" t="s">
        <v>2124</v>
      </c>
    </row>
    <row r="598" spans="1:5" x14ac:dyDescent="0.25">
      <c r="A598" s="510" t="s">
        <v>1955</v>
      </c>
      <c r="B598" s="511" t="s">
        <v>1189</v>
      </c>
      <c r="C598" s="511" t="s">
        <v>1904</v>
      </c>
      <c r="D598" s="511" t="s">
        <v>64</v>
      </c>
      <c r="E598" s="511" t="s">
        <v>2124</v>
      </c>
    </row>
    <row r="599" spans="1:5" x14ac:dyDescent="0.25">
      <c r="A599" s="510" t="s">
        <v>1957</v>
      </c>
      <c r="B599" s="511" t="s">
        <v>1189</v>
      </c>
      <c r="C599" s="511" t="s">
        <v>1904</v>
      </c>
      <c r="D599" s="511" t="s">
        <v>1958</v>
      </c>
      <c r="E599" s="511" t="s">
        <v>2124</v>
      </c>
    </row>
    <row r="600" spans="1:5" x14ac:dyDescent="0.25">
      <c r="A600" s="510" t="s">
        <v>1959</v>
      </c>
      <c r="B600" s="511" t="s">
        <v>1189</v>
      </c>
      <c r="C600" s="511" t="s">
        <v>1245</v>
      </c>
      <c r="D600" s="511" t="s">
        <v>66</v>
      </c>
      <c r="E600" s="511" t="s">
        <v>2124</v>
      </c>
    </row>
    <row r="601" spans="1:5" x14ac:dyDescent="0.25">
      <c r="A601" s="510" t="s">
        <v>1960</v>
      </c>
      <c r="B601" s="511" t="s">
        <v>1189</v>
      </c>
      <c r="C601" s="511" t="s">
        <v>1245</v>
      </c>
      <c r="D601" s="511" t="s">
        <v>1961</v>
      </c>
      <c r="E601" s="511" t="s">
        <v>2124</v>
      </c>
    </row>
    <row r="602" spans="1:5" x14ac:dyDescent="0.25">
      <c r="A602" s="510" t="s">
        <v>1963</v>
      </c>
      <c r="B602" s="511" t="s">
        <v>1189</v>
      </c>
      <c r="C602" s="511" t="s">
        <v>1904</v>
      </c>
      <c r="D602" s="511" t="s">
        <v>63</v>
      </c>
      <c r="E602" s="511" t="s">
        <v>2124</v>
      </c>
    </row>
    <row r="603" spans="1:5" x14ac:dyDescent="0.25">
      <c r="A603" s="510" t="s">
        <v>1964</v>
      </c>
      <c r="B603" s="511" t="s">
        <v>1189</v>
      </c>
      <c r="C603" s="511" t="s">
        <v>1904</v>
      </c>
      <c r="D603" s="511" t="s">
        <v>65</v>
      </c>
      <c r="E603" s="511" t="s">
        <v>2124</v>
      </c>
    </row>
    <row r="604" spans="1:5" x14ac:dyDescent="0.25">
      <c r="A604" s="510" t="s">
        <v>1992</v>
      </c>
      <c r="B604" s="511" t="s">
        <v>1189</v>
      </c>
      <c r="C604" s="511" t="s">
        <v>1904</v>
      </c>
      <c r="D604" s="511" t="s">
        <v>63</v>
      </c>
      <c r="E604" s="511" t="s">
        <v>2124</v>
      </c>
    </row>
    <row r="605" spans="1:5" x14ac:dyDescent="0.25">
      <c r="A605" s="510" t="s">
        <v>1993</v>
      </c>
      <c r="B605" s="511" t="s">
        <v>1189</v>
      </c>
      <c r="C605" s="511" t="s">
        <v>1245</v>
      </c>
      <c r="D605" s="511" t="s">
        <v>65</v>
      </c>
      <c r="E605" s="511" t="s">
        <v>2124</v>
      </c>
    </row>
    <row r="606" spans="1:5" x14ac:dyDescent="0.25">
      <c r="A606" s="510" t="s">
        <v>2007</v>
      </c>
      <c r="B606" s="511" t="s">
        <v>1189</v>
      </c>
      <c r="C606" s="511" t="s">
        <v>1904</v>
      </c>
      <c r="D606" s="511" t="s">
        <v>64</v>
      </c>
      <c r="E606" s="511" t="s">
        <v>2124</v>
      </c>
    </row>
    <row r="607" spans="1:5" x14ac:dyDescent="0.25">
      <c r="A607" s="510" t="s">
        <v>2008</v>
      </c>
      <c r="B607" s="511" t="s">
        <v>1189</v>
      </c>
      <c r="C607" s="511" t="s">
        <v>1904</v>
      </c>
      <c r="D607" s="511" t="s">
        <v>65</v>
      </c>
      <c r="E607" s="511" t="s">
        <v>2124</v>
      </c>
    </row>
    <row r="608" spans="1:5" x14ac:dyDescent="0.25">
      <c r="A608" s="510" t="s">
        <v>2009</v>
      </c>
      <c r="B608" s="511" t="s">
        <v>1189</v>
      </c>
      <c r="C608" s="511" t="s">
        <v>1904</v>
      </c>
      <c r="D608" s="511" t="s">
        <v>1958</v>
      </c>
      <c r="E608" s="511" t="s">
        <v>2124</v>
      </c>
    </row>
    <row r="609" spans="1:5" x14ac:dyDescent="0.25">
      <c r="A609" s="510" t="s">
        <v>2034</v>
      </c>
      <c r="B609" s="511" t="s">
        <v>1189</v>
      </c>
      <c r="C609" s="511" t="s">
        <v>1245</v>
      </c>
      <c r="D609" s="511" t="s">
        <v>68</v>
      </c>
      <c r="E609" s="511" t="s">
        <v>2124</v>
      </c>
    </row>
    <row r="610" spans="1:5" x14ac:dyDescent="0.25">
      <c r="A610" s="510" t="s">
        <v>2059</v>
      </c>
      <c r="B610" s="511" t="s">
        <v>1189</v>
      </c>
      <c r="C610" s="511" t="s">
        <v>1245</v>
      </c>
      <c r="D610" s="511" t="s">
        <v>63</v>
      </c>
      <c r="E610" s="511" t="s">
        <v>2124</v>
      </c>
    </row>
    <row r="611" spans="1:5" x14ac:dyDescent="0.25">
      <c r="A611" s="510" t="s">
        <v>2060</v>
      </c>
      <c r="B611" s="511" t="s">
        <v>1189</v>
      </c>
      <c r="C611" s="511" t="s">
        <v>1245</v>
      </c>
      <c r="D611" s="511" t="s">
        <v>64</v>
      </c>
      <c r="E611" s="511" t="s">
        <v>2124</v>
      </c>
    </row>
    <row r="612" spans="1:5" x14ac:dyDescent="0.25">
      <c r="A612" s="510" t="s">
        <v>2063</v>
      </c>
      <c r="B612" s="511" t="s">
        <v>1189</v>
      </c>
      <c r="C612" s="511" t="s">
        <v>1245</v>
      </c>
      <c r="D612" s="511" t="s">
        <v>63</v>
      </c>
      <c r="E612" s="511" t="s">
        <v>2124</v>
      </c>
    </row>
    <row r="613" spans="1:5" x14ac:dyDescent="0.25">
      <c r="A613" s="510" t="s">
        <v>2064</v>
      </c>
      <c r="B613" s="511" t="s">
        <v>1189</v>
      </c>
      <c r="C613" s="511" t="s">
        <v>1245</v>
      </c>
      <c r="D613" s="511" t="s">
        <v>64</v>
      </c>
      <c r="E613" s="511" t="s">
        <v>2124</v>
      </c>
    </row>
    <row r="614" spans="1:5" x14ac:dyDescent="0.25">
      <c r="A614" s="510" t="s">
        <v>2065</v>
      </c>
      <c r="B614" s="511" t="s">
        <v>1189</v>
      </c>
      <c r="C614" s="511" t="s">
        <v>1245</v>
      </c>
      <c r="D614" s="511" t="s">
        <v>64</v>
      </c>
      <c r="E614" s="511" t="s">
        <v>2124</v>
      </c>
    </row>
    <row r="615" spans="1:5" x14ac:dyDescent="0.25">
      <c r="A615" s="510" t="s">
        <v>2066</v>
      </c>
      <c r="B615" s="511" t="s">
        <v>1189</v>
      </c>
      <c r="C615" s="511" t="s">
        <v>1245</v>
      </c>
      <c r="D615" s="511" t="s">
        <v>65</v>
      </c>
      <c r="E615" s="511" t="s">
        <v>2124</v>
      </c>
    </row>
    <row r="616" spans="1:5" x14ac:dyDescent="0.25">
      <c r="A616" s="510" t="s">
        <v>2067</v>
      </c>
      <c r="B616" s="511" t="s">
        <v>1189</v>
      </c>
      <c r="C616" s="511" t="s">
        <v>1245</v>
      </c>
      <c r="D616" s="511" t="s">
        <v>66</v>
      </c>
      <c r="E616" s="511" t="s">
        <v>2124</v>
      </c>
    </row>
    <row r="617" spans="1:5" x14ac:dyDescent="0.25">
      <c r="A617" s="510" t="s">
        <v>2068</v>
      </c>
      <c r="B617" s="511" t="s">
        <v>1189</v>
      </c>
      <c r="C617" s="511" t="s">
        <v>1245</v>
      </c>
      <c r="D617" s="511" t="s">
        <v>66</v>
      </c>
      <c r="E617" s="511" t="s">
        <v>2124</v>
      </c>
    </row>
    <row r="618" spans="1:5" x14ac:dyDescent="0.25">
      <c r="A618" s="510" t="s">
        <v>2069</v>
      </c>
      <c r="B618" s="511" t="s">
        <v>1189</v>
      </c>
      <c r="C618" s="511" t="s">
        <v>1245</v>
      </c>
      <c r="D618" s="511" t="s">
        <v>1961</v>
      </c>
      <c r="E618" s="511" t="s">
        <v>2124</v>
      </c>
    </row>
    <row r="619" spans="1:5" x14ac:dyDescent="0.25">
      <c r="A619" s="510" t="s">
        <v>2070</v>
      </c>
      <c r="B619" s="511" t="s">
        <v>1189</v>
      </c>
      <c r="C619" s="511" t="s">
        <v>1245</v>
      </c>
      <c r="D619" s="511" t="s">
        <v>69</v>
      </c>
      <c r="E619" s="511" t="s">
        <v>2124</v>
      </c>
    </row>
    <row r="620" spans="1:5" x14ac:dyDescent="0.25">
      <c r="A620" s="510" t="s">
        <v>2071</v>
      </c>
      <c r="B620" s="511" t="s">
        <v>1189</v>
      </c>
      <c r="C620" s="511" t="s">
        <v>1245</v>
      </c>
      <c r="D620" s="511" t="s">
        <v>2072</v>
      </c>
      <c r="E620" s="511" t="s">
        <v>2124</v>
      </c>
    </row>
    <row r="621" spans="1:5" x14ac:dyDescent="0.25">
      <c r="A621" s="510" t="s">
        <v>2073</v>
      </c>
      <c r="B621" s="511" t="s">
        <v>1189</v>
      </c>
      <c r="C621" s="511" t="s">
        <v>1245</v>
      </c>
      <c r="D621" s="511" t="s">
        <v>2074</v>
      </c>
      <c r="E621" s="511" t="s">
        <v>2124</v>
      </c>
    </row>
    <row r="622" spans="1:5" x14ac:dyDescent="0.25">
      <c r="A622" s="510" t="s">
        <v>2081</v>
      </c>
      <c r="B622" s="511" t="s">
        <v>1189</v>
      </c>
      <c r="C622" s="511" t="s">
        <v>1245</v>
      </c>
      <c r="D622" s="511" t="s">
        <v>2082</v>
      </c>
      <c r="E622" s="511" t="s">
        <v>2124</v>
      </c>
    </row>
    <row r="623" spans="1:5" x14ac:dyDescent="0.25">
      <c r="A623" s="510" t="s">
        <v>2084</v>
      </c>
      <c r="B623" s="511" t="s">
        <v>1189</v>
      </c>
      <c r="C623" s="511" t="s">
        <v>1904</v>
      </c>
      <c r="D623" s="511" t="s">
        <v>63</v>
      </c>
      <c r="E623" s="511" t="s">
        <v>2124</v>
      </c>
    </row>
    <row r="624" spans="1:5" x14ac:dyDescent="0.25">
      <c r="A624" s="510" t="s">
        <v>1208</v>
      </c>
      <c r="B624" s="511" t="s">
        <v>2155</v>
      </c>
      <c r="C624" s="511" t="s">
        <v>1196</v>
      </c>
      <c r="D624" s="511" t="s">
        <v>1209</v>
      </c>
      <c r="E624" s="511" t="s">
        <v>2124</v>
      </c>
    </row>
    <row r="625" spans="1:5" x14ac:dyDescent="0.25">
      <c r="A625" s="510" t="s">
        <v>1681</v>
      </c>
      <c r="B625" s="511" t="s">
        <v>2155</v>
      </c>
      <c r="C625" s="511" t="s">
        <v>1463</v>
      </c>
      <c r="D625" s="511" t="s">
        <v>1682</v>
      </c>
      <c r="E625" s="511" t="s">
        <v>2124</v>
      </c>
    </row>
    <row r="626" spans="1:5" x14ac:dyDescent="0.25">
      <c r="A626" s="510" t="s">
        <v>1695</v>
      </c>
      <c r="B626" s="511" t="s">
        <v>2155</v>
      </c>
      <c r="C626" s="511" t="s">
        <v>1431</v>
      </c>
      <c r="D626" s="511" t="s">
        <v>1209</v>
      </c>
      <c r="E626" s="511" t="s">
        <v>2124</v>
      </c>
    </row>
    <row r="627" spans="1:5" x14ac:dyDescent="0.25">
      <c r="A627" s="510" t="s">
        <v>1700</v>
      </c>
      <c r="B627" s="511" t="s">
        <v>2155</v>
      </c>
      <c r="C627" s="511" t="s">
        <v>1463</v>
      </c>
      <c r="D627" s="511" t="s">
        <v>1682</v>
      </c>
      <c r="E627" s="511" t="s">
        <v>2124</v>
      </c>
    </row>
    <row r="628" spans="1:5" x14ac:dyDescent="0.25">
      <c r="A628" s="510" t="s">
        <v>1720</v>
      </c>
      <c r="B628" s="511" t="s">
        <v>2155</v>
      </c>
      <c r="C628" s="511" t="s">
        <v>1463</v>
      </c>
      <c r="D628" s="511" t="s">
        <v>1209</v>
      </c>
      <c r="E628" s="511" t="s">
        <v>2124</v>
      </c>
    </row>
    <row r="629" spans="1:5" x14ac:dyDescent="0.25">
      <c r="A629" s="510" t="s">
        <v>1798</v>
      </c>
      <c r="B629" s="511" t="s">
        <v>2155</v>
      </c>
      <c r="C629" s="511" t="s">
        <v>1211</v>
      </c>
      <c r="D629" s="511" t="s">
        <v>1799</v>
      </c>
      <c r="E629" s="511" t="s">
        <v>2124</v>
      </c>
    </row>
    <row r="630" spans="1:5" x14ac:dyDescent="0.25">
      <c r="A630" s="510" t="s">
        <v>1929</v>
      </c>
      <c r="B630" s="511" t="s">
        <v>2155</v>
      </c>
      <c r="C630" s="511" t="s">
        <v>1196</v>
      </c>
      <c r="D630" s="511" t="s">
        <v>1900</v>
      </c>
      <c r="E630" s="511" t="s">
        <v>2124</v>
      </c>
    </row>
    <row r="631" spans="1:5" x14ac:dyDescent="0.25">
      <c r="A631" s="510" t="s">
        <v>1943</v>
      </c>
      <c r="B631" s="511" t="s">
        <v>2155</v>
      </c>
      <c r="C631" s="511" t="s">
        <v>1211</v>
      </c>
      <c r="D631" s="511" t="s">
        <v>1944</v>
      </c>
      <c r="E631" s="511" t="s">
        <v>2124</v>
      </c>
    </row>
    <row r="632" spans="1:5" x14ac:dyDescent="0.25">
      <c r="A632" s="510" t="s">
        <v>1969</v>
      </c>
      <c r="B632" s="511" t="s">
        <v>2155</v>
      </c>
      <c r="C632" s="511" t="s">
        <v>1245</v>
      </c>
      <c r="D632" s="511" t="s">
        <v>1970</v>
      </c>
      <c r="E632" s="511" t="s">
        <v>2124</v>
      </c>
    </row>
    <row r="633" spans="1:5" x14ac:dyDescent="0.25">
      <c r="A633" s="510" t="s">
        <v>1973</v>
      </c>
      <c r="B633" s="511" t="s">
        <v>2155</v>
      </c>
      <c r="C633" s="511" t="s">
        <v>1245</v>
      </c>
      <c r="D633" s="511" t="s">
        <v>1944</v>
      </c>
      <c r="E633" s="511" t="s">
        <v>2124</v>
      </c>
    </row>
    <row r="634" spans="1:5" x14ac:dyDescent="0.25">
      <c r="A634" s="510" t="s">
        <v>1974</v>
      </c>
      <c r="B634" s="511" t="s">
        <v>2155</v>
      </c>
      <c r="C634" s="511" t="s">
        <v>1245</v>
      </c>
      <c r="D634" s="511" t="s">
        <v>1799</v>
      </c>
      <c r="E634" s="511" t="s">
        <v>2124</v>
      </c>
    </row>
    <row r="635" spans="1:5" x14ac:dyDescent="0.25">
      <c r="A635" s="510" t="s">
        <v>1975</v>
      </c>
      <c r="B635" s="511" t="s">
        <v>2155</v>
      </c>
      <c r="C635" s="511" t="s">
        <v>1245</v>
      </c>
      <c r="D635" s="511" t="s">
        <v>1976</v>
      </c>
      <c r="E635" s="511" t="s">
        <v>2124</v>
      </c>
    </row>
    <row r="636" spans="1:5" x14ac:dyDescent="0.25">
      <c r="A636" s="510" t="s">
        <v>2031</v>
      </c>
      <c r="B636" s="511" t="s">
        <v>2155</v>
      </c>
      <c r="C636" s="511" t="s">
        <v>1245</v>
      </c>
      <c r="D636" s="511" t="s">
        <v>1799</v>
      </c>
      <c r="E636" s="511" t="s">
        <v>2124</v>
      </c>
    </row>
    <row r="637" spans="1:5" x14ac:dyDescent="0.25">
      <c r="A637" s="510" t="s">
        <v>2032</v>
      </c>
      <c r="B637" s="511" t="s">
        <v>2155</v>
      </c>
      <c r="C637" s="511" t="s">
        <v>1245</v>
      </c>
      <c r="D637" s="511" t="s">
        <v>2033</v>
      </c>
      <c r="E637" s="511" t="s">
        <v>2124</v>
      </c>
    </row>
    <row r="638" spans="1:5" x14ac:dyDescent="0.25">
      <c r="A638" s="510" t="s">
        <v>2035</v>
      </c>
      <c r="B638" s="511" t="s">
        <v>2155</v>
      </c>
      <c r="C638" s="511" t="s">
        <v>1211</v>
      </c>
      <c r="D638" s="511" t="s">
        <v>1799</v>
      </c>
      <c r="E638" s="511" t="s">
        <v>2124</v>
      </c>
    </row>
    <row r="639" spans="1:5" x14ac:dyDescent="0.25">
      <c r="A639" s="510" t="s">
        <v>2036</v>
      </c>
      <c r="B639" s="511" t="s">
        <v>2155</v>
      </c>
      <c r="C639" s="511" t="s">
        <v>1433</v>
      </c>
      <c r="D639" s="511" t="s">
        <v>2037</v>
      </c>
      <c r="E639" s="511" t="s">
        <v>2124</v>
      </c>
    </row>
    <row r="640" spans="1:5" x14ac:dyDescent="0.25">
      <c r="A640" s="510" t="s">
        <v>2041</v>
      </c>
      <c r="B640" s="511" t="s">
        <v>2155</v>
      </c>
      <c r="C640" s="511" t="s">
        <v>1433</v>
      </c>
      <c r="D640" s="511" t="s">
        <v>2042</v>
      </c>
      <c r="E640" s="511" t="s">
        <v>2124</v>
      </c>
    </row>
    <row r="641" spans="1:5" x14ac:dyDescent="0.25">
      <c r="A641" s="510" t="s">
        <v>2043</v>
      </c>
      <c r="B641" s="511" t="s">
        <v>2155</v>
      </c>
      <c r="C641" s="511" t="s">
        <v>1245</v>
      </c>
      <c r="D641" s="511" t="s">
        <v>2044</v>
      </c>
      <c r="E641" s="511" t="s">
        <v>2124</v>
      </c>
    </row>
    <row r="642" spans="1:5" x14ac:dyDescent="0.25">
      <c r="A642" s="510" t="s">
        <v>2050</v>
      </c>
      <c r="B642" s="511" t="s">
        <v>2155</v>
      </c>
      <c r="C642" s="511" t="s">
        <v>1433</v>
      </c>
      <c r="D642" s="511" t="s">
        <v>2051</v>
      </c>
      <c r="E642" s="511" t="s">
        <v>2124</v>
      </c>
    </row>
    <row r="643" spans="1:5" x14ac:dyDescent="0.25">
      <c r="A643" s="510" t="s">
        <v>2055</v>
      </c>
      <c r="B643" s="511" t="s">
        <v>2155</v>
      </c>
      <c r="C643" s="511" t="s">
        <v>1196</v>
      </c>
      <c r="D643" s="511" t="s">
        <v>2056</v>
      </c>
      <c r="E643" s="511" t="s">
        <v>2124</v>
      </c>
    </row>
    <row r="644" spans="1:5" x14ac:dyDescent="0.25">
      <c r="A644" s="510" t="s">
        <v>1391</v>
      </c>
      <c r="B644" s="511" t="s">
        <v>2156</v>
      </c>
      <c r="C644" s="511" t="s">
        <v>1211</v>
      </c>
      <c r="D644" s="511" t="s">
        <v>1392</v>
      </c>
      <c r="E644" s="511" t="s">
        <v>2124</v>
      </c>
    </row>
  </sheetData>
  <sheetProtection sheet="1" objects="1" scenarios="1"/>
  <pageMargins left="0.7" right="0.7" top="0.78740157499999996" bottom="0.78740157499999996" header="0.3" footer="0.3"/>
  <drawing r:id="rId1"/>
  <legacy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63E78-66BE-493F-B3A9-FC3188CA4CD1}">
  <dimension ref="A1:H259"/>
  <sheetViews>
    <sheetView topLeftCell="A15" zoomScale="99" workbookViewId="0">
      <selection activeCell="T155" sqref="T155"/>
    </sheetView>
  </sheetViews>
  <sheetFormatPr baseColWidth="10" defaultColWidth="11.5703125" defaultRowHeight="14.25" x14ac:dyDescent="0.2"/>
  <cols>
    <col min="1" max="1" width="16.85546875" style="34" customWidth="1"/>
    <col min="2" max="2" width="20.5703125" style="34" customWidth="1"/>
    <col min="3" max="3" width="11.5703125" style="34" customWidth="1"/>
    <col min="4" max="4" width="15.5703125" style="34" customWidth="1"/>
    <col min="5" max="5" width="14" style="34" customWidth="1"/>
    <col min="6" max="6" width="12.42578125" style="34" customWidth="1"/>
    <col min="7" max="7" width="1.5703125" style="34" customWidth="1"/>
    <col min="8" max="8" width="5.5703125" style="34" customWidth="1"/>
    <col min="9" max="16384" width="11.5703125" style="34"/>
  </cols>
  <sheetData>
    <row r="1" spans="1:6" s="440" customFormat="1" ht="33.75" x14ac:dyDescent="0.5">
      <c r="A1" s="440" t="s">
        <v>2203</v>
      </c>
    </row>
    <row r="3" spans="1:6" s="441" customFormat="1" ht="20.25" x14ac:dyDescent="0.3">
      <c r="A3" s="441" t="s">
        <v>2204</v>
      </c>
    </row>
    <row r="5" spans="1:6" s="443" customFormat="1" ht="12" x14ac:dyDescent="0.2">
      <c r="A5" s="442" t="s">
        <v>2205</v>
      </c>
    </row>
    <row r="6" spans="1:6" s="443" customFormat="1" ht="23.45" customHeight="1" x14ac:dyDescent="0.2">
      <c r="B6" s="443" t="s">
        <v>2213</v>
      </c>
      <c r="C6" s="443" t="s">
        <v>2129</v>
      </c>
      <c r="D6" s="443" t="s">
        <v>2128</v>
      </c>
      <c r="E6" s="444" t="s">
        <v>2214</v>
      </c>
      <c r="F6" s="542" t="s">
        <v>2433</v>
      </c>
    </row>
    <row r="7" spans="1:6" s="443" customFormat="1" ht="12" x14ac:dyDescent="0.2">
      <c r="A7" s="443" t="s">
        <v>2206</v>
      </c>
      <c r="B7" s="252"/>
      <c r="C7" s="252"/>
      <c r="D7" s="252"/>
      <c r="E7" s="439"/>
      <c r="F7" s="430"/>
    </row>
    <row r="8" spans="1:6" s="443" customFormat="1" ht="12" x14ac:dyDescent="0.2">
      <c r="A8" s="443" t="s">
        <v>2207</v>
      </c>
      <c r="B8" s="252"/>
      <c r="C8" s="252"/>
      <c r="D8" s="252"/>
      <c r="E8" s="439"/>
      <c r="F8" s="430"/>
    </row>
    <row r="9" spans="1:6" s="443" customFormat="1" ht="12" x14ac:dyDescent="0.2">
      <c r="A9" s="443" t="s">
        <v>2208</v>
      </c>
      <c r="B9" s="252"/>
      <c r="C9" s="252"/>
      <c r="D9" s="252"/>
      <c r="E9" s="439"/>
      <c r="F9" s="430"/>
    </row>
    <row r="10" spans="1:6" s="443" customFormat="1" ht="12" x14ac:dyDescent="0.2">
      <c r="A10" s="443" t="s">
        <v>2209</v>
      </c>
      <c r="B10" s="252"/>
      <c r="C10" s="252"/>
      <c r="D10" s="252"/>
      <c r="E10" s="439"/>
      <c r="F10" s="430"/>
    </row>
    <row r="11" spans="1:6" s="443" customFormat="1" ht="12" x14ac:dyDescent="0.2">
      <c r="A11" s="443" t="s">
        <v>2210</v>
      </c>
      <c r="B11" s="252"/>
      <c r="C11" s="252"/>
      <c r="D11" s="252"/>
      <c r="E11" s="439"/>
      <c r="F11" s="430"/>
    </row>
    <row r="12" spans="1:6" s="443" customFormat="1" ht="12" x14ac:dyDescent="0.2">
      <c r="A12" s="443" t="s">
        <v>2211</v>
      </c>
      <c r="B12" s="252"/>
      <c r="C12" s="252"/>
      <c r="D12" s="252"/>
      <c r="E12" s="439"/>
      <c r="F12" s="430"/>
    </row>
    <row r="13" spans="1:6" s="443" customFormat="1" ht="12" x14ac:dyDescent="0.2">
      <c r="A13" s="443" t="s">
        <v>2212</v>
      </c>
      <c r="B13" s="252"/>
      <c r="C13" s="252"/>
      <c r="D13" s="252"/>
      <c r="E13" s="439"/>
      <c r="F13" s="430"/>
    </row>
    <row r="14" spans="1:6" s="443" customFormat="1" ht="12" x14ac:dyDescent="0.2"/>
    <row r="15" spans="1:6" s="443" customFormat="1" ht="12" x14ac:dyDescent="0.2"/>
    <row r="16" spans="1:6" s="443" customFormat="1" ht="12" x14ac:dyDescent="0.2">
      <c r="A16" s="442" t="s">
        <v>2418</v>
      </c>
    </row>
    <row r="17" spans="1:8" s="443" customFormat="1" ht="12" x14ac:dyDescent="0.2"/>
    <row r="18" spans="1:8" s="443" customFormat="1" ht="12" x14ac:dyDescent="0.2">
      <c r="A18" s="443" t="s">
        <v>2215</v>
      </c>
      <c r="C18" s="539"/>
      <c r="D18" s="445"/>
      <c r="E18" s="445"/>
    </row>
    <row r="19" spans="1:8" s="443" customFormat="1" ht="12" x14ac:dyDescent="0.2">
      <c r="A19" s="443" t="s">
        <v>2216</v>
      </c>
      <c r="C19" s="539"/>
      <c r="D19" s="446"/>
      <c r="E19" s="447"/>
    </row>
    <row r="20" spans="1:8" s="443" customFormat="1" ht="12" x14ac:dyDescent="0.2">
      <c r="C20" s="448"/>
      <c r="D20" s="448"/>
      <c r="E20" s="448"/>
    </row>
    <row r="21" spans="1:8" s="443" customFormat="1" ht="12" x14ac:dyDescent="0.2">
      <c r="A21" s="443" t="s">
        <v>2419</v>
      </c>
      <c r="C21" s="539"/>
      <c r="D21" s="446"/>
      <c r="E21" s="447"/>
    </row>
    <row r="22" spans="1:8" s="443" customFormat="1" ht="12" x14ac:dyDescent="0.2">
      <c r="A22" s="443" t="s">
        <v>2420</v>
      </c>
      <c r="C22" s="539"/>
      <c r="D22" s="446"/>
      <c r="E22" s="447"/>
    </row>
    <row r="23" spans="1:8" s="443" customFormat="1" ht="12" x14ac:dyDescent="0.2">
      <c r="C23" s="448"/>
      <c r="D23" s="448"/>
      <c r="E23" s="448"/>
    </row>
    <row r="24" spans="1:8" s="443" customFormat="1" ht="12" x14ac:dyDescent="0.2">
      <c r="A24" s="443" t="s">
        <v>2422</v>
      </c>
      <c r="C24" s="539"/>
      <c r="D24" s="446"/>
      <c r="E24" s="447"/>
    </row>
    <row r="25" spans="1:8" s="443" customFormat="1" ht="12" x14ac:dyDescent="0.2">
      <c r="A25" s="443" t="s">
        <v>2421</v>
      </c>
      <c r="C25" s="539"/>
      <c r="D25" s="446"/>
      <c r="E25" s="447"/>
    </row>
    <row r="26" spans="1:8" s="443" customFormat="1" ht="12" x14ac:dyDescent="0.2"/>
    <row r="28" spans="1:8" s="441" customFormat="1" ht="20.25" x14ac:dyDescent="0.3">
      <c r="A28" s="441" t="s">
        <v>2217</v>
      </c>
    </row>
    <row r="29" spans="1:8" s="443" customFormat="1" ht="12" x14ac:dyDescent="0.2"/>
    <row r="30" spans="1:8" s="442" customFormat="1" ht="12" x14ac:dyDescent="0.2">
      <c r="A30" s="449" t="s">
        <v>2244</v>
      </c>
    </row>
    <row r="31" spans="1:8" s="443" customFormat="1" ht="12" x14ac:dyDescent="0.2">
      <c r="A31" s="443" t="s">
        <v>2403</v>
      </c>
      <c r="D31" s="433"/>
      <c r="G31" s="450"/>
      <c r="H31" s="450"/>
    </row>
    <row r="32" spans="1:8" s="443" customFormat="1" ht="12" x14ac:dyDescent="0.2">
      <c r="A32" s="443" t="s">
        <v>2404</v>
      </c>
      <c r="D32" s="433"/>
    </row>
    <row r="33" spans="1:6" s="443" customFormat="1" ht="12" x14ac:dyDescent="0.2">
      <c r="A33" s="443" t="s">
        <v>2245</v>
      </c>
      <c r="D33" s="433"/>
    </row>
    <row r="34" spans="1:6" s="443" customFormat="1" ht="12" x14ac:dyDescent="0.2">
      <c r="A34" s="443" t="s">
        <v>2246</v>
      </c>
      <c r="D34" s="433"/>
    </row>
    <row r="35" spans="1:6" s="443" customFormat="1" ht="12" x14ac:dyDescent="0.2">
      <c r="D35" s="711"/>
    </row>
    <row r="36" spans="1:6" s="443" customFormat="1" ht="12" x14ac:dyDescent="0.2">
      <c r="D36" s="451"/>
    </row>
    <row r="37" spans="1:6" s="442" customFormat="1" ht="12" x14ac:dyDescent="0.2">
      <c r="A37" s="449" t="s">
        <v>2247</v>
      </c>
      <c r="D37" s="1107" t="s">
        <v>2499</v>
      </c>
      <c r="E37" s="1108"/>
      <c r="F37" s="712" t="s">
        <v>2500</v>
      </c>
    </row>
    <row r="38" spans="1:6" s="442" customFormat="1" ht="12" x14ac:dyDescent="0.2">
      <c r="A38" s="443" t="s">
        <v>2501</v>
      </c>
      <c r="D38" s="1105"/>
      <c r="E38" s="1106"/>
      <c r="F38" s="712"/>
    </row>
    <row r="39" spans="1:6" s="443" customFormat="1" ht="12" x14ac:dyDescent="0.2">
      <c r="A39" s="443" t="s">
        <v>2403</v>
      </c>
      <c r="D39" s="1105"/>
      <c r="E39" s="1106"/>
      <c r="F39" s="713">
        <f>D39-$D$38</f>
        <v>0</v>
      </c>
    </row>
    <row r="40" spans="1:6" s="443" customFormat="1" ht="12" x14ac:dyDescent="0.2">
      <c r="A40" s="443" t="s">
        <v>2404</v>
      </c>
      <c r="D40" s="1105"/>
      <c r="E40" s="1106"/>
      <c r="F40" s="713">
        <f t="shared" ref="F40:F43" si="0">D40-$D$38</f>
        <v>0</v>
      </c>
    </row>
    <row r="41" spans="1:6" s="443" customFormat="1" ht="12" x14ac:dyDescent="0.2">
      <c r="A41" s="443" t="s">
        <v>2245</v>
      </c>
      <c r="D41" s="1105"/>
      <c r="E41" s="1106"/>
      <c r="F41" s="713">
        <f t="shared" si="0"/>
        <v>0</v>
      </c>
    </row>
    <row r="42" spans="1:6" s="443" customFormat="1" ht="12" x14ac:dyDescent="0.2">
      <c r="A42" s="443" t="s">
        <v>2246</v>
      </c>
      <c r="D42" s="1105"/>
      <c r="E42" s="1106"/>
      <c r="F42" s="713">
        <f t="shared" si="0"/>
        <v>0</v>
      </c>
    </row>
    <row r="43" spans="1:6" s="443" customFormat="1" ht="12" x14ac:dyDescent="0.2">
      <c r="A43" s="443" t="s">
        <v>2502</v>
      </c>
      <c r="D43" s="1105"/>
      <c r="E43" s="1106"/>
      <c r="F43" s="713">
        <f t="shared" si="0"/>
        <v>0</v>
      </c>
    </row>
    <row r="45" spans="1:6" s="443" customFormat="1" ht="12" x14ac:dyDescent="0.2">
      <c r="D45" s="451"/>
    </row>
    <row r="46" spans="1:6" s="443" customFormat="1" ht="12" x14ac:dyDescent="0.2">
      <c r="D46" s="451"/>
    </row>
    <row r="47" spans="1:6" s="443" customFormat="1" ht="12" x14ac:dyDescent="0.2">
      <c r="A47" s="449" t="s">
        <v>2264</v>
      </c>
      <c r="D47" s="451"/>
    </row>
    <row r="48" spans="1:6" s="443" customFormat="1" ht="14.1" customHeight="1" x14ac:dyDescent="0.25">
      <c r="B48" s="443" t="s">
        <v>2213</v>
      </c>
      <c r="C48" s="443" t="s">
        <v>2129</v>
      </c>
      <c r="D48" t="s">
        <v>2176</v>
      </c>
      <c r="E48" s="443" t="s">
        <v>2128</v>
      </c>
      <c r="F48" s="443" t="s">
        <v>2126</v>
      </c>
    </row>
    <row r="49" spans="1:6" s="443" customFormat="1" ht="12" x14ac:dyDescent="0.2">
      <c r="A49" s="443" t="s">
        <v>2249</v>
      </c>
      <c r="B49" s="252"/>
      <c r="C49" s="252"/>
      <c r="D49" s="429"/>
      <c r="E49" s="252"/>
      <c r="F49" s="431"/>
    </row>
    <row r="50" spans="1:6" s="443" customFormat="1" ht="12" x14ac:dyDescent="0.2">
      <c r="A50" s="443" t="s">
        <v>2250</v>
      </c>
      <c r="B50" s="252"/>
      <c r="C50" s="252"/>
      <c r="D50" s="429"/>
      <c r="E50" s="252"/>
      <c r="F50" s="431"/>
    </row>
    <row r="51" spans="1:6" s="443" customFormat="1" ht="12" x14ac:dyDescent="0.2">
      <c r="A51" s="443" t="s">
        <v>2251</v>
      </c>
      <c r="B51" s="252"/>
      <c r="C51" s="252"/>
      <c r="D51" s="429"/>
      <c r="E51" s="252"/>
      <c r="F51" s="431"/>
    </row>
    <row r="52" spans="1:6" s="443" customFormat="1" ht="12" x14ac:dyDescent="0.2">
      <c r="A52" s="443" t="s">
        <v>2252</v>
      </c>
      <c r="B52" s="252"/>
      <c r="C52" s="252"/>
      <c r="D52" s="429"/>
      <c r="E52" s="252"/>
      <c r="F52" s="431"/>
    </row>
    <row r="53" spans="1:6" s="443" customFormat="1" ht="12" x14ac:dyDescent="0.2">
      <c r="A53" s="443" t="s">
        <v>2253</v>
      </c>
      <c r="B53" s="252"/>
      <c r="C53" s="252"/>
      <c r="D53" s="429"/>
      <c r="E53" s="252"/>
      <c r="F53" s="431"/>
    </row>
    <row r="54" spans="1:6" s="443" customFormat="1" ht="12" x14ac:dyDescent="0.2">
      <c r="A54" s="443" t="s">
        <v>2254</v>
      </c>
      <c r="B54" s="252"/>
      <c r="C54" s="252"/>
      <c r="D54" s="429"/>
      <c r="E54" s="252"/>
      <c r="F54" s="431"/>
    </row>
    <row r="55" spans="1:6" s="443" customFormat="1" ht="12" x14ac:dyDescent="0.2">
      <c r="A55" s="443" t="s">
        <v>2255</v>
      </c>
      <c r="B55" s="252"/>
      <c r="C55" s="252"/>
      <c r="D55" s="429"/>
      <c r="E55" s="252"/>
      <c r="F55" s="431"/>
    </row>
    <row r="56" spans="1:6" s="443" customFormat="1" ht="12" x14ac:dyDescent="0.2">
      <c r="A56" s="443" t="s">
        <v>2256</v>
      </c>
      <c r="B56" s="252"/>
      <c r="C56" s="252"/>
      <c r="D56" s="429"/>
      <c r="E56" s="252"/>
      <c r="F56" s="431"/>
    </row>
    <row r="57" spans="1:6" s="443" customFormat="1" ht="12" x14ac:dyDescent="0.2"/>
    <row r="58" spans="1:6" s="443" customFormat="1" ht="12" x14ac:dyDescent="0.2"/>
    <row r="59" spans="1:6" s="443" customFormat="1" ht="12" x14ac:dyDescent="0.2">
      <c r="A59" s="449" t="s">
        <v>2257</v>
      </c>
    </row>
    <row r="60" spans="1:6" s="443" customFormat="1" ht="12" x14ac:dyDescent="0.2">
      <c r="B60" s="443" t="s">
        <v>2213</v>
      </c>
      <c r="C60" s="444" t="s">
        <v>2262</v>
      </c>
    </row>
    <row r="61" spans="1:6" s="443" customFormat="1" ht="12" x14ac:dyDescent="0.2">
      <c r="A61" s="443" t="s">
        <v>2258</v>
      </c>
      <c r="B61" s="429"/>
      <c r="C61" s="540"/>
    </row>
    <row r="62" spans="1:6" s="443" customFormat="1" ht="12" x14ac:dyDescent="0.2">
      <c r="A62" s="443" t="s">
        <v>2259</v>
      </c>
      <c r="B62" s="429"/>
      <c r="C62" s="540"/>
    </row>
    <row r="63" spans="1:6" s="443" customFormat="1" ht="12" x14ac:dyDescent="0.2">
      <c r="A63" s="443" t="s">
        <v>2260</v>
      </c>
      <c r="B63" s="429"/>
      <c r="C63" s="540"/>
    </row>
    <row r="64" spans="1:6" s="443" customFormat="1" ht="12" x14ac:dyDescent="0.2">
      <c r="A64" s="443" t="s">
        <v>2261</v>
      </c>
      <c r="B64" s="429"/>
      <c r="C64" s="540"/>
    </row>
    <row r="65" spans="1:6" s="443" customFormat="1" ht="12" x14ac:dyDescent="0.2"/>
    <row r="66" spans="1:6" s="443" customFormat="1" ht="12" x14ac:dyDescent="0.2">
      <c r="A66" s="442" t="s">
        <v>2263</v>
      </c>
    </row>
    <row r="67" spans="1:6" s="443" customFormat="1" ht="12" x14ac:dyDescent="0.2">
      <c r="B67" s="443" t="s">
        <v>2213</v>
      </c>
      <c r="C67" s="443" t="s">
        <v>2129</v>
      </c>
      <c r="D67" s="443" t="s">
        <v>2128</v>
      </c>
      <c r="E67" s="443" t="s">
        <v>2126</v>
      </c>
    </row>
    <row r="68" spans="1:6" s="443" customFormat="1" ht="12" x14ac:dyDescent="0.2">
      <c r="A68" s="443" t="s">
        <v>2265</v>
      </c>
      <c r="B68" s="429"/>
      <c r="C68" s="429"/>
      <c r="D68" s="429"/>
      <c r="E68" s="438"/>
    </row>
    <row r="69" spans="1:6" s="443" customFormat="1" ht="12" x14ac:dyDescent="0.2">
      <c r="A69" s="443" t="s">
        <v>2266</v>
      </c>
      <c r="B69" s="429"/>
      <c r="C69" s="429"/>
      <c r="D69" s="429"/>
      <c r="E69" s="438"/>
    </row>
    <row r="70" spans="1:6" s="443" customFormat="1" ht="12" x14ac:dyDescent="0.2">
      <c r="A70" s="443" t="s">
        <v>2267</v>
      </c>
      <c r="B70" s="429"/>
      <c r="C70" s="429"/>
      <c r="D70" s="429"/>
      <c r="E70" s="438"/>
    </row>
    <row r="71" spans="1:6" s="443" customFormat="1" ht="12" x14ac:dyDescent="0.2">
      <c r="A71" s="443" t="s">
        <v>2268</v>
      </c>
      <c r="B71" s="429"/>
      <c r="C71" s="429"/>
      <c r="D71" s="429"/>
      <c r="E71" s="438"/>
    </row>
    <row r="72" spans="1:6" s="443" customFormat="1" ht="12" x14ac:dyDescent="0.2">
      <c r="A72" s="443" t="s">
        <v>2269</v>
      </c>
      <c r="B72" s="429"/>
      <c r="C72" s="429"/>
      <c r="D72" s="429"/>
      <c r="E72" s="438"/>
    </row>
    <row r="73" spans="1:6" s="443" customFormat="1" ht="12" x14ac:dyDescent="0.2">
      <c r="A73" s="443" t="s">
        <v>2270</v>
      </c>
      <c r="B73" s="429"/>
      <c r="C73" s="429"/>
      <c r="D73" s="429"/>
      <c r="E73" s="438"/>
    </row>
    <row r="74" spans="1:6" s="443" customFormat="1" ht="12" x14ac:dyDescent="0.2">
      <c r="A74" s="443" t="s">
        <v>2271</v>
      </c>
      <c r="B74" s="429"/>
      <c r="C74" s="429"/>
      <c r="D74" s="429"/>
      <c r="E74" s="438"/>
    </row>
    <row r="75" spans="1:6" s="443" customFormat="1" ht="12" x14ac:dyDescent="0.2">
      <c r="A75" s="443" t="s">
        <v>2272</v>
      </c>
      <c r="B75" s="429"/>
      <c r="C75" s="429"/>
      <c r="D75" s="429"/>
      <c r="E75" s="438"/>
    </row>
    <row r="76" spans="1:6" s="443" customFormat="1" ht="12" x14ac:dyDescent="0.2"/>
    <row r="77" spans="1:6" s="443" customFormat="1" ht="12" x14ac:dyDescent="0.2"/>
    <row r="78" spans="1:6" s="443" customFormat="1" ht="12" x14ac:dyDescent="0.2">
      <c r="A78" s="442" t="s">
        <v>2274</v>
      </c>
    </row>
    <row r="79" spans="1:6" s="443" customFormat="1" ht="12" x14ac:dyDescent="0.2">
      <c r="B79" s="443" t="s">
        <v>2213</v>
      </c>
      <c r="C79" s="443" t="s">
        <v>2129</v>
      </c>
      <c r="D79" s="443" t="s">
        <v>2128</v>
      </c>
      <c r="E79" s="443" t="s">
        <v>2126</v>
      </c>
      <c r="F79" s="443" t="s">
        <v>2273</v>
      </c>
    </row>
    <row r="80" spans="1:6" s="443" customFormat="1" ht="12" x14ac:dyDescent="0.2">
      <c r="A80" s="443" t="s">
        <v>2275</v>
      </c>
      <c r="B80" s="252"/>
      <c r="C80" s="252"/>
      <c r="D80" s="252"/>
      <c r="E80" s="431"/>
      <c r="F80" s="252"/>
    </row>
    <row r="81" spans="1:6" s="443" customFormat="1" ht="12" x14ac:dyDescent="0.2">
      <c r="A81" s="443" t="s">
        <v>2276</v>
      </c>
      <c r="B81" s="252"/>
      <c r="C81" s="252"/>
      <c r="D81" s="252"/>
      <c r="E81" s="431"/>
      <c r="F81" s="252"/>
    </row>
    <row r="82" spans="1:6" s="443" customFormat="1" ht="12" x14ac:dyDescent="0.2">
      <c r="A82" s="443" t="s">
        <v>2277</v>
      </c>
      <c r="B82" s="252"/>
      <c r="C82" s="252"/>
      <c r="D82" s="252"/>
      <c r="E82" s="431"/>
      <c r="F82" s="252"/>
    </row>
    <row r="83" spans="1:6" s="443" customFormat="1" ht="12" x14ac:dyDescent="0.2"/>
    <row r="84" spans="1:6" s="443" customFormat="1" ht="12" x14ac:dyDescent="0.2"/>
    <row r="85" spans="1:6" s="443" customFormat="1" ht="12" x14ac:dyDescent="0.2">
      <c r="A85" s="442" t="s">
        <v>2278</v>
      </c>
    </row>
    <row r="86" spans="1:6" s="443" customFormat="1" ht="12" x14ac:dyDescent="0.2"/>
    <row r="87" spans="1:6" s="443" customFormat="1" ht="12" x14ac:dyDescent="0.2">
      <c r="A87" s="443" t="s">
        <v>2279</v>
      </c>
      <c r="C87" s="1046"/>
      <c r="D87" s="1047"/>
      <c r="E87" s="1048"/>
    </row>
    <row r="88" spans="1:6" s="443" customFormat="1" ht="12" x14ac:dyDescent="0.2"/>
    <row r="89" spans="1:6" s="443" customFormat="1" ht="12" x14ac:dyDescent="0.2">
      <c r="A89" s="443" t="s">
        <v>2280</v>
      </c>
      <c r="C89" s="1046"/>
      <c r="D89" s="1047"/>
      <c r="E89" s="1048"/>
    </row>
    <row r="90" spans="1:6" s="443" customFormat="1" ht="12" x14ac:dyDescent="0.2"/>
    <row r="91" spans="1:6" s="443" customFormat="1" ht="12" x14ac:dyDescent="0.2"/>
    <row r="92" spans="1:6" s="441" customFormat="1" ht="20.25" x14ac:dyDescent="0.3">
      <c r="A92" s="441" t="s">
        <v>2281</v>
      </c>
    </row>
    <row r="93" spans="1:6" s="443" customFormat="1" ht="12" x14ac:dyDescent="0.2"/>
    <row r="94" spans="1:6" s="443" customFormat="1" ht="12" x14ac:dyDescent="0.2">
      <c r="A94" s="442" t="s">
        <v>2312</v>
      </c>
      <c r="C94" s="1046"/>
      <c r="D94" s="1047"/>
      <c r="E94" s="1048"/>
    </row>
    <row r="95" spans="1:6" s="443" customFormat="1" ht="12" x14ac:dyDescent="0.2">
      <c r="A95" s="443" t="s">
        <v>2313</v>
      </c>
      <c r="C95" s="1055"/>
      <c r="D95" s="1056"/>
      <c r="E95" s="1057"/>
    </row>
    <row r="96" spans="1:6" s="443" customFormat="1" ht="12" x14ac:dyDescent="0.2">
      <c r="A96" s="443" t="s">
        <v>2423</v>
      </c>
      <c r="C96" s="1046"/>
      <c r="D96" s="1047"/>
      <c r="E96" s="1048"/>
    </row>
    <row r="97" spans="1:5" s="443" customFormat="1" ht="12" x14ac:dyDescent="0.2"/>
    <row r="98" spans="1:5" s="443" customFormat="1" ht="12" x14ac:dyDescent="0.2">
      <c r="A98" s="442" t="s">
        <v>2314</v>
      </c>
      <c r="C98" s="1046"/>
      <c r="D98" s="1047"/>
      <c r="E98" s="1048"/>
    </row>
    <row r="99" spans="1:5" s="443" customFormat="1" ht="12" x14ac:dyDescent="0.2">
      <c r="A99" s="443" t="s">
        <v>2424</v>
      </c>
      <c r="C99" s="1046"/>
      <c r="D99" s="1047"/>
      <c r="E99" s="1048"/>
    </row>
    <row r="100" spans="1:5" s="443" customFormat="1" ht="12" x14ac:dyDescent="0.2">
      <c r="A100" s="443" t="s">
        <v>2315</v>
      </c>
      <c r="C100" s="1046"/>
      <c r="D100" s="1047"/>
      <c r="E100" s="1048"/>
    </row>
    <row r="101" spans="1:5" s="443" customFormat="1" ht="12" x14ac:dyDescent="0.2"/>
    <row r="102" spans="1:5" s="443" customFormat="1" ht="12" x14ac:dyDescent="0.2">
      <c r="A102" s="442" t="s">
        <v>2316</v>
      </c>
      <c r="C102" s="1046"/>
      <c r="D102" s="1047"/>
      <c r="E102" s="1048"/>
    </row>
    <row r="103" spans="1:5" s="443" customFormat="1" ht="12" x14ac:dyDescent="0.2">
      <c r="A103" s="443" t="s">
        <v>2317</v>
      </c>
      <c r="C103" s="1046"/>
      <c r="D103" s="1047"/>
      <c r="E103" s="1048"/>
    </row>
    <row r="104" spans="1:5" s="443" customFormat="1" ht="12" x14ac:dyDescent="0.2">
      <c r="A104" s="443" t="s">
        <v>2318</v>
      </c>
      <c r="C104" s="1046"/>
      <c r="D104" s="1047"/>
      <c r="E104" s="1048"/>
    </row>
    <row r="105" spans="1:5" s="443" customFormat="1" ht="12" x14ac:dyDescent="0.2">
      <c r="A105" s="443" t="s">
        <v>2319</v>
      </c>
      <c r="C105" s="1061"/>
      <c r="D105" s="1062"/>
      <c r="E105" s="1063"/>
    </row>
    <row r="106" spans="1:5" s="443" customFormat="1" ht="12" x14ac:dyDescent="0.2">
      <c r="A106" s="443" t="s">
        <v>2320</v>
      </c>
      <c r="C106" s="1046"/>
      <c r="D106" s="1047"/>
      <c r="E106" s="1048"/>
    </row>
    <row r="107" spans="1:5" s="443" customFormat="1" ht="12" x14ac:dyDescent="0.2"/>
    <row r="108" spans="1:5" s="443" customFormat="1" ht="12" x14ac:dyDescent="0.2">
      <c r="A108" s="442" t="s">
        <v>2321</v>
      </c>
      <c r="C108" s="1046"/>
      <c r="D108" s="1047"/>
      <c r="E108" s="1048"/>
    </row>
    <row r="109" spans="1:5" s="443" customFormat="1" ht="12" x14ac:dyDescent="0.2">
      <c r="A109" s="443" t="s">
        <v>2317</v>
      </c>
      <c r="C109" s="1046"/>
      <c r="D109" s="1047"/>
      <c r="E109" s="1048"/>
    </row>
    <row r="110" spans="1:5" s="443" customFormat="1" ht="12" x14ac:dyDescent="0.2">
      <c r="A110" s="443" t="s">
        <v>2318</v>
      </c>
      <c r="C110" s="1046"/>
      <c r="D110" s="1047"/>
      <c r="E110" s="1048"/>
    </row>
    <row r="111" spans="1:5" s="443" customFormat="1" ht="12" x14ac:dyDescent="0.2">
      <c r="A111" s="443" t="s">
        <v>2319</v>
      </c>
      <c r="C111" s="1061"/>
      <c r="D111" s="1062"/>
      <c r="E111" s="1063"/>
    </row>
    <row r="112" spans="1:5" s="443" customFormat="1" ht="12" x14ac:dyDescent="0.2">
      <c r="A112" s="443" t="s">
        <v>2320</v>
      </c>
      <c r="C112" s="1046"/>
      <c r="D112" s="1047"/>
      <c r="E112" s="1048"/>
    </row>
    <row r="114" spans="1:5" s="441" customFormat="1" ht="20.25" x14ac:dyDescent="0.3">
      <c r="A114" s="441" t="s">
        <v>2282</v>
      </c>
    </row>
    <row r="115" spans="1:5" s="443" customFormat="1" ht="12" x14ac:dyDescent="0.2"/>
    <row r="116" spans="1:5" s="443" customFormat="1" ht="12" x14ac:dyDescent="0.2">
      <c r="A116" s="443" t="s">
        <v>2180</v>
      </c>
      <c r="C116" s="1058"/>
      <c r="D116" s="1059"/>
      <c r="E116" s="1060"/>
    </row>
    <row r="117" spans="1:5" s="443" customFormat="1" ht="12" x14ac:dyDescent="0.2"/>
    <row r="118" spans="1:5" s="443" customFormat="1" ht="12" x14ac:dyDescent="0.2">
      <c r="A118" s="442" t="s">
        <v>2322</v>
      </c>
      <c r="C118" s="1046"/>
      <c r="D118" s="1047"/>
      <c r="E118" s="1048"/>
    </row>
    <row r="119" spans="1:5" s="443" customFormat="1" ht="12" x14ac:dyDescent="0.2">
      <c r="A119" s="443" t="s">
        <v>2317</v>
      </c>
      <c r="C119" s="1046"/>
      <c r="D119" s="1047"/>
      <c r="E119" s="1048"/>
    </row>
    <row r="120" spans="1:5" s="443" customFormat="1" ht="12" x14ac:dyDescent="0.2">
      <c r="A120" s="443" t="s">
        <v>2318</v>
      </c>
      <c r="C120" s="1046"/>
      <c r="D120" s="1047"/>
      <c r="E120" s="1048"/>
    </row>
    <row r="121" spans="1:5" s="443" customFormat="1" ht="12" x14ac:dyDescent="0.2">
      <c r="A121" s="443" t="s">
        <v>2319</v>
      </c>
      <c r="C121" s="1061"/>
      <c r="D121" s="1062"/>
      <c r="E121" s="1063"/>
    </row>
    <row r="122" spans="1:5" s="443" customFormat="1" ht="12" x14ac:dyDescent="0.2"/>
    <row r="123" spans="1:5" s="443" customFormat="1" ht="12" x14ac:dyDescent="0.2">
      <c r="A123" s="442" t="s">
        <v>2323</v>
      </c>
      <c r="C123" s="1046"/>
      <c r="D123" s="1047"/>
      <c r="E123" s="1048"/>
    </row>
    <row r="124" spans="1:5" s="443" customFormat="1" ht="12" x14ac:dyDescent="0.2">
      <c r="A124" s="443" t="s">
        <v>2317</v>
      </c>
      <c r="C124" s="1064"/>
      <c r="D124" s="1065"/>
      <c r="E124" s="1066"/>
    </row>
    <row r="125" spans="1:5" s="443" customFormat="1" ht="12" x14ac:dyDescent="0.2">
      <c r="A125" s="443" t="s">
        <v>2318</v>
      </c>
      <c r="C125" s="1064"/>
      <c r="D125" s="1065"/>
      <c r="E125" s="1066"/>
    </row>
    <row r="126" spans="1:5" s="443" customFormat="1" ht="12" x14ac:dyDescent="0.2">
      <c r="A126" s="443" t="s">
        <v>2319</v>
      </c>
      <c r="C126" s="1075"/>
      <c r="D126" s="1076"/>
      <c r="E126" s="1077"/>
    </row>
    <row r="127" spans="1:5" s="443" customFormat="1" ht="12" x14ac:dyDescent="0.2">
      <c r="A127" s="443" t="s">
        <v>2324</v>
      </c>
      <c r="C127" s="1064"/>
      <c r="D127" s="1065"/>
      <c r="E127" s="1066"/>
    </row>
    <row r="128" spans="1:5" s="443" customFormat="1" ht="12" x14ac:dyDescent="0.2"/>
    <row r="129" spans="1:5" s="443" customFormat="1" ht="12" x14ac:dyDescent="0.2"/>
    <row r="130" spans="1:5" s="441" customFormat="1" ht="20.25" x14ac:dyDescent="0.3">
      <c r="A130" s="441" t="s">
        <v>2325</v>
      </c>
    </row>
    <row r="131" spans="1:5" s="443" customFormat="1" ht="12" x14ac:dyDescent="0.2"/>
    <row r="132" spans="1:5" s="443" customFormat="1" ht="12" x14ac:dyDescent="0.2">
      <c r="A132" s="443" t="s">
        <v>2326</v>
      </c>
      <c r="C132" s="434"/>
      <c r="D132" s="452"/>
      <c r="E132" s="453"/>
    </row>
    <row r="133" spans="1:5" s="443" customFormat="1" ht="12" x14ac:dyDescent="0.2"/>
    <row r="134" spans="1:5" s="443" customFormat="1" ht="12" x14ac:dyDescent="0.2">
      <c r="A134" s="443" t="s">
        <v>2405</v>
      </c>
      <c r="C134" s="252"/>
    </row>
    <row r="135" spans="1:5" s="443" customFormat="1" ht="12" x14ac:dyDescent="0.2"/>
    <row r="136" spans="1:5" s="443" customFormat="1" ht="12" x14ac:dyDescent="0.2">
      <c r="A136" s="443" t="s">
        <v>2327</v>
      </c>
      <c r="C136" s="429"/>
      <c r="D136" s="448"/>
      <c r="E136" s="448"/>
    </row>
    <row r="137" spans="1:5" s="443" customFormat="1" ht="12" x14ac:dyDescent="0.2"/>
    <row r="138" spans="1:5" s="443" customFormat="1" ht="12" x14ac:dyDescent="0.2">
      <c r="A138" s="442" t="s">
        <v>2328</v>
      </c>
      <c r="C138" s="1046"/>
      <c r="D138" s="1047"/>
      <c r="E138" s="1048"/>
    </row>
    <row r="139" spans="1:5" s="443" customFormat="1" ht="12" x14ac:dyDescent="0.2">
      <c r="A139" s="443" t="s">
        <v>2329</v>
      </c>
      <c r="C139" s="1046"/>
      <c r="D139" s="1047"/>
      <c r="E139" s="1048"/>
    </row>
    <row r="140" spans="1:5" s="443" customFormat="1" ht="12" x14ac:dyDescent="0.2">
      <c r="A140" s="443" t="s">
        <v>2330</v>
      </c>
      <c r="C140" s="1046"/>
      <c r="D140" s="1047"/>
      <c r="E140" s="1048"/>
    </row>
    <row r="141" spans="1:5" s="443" customFormat="1" ht="12" x14ac:dyDescent="0.2">
      <c r="A141" s="443" t="s">
        <v>2331</v>
      </c>
      <c r="C141" s="1046"/>
      <c r="D141" s="1047"/>
      <c r="E141" s="1048"/>
    </row>
    <row r="142" spans="1:5" s="443" customFormat="1" ht="12" x14ac:dyDescent="0.2">
      <c r="A142" s="443" t="s">
        <v>2332</v>
      </c>
      <c r="C142" s="1046"/>
      <c r="D142" s="1047"/>
      <c r="E142" s="1048"/>
    </row>
    <row r="143" spans="1:5" s="443" customFormat="1" ht="12" x14ac:dyDescent="0.2">
      <c r="A143" s="443" t="s">
        <v>2333</v>
      </c>
      <c r="C143" s="1067"/>
      <c r="D143" s="1068"/>
      <c r="E143" s="1069"/>
    </row>
    <row r="144" spans="1:5" s="443" customFormat="1" ht="12" x14ac:dyDescent="0.2">
      <c r="A144" s="443" t="s">
        <v>2334</v>
      </c>
      <c r="C144" s="1052"/>
      <c r="D144" s="1053"/>
      <c r="E144" s="1054"/>
    </row>
    <row r="145" spans="1:5" s="443" customFormat="1" ht="12" x14ac:dyDescent="0.2">
      <c r="A145" s="443" t="s">
        <v>2335</v>
      </c>
      <c r="C145" s="1046"/>
      <c r="D145" s="1047"/>
      <c r="E145" s="1048"/>
    </row>
    <row r="146" spans="1:5" s="443" customFormat="1" ht="12" x14ac:dyDescent="0.2">
      <c r="A146" s="443" t="s">
        <v>2336</v>
      </c>
      <c r="C146" s="1046"/>
      <c r="D146" s="1047"/>
      <c r="E146" s="1048"/>
    </row>
    <row r="147" spans="1:5" s="443" customFormat="1" ht="12" x14ac:dyDescent="0.2">
      <c r="A147" s="443" t="s">
        <v>2337</v>
      </c>
      <c r="C147" s="1096"/>
      <c r="D147" s="1097"/>
      <c r="E147" s="1098"/>
    </row>
    <row r="148" spans="1:5" s="443" customFormat="1" ht="12" x14ac:dyDescent="0.2">
      <c r="A148" s="443" t="s">
        <v>70</v>
      </c>
      <c r="C148" s="1046">
        <v>0.8</v>
      </c>
      <c r="D148" s="1047"/>
      <c r="E148" s="1048"/>
    </row>
    <row r="149" spans="1:5" s="443" customFormat="1" ht="12" x14ac:dyDescent="0.2">
      <c r="A149" s="443" t="s">
        <v>2338</v>
      </c>
      <c r="C149" s="1049">
        <f>C147*C148</f>
        <v>0</v>
      </c>
      <c r="D149" s="1050"/>
      <c r="E149" s="1051"/>
    </row>
    <row r="150" spans="1:5" s="443" customFormat="1" ht="12" x14ac:dyDescent="0.2">
      <c r="A150" s="443" t="s">
        <v>2339</v>
      </c>
      <c r="C150" s="1099">
        <f>C147/(400*1.73)*1000</f>
        <v>0</v>
      </c>
      <c r="D150" s="1100"/>
      <c r="E150" s="1101"/>
    </row>
    <row r="151" spans="1:5" s="443" customFormat="1" ht="12" x14ac:dyDescent="0.2"/>
    <row r="152" spans="1:5" s="443" customFormat="1" ht="12" x14ac:dyDescent="0.2">
      <c r="A152" s="443" t="s">
        <v>2340</v>
      </c>
    </row>
    <row r="153" spans="1:5" s="443" customFormat="1" ht="12" x14ac:dyDescent="0.2">
      <c r="A153" s="443" t="s">
        <v>2341</v>
      </c>
      <c r="D153" s="454">
        <f>C150</f>
        <v>0</v>
      </c>
      <c r="E153" s="455"/>
    </row>
    <row r="154" spans="1:5" s="443" customFormat="1" ht="12" x14ac:dyDescent="0.2">
      <c r="A154" s="443" t="s">
        <v>2342</v>
      </c>
      <c r="D154" s="454">
        <f>C150*0.8</f>
        <v>0</v>
      </c>
      <c r="E154" s="456"/>
    </row>
    <row r="155" spans="1:5" s="443" customFormat="1" ht="12" x14ac:dyDescent="0.2"/>
    <row r="156" spans="1:5" s="443" customFormat="1" ht="12" x14ac:dyDescent="0.2">
      <c r="A156" s="443" t="s">
        <v>2391</v>
      </c>
      <c r="C156" s="435"/>
      <c r="D156" s="457"/>
      <c r="E156" s="448"/>
    </row>
    <row r="157" spans="1:5" s="443" customFormat="1" ht="12" x14ac:dyDescent="0.2">
      <c r="A157" s="443" t="s">
        <v>2343</v>
      </c>
      <c r="C157" s="428"/>
      <c r="D157" s="457"/>
      <c r="E157" s="448"/>
    </row>
    <row r="158" spans="1:5" s="443" customFormat="1" ht="12" x14ac:dyDescent="0.2"/>
    <row r="159" spans="1:5" s="443" customFormat="1" ht="12" x14ac:dyDescent="0.2"/>
    <row r="160" spans="1:5" s="443" customFormat="1" ht="12" x14ac:dyDescent="0.2">
      <c r="A160" s="442" t="s">
        <v>2344</v>
      </c>
      <c r="C160" s="1046"/>
      <c r="D160" s="1047"/>
      <c r="E160" s="1048"/>
    </row>
    <row r="161" spans="1:6" s="443" customFormat="1" ht="12" x14ac:dyDescent="0.2">
      <c r="A161" s="443" t="s">
        <v>2345</v>
      </c>
      <c r="C161" s="1046"/>
      <c r="D161" s="1047"/>
      <c r="E161" s="1048"/>
    </row>
    <row r="162" spans="1:6" s="443" customFormat="1" ht="12" x14ac:dyDescent="0.2">
      <c r="A162" s="443" t="s">
        <v>2346</v>
      </c>
      <c r="C162" s="1046"/>
      <c r="D162" s="1047"/>
      <c r="E162" s="1048"/>
    </row>
    <row r="163" spans="1:6" s="443" customFormat="1" ht="12" x14ac:dyDescent="0.2">
      <c r="A163" s="443" t="s">
        <v>2347</v>
      </c>
      <c r="C163" s="1055"/>
      <c r="D163" s="1056"/>
      <c r="E163" s="1057"/>
    </row>
    <row r="164" spans="1:6" s="443" customFormat="1" ht="12" x14ac:dyDescent="0.2">
      <c r="A164" s="443" t="s">
        <v>2348</v>
      </c>
      <c r="C164" s="1102"/>
      <c r="D164" s="1103"/>
      <c r="E164" s="1104"/>
    </row>
    <row r="165" spans="1:6" s="443" customFormat="1" ht="12" x14ac:dyDescent="0.2">
      <c r="C165" s="458"/>
      <c r="D165" s="458"/>
      <c r="E165" s="458"/>
    </row>
    <row r="166" spans="1:6" s="443" customFormat="1" ht="12" x14ac:dyDescent="0.2">
      <c r="A166" s="442" t="s">
        <v>2349</v>
      </c>
    </row>
    <row r="167" spans="1:6" s="443" customFormat="1" ht="12" x14ac:dyDescent="0.2">
      <c r="C167" s="443" t="s">
        <v>2213</v>
      </c>
      <c r="E167" s="443" t="s">
        <v>2128</v>
      </c>
    </row>
    <row r="168" spans="1:6" s="443" customFormat="1" ht="12" x14ac:dyDescent="0.2">
      <c r="A168" s="443" t="s">
        <v>2350</v>
      </c>
      <c r="B168" s="459"/>
      <c r="C168" s="1070"/>
      <c r="D168" s="1071"/>
      <c r="E168" s="432"/>
      <c r="F168" s="446"/>
    </row>
    <row r="169" spans="1:6" s="443" customFormat="1" ht="12" x14ac:dyDescent="0.2">
      <c r="A169" s="443" t="s">
        <v>2351</v>
      </c>
      <c r="B169" s="459"/>
      <c r="C169" s="1070"/>
      <c r="D169" s="1071"/>
      <c r="E169" s="432"/>
      <c r="F169" s="446"/>
    </row>
    <row r="170" spans="1:6" s="443" customFormat="1" ht="12" x14ac:dyDescent="0.2">
      <c r="A170" s="443" t="s">
        <v>2352</v>
      </c>
      <c r="B170" s="459"/>
      <c r="C170" s="1070"/>
      <c r="D170" s="1071"/>
      <c r="E170" s="432"/>
      <c r="F170" s="446"/>
    </row>
    <row r="171" spans="1:6" s="443" customFormat="1" ht="12" x14ac:dyDescent="0.2">
      <c r="A171" s="443" t="s">
        <v>2353</v>
      </c>
      <c r="B171" s="459"/>
      <c r="C171" s="1070"/>
      <c r="D171" s="1071"/>
      <c r="E171" s="252"/>
      <c r="F171" s="446"/>
    </row>
    <row r="172" spans="1:6" s="443" customFormat="1" ht="12" x14ac:dyDescent="0.2">
      <c r="A172" s="443" t="s">
        <v>2354</v>
      </c>
      <c r="B172" s="459"/>
      <c r="C172" s="1070"/>
      <c r="D172" s="1071"/>
      <c r="E172" s="252"/>
      <c r="F172" s="446"/>
    </row>
    <row r="173" spans="1:6" s="443" customFormat="1" ht="12" x14ac:dyDescent="0.2">
      <c r="A173" s="443" t="s">
        <v>2355</v>
      </c>
      <c r="B173" s="459"/>
      <c r="C173" s="1070"/>
      <c r="D173" s="1071"/>
      <c r="E173" s="252"/>
      <c r="F173" s="446"/>
    </row>
    <row r="174" spans="1:6" s="443" customFormat="1" ht="12" x14ac:dyDescent="0.2">
      <c r="A174" s="443" t="s">
        <v>2356</v>
      </c>
      <c r="B174" s="459"/>
      <c r="C174" s="1070"/>
      <c r="D174" s="1071"/>
      <c r="E174" s="252"/>
      <c r="F174" s="446"/>
    </row>
    <row r="175" spans="1:6" s="443" customFormat="1" ht="12" x14ac:dyDescent="0.2">
      <c r="C175" s="458"/>
      <c r="D175" s="458"/>
      <c r="E175" s="458"/>
    </row>
    <row r="176" spans="1:6" s="443" customFormat="1" ht="12" x14ac:dyDescent="0.2">
      <c r="A176" s="449" t="s">
        <v>2357</v>
      </c>
    </row>
    <row r="177" spans="1:5" s="443" customFormat="1" ht="12" x14ac:dyDescent="0.2"/>
    <row r="178" spans="1:5" s="443" customFormat="1" ht="12" x14ac:dyDescent="0.2">
      <c r="A178" s="442" t="s">
        <v>2358</v>
      </c>
      <c r="C178" s="1046"/>
      <c r="D178" s="1047"/>
      <c r="E178" s="1048"/>
    </row>
    <row r="179" spans="1:5" s="443" customFormat="1" ht="12" x14ac:dyDescent="0.2">
      <c r="A179" s="443" t="s">
        <v>2359</v>
      </c>
      <c r="C179" s="1093"/>
      <c r="D179" s="1094"/>
      <c r="E179" s="1095"/>
    </row>
    <row r="180" spans="1:5" s="443" customFormat="1" ht="12" x14ac:dyDescent="0.2">
      <c r="A180" s="443" t="s">
        <v>2128</v>
      </c>
      <c r="C180" s="1046"/>
      <c r="D180" s="1047"/>
      <c r="E180" s="1048"/>
    </row>
    <row r="181" spans="1:5" s="443" customFormat="1" ht="12" x14ac:dyDescent="0.2">
      <c r="A181" s="443" t="s">
        <v>2129</v>
      </c>
      <c r="C181" s="1046"/>
      <c r="D181" s="1047"/>
      <c r="E181" s="1048"/>
    </row>
    <row r="182" spans="1:5" s="443" customFormat="1" ht="12" x14ac:dyDescent="0.2">
      <c r="A182" s="443" t="s">
        <v>2360</v>
      </c>
      <c r="C182" s="1081"/>
      <c r="D182" s="1082"/>
      <c r="E182" s="1083"/>
    </row>
    <row r="183" spans="1:5" s="443" customFormat="1" ht="12" x14ac:dyDescent="0.2">
      <c r="A183" s="443" t="s">
        <v>2363</v>
      </c>
      <c r="C183" s="1072"/>
      <c r="D183" s="1073"/>
      <c r="E183" s="1074"/>
    </row>
    <row r="184" spans="1:5" s="443" customFormat="1" ht="12" x14ac:dyDescent="0.2">
      <c r="A184" s="443" t="s">
        <v>2126</v>
      </c>
      <c r="C184" s="1061"/>
      <c r="D184" s="1062"/>
      <c r="E184" s="1063"/>
    </row>
    <row r="185" spans="1:5" s="443" customFormat="1" ht="12" x14ac:dyDescent="0.2">
      <c r="C185" s="324"/>
      <c r="D185" s="324"/>
      <c r="E185" s="324"/>
    </row>
    <row r="186" spans="1:5" s="443" customFormat="1" ht="12" x14ac:dyDescent="0.2">
      <c r="A186" s="442" t="s">
        <v>2361</v>
      </c>
      <c r="C186" s="1046"/>
      <c r="D186" s="1047"/>
      <c r="E186" s="1048"/>
    </row>
    <row r="187" spans="1:5" s="443" customFormat="1" ht="12" x14ac:dyDescent="0.2">
      <c r="A187" s="443" t="s">
        <v>2128</v>
      </c>
      <c r="C187" s="1046"/>
      <c r="D187" s="1047"/>
      <c r="E187" s="1048"/>
    </row>
    <row r="188" spans="1:5" s="443" customFormat="1" ht="12" x14ac:dyDescent="0.2">
      <c r="A188" s="443" t="s">
        <v>2129</v>
      </c>
      <c r="C188" s="1046"/>
      <c r="D188" s="1047"/>
      <c r="E188" s="1048"/>
    </row>
    <row r="189" spans="1:5" s="443" customFormat="1" ht="12" x14ac:dyDescent="0.2">
      <c r="A189" s="443" t="s">
        <v>2360</v>
      </c>
      <c r="C189" s="1081"/>
      <c r="D189" s="1082"/>
      <c r="E189" s="1083"/>
    </row>
    <row r="190" spans="1:5" s="443" customFormat="1" ht="12" x14ac:dyDescent="0.2">
      <c r="A190" s="443" t="s">
        <v>2126</v>
      </c>
      <c r="C190" s="1061"/>
      <c r="D190" s="1062"/>
      <c r="E190" s="1063"/>
    </row>
    <row r="191" spans="1:5" s="443" customFormat="1" ht="12" x14ac:dyDescent="0.2">
      <c r="C191" s="324"/>
      <c r="D191" s="324"/>
      <c r="E191" s="324"/>
    </row>
    <row r="192" spans="1:5" s="443" customFormat="1" ht="12" x14ac:dyDescent="0.2">
      <c r="C192" s="324"/>
      <c r="D192" s="324"/>
      <c r="E192" s="324"/>
    </row>
    <row r="193" spans="1:5" s="443" customFormat="1" ht="12" x14ac:dyDescent="0.2">
      <c r="A193" s="442" t="s">
        <v>2362</v>
      </c>
      <c r="C193" s="1064"/>
      <c r="D193" s="1065"/>
      <c r="E193" s="1066"/>
    </row>
    <row r="194" spans="1:5" s="443" customFormat="1" ht="12" x14ac:dyDescent="0.2">
      <c r="A194" s="443" t="s">
        <v>2128</v>
      </c>
      <c r="C194" s="1064"/>
      <c r="D194" s="1065"/>
      <c r="E194" s="1066"/>
    </row>
    <row r="195" spans="1:5" s="443" customFormat="1" ht="12" x14ac:dyDescent="0.2">
      <c r="A195" s="443" t="s">
        <v>2129</v>
      </c>
      <c r="C195" s="1064"/>
      <c r="D195" s="1065"/>
      <c r="E195" s="1066"/>
    </row>
    <row r="196" spans="1:5" s="443" customFormat="1" ht="12" x14ac:dyDescent="0.2">
      <c r="A196" s="443" t="s">
        <v>2360</v>
      </c>
      <c r="C196" s="1081"/>
      <c r="D196" s="1082"/>
      <c r="E196" s="1083"/>
    </row>
    <row r="197" spans="1:5" s="443" customFormat="1" ht="12" x14ac:dyDescent="0.2">
      <c r="A197" s="443" t="s">
        <v>2126</v>
      </c>
      <c r="C197" s="1075"/>
      <c r="D197" s="1076"/>
      <c r="E197" s="1077"/>
    </row>
    <row r="198" spans="1:5" s="443" customFormat="1" ht="12" x14ac:dyDescent="0.2">
      <c r="C198" s="324"/>
      <c r="D198" s="324"/>
      <c r="E198" s="324"/>
    </row>
    <row r="199" spans="1:5" s="443" customFormat="1" ht="12" x14ac:dyDescent="0.2">
      <c r="A199" s="442" t="s">
        <v>2364</v>
      </c>
      <c r="C199" s="1064"/>
      <c r="D199" s="1065"/>
      <c r="E199" s="1066"/>
    </row>
    <row r="200" spans="1:5" s="443" customFormat="1" ht="12" x14ac:dyDescent="0.2">
      <c r="A200" s="443" t="s">
        <v>2128</v>
      </c>
      <c r="C200" s="1064"/>
      <c r="D200" s="1065"/>
      <c r="E200" s="1066"/>
    </row>
    <row r="201" spans="1:5" s="443" customFormat="1" ht="12" x14ac:dyDescent="0.2">
      <c r="A201" s="443" t="s">
        <v>2129</v>
      </c>
      <c r="C201" s="1064"/>
      <c r="D201" s="1065"/>
      <c r="E201" s="1066"/>
    </row>
    <row r="202" spans="1:5" s="443" customFormat="1" ht="12" x14ac:dyDescent="0.2">
      <c r="A202" s="443" t="s">
        <v>2360</v>
      </c>
      <c r="C202" s="1081"/>
      <c r="D202" s="1082"/>
      <c r="E202" s="1083"/>
    </row>
    <row r="203" spans="1:5" s="443" customFormat="1" ht="12" x14ac:dyDescent="0.2">
      <c r="A203" s="443" t="s">
        <v>2363</v>
      </c>
      <c r="C203" s="1055"/>
      <c r="D203" s="1056"/>
      <c r="E203" s="1057"/>
    </row>
    <row r="204" spans="1:5" s="443" customFormat="1" ht="12" x14ac:dyDescent="0.2">
      <c r="A204" s="443" t="s">
        <v>2126</v>
      </c>
      <c r="C204" s="1075"/>
      <c r="D204" s="1076"/>
      <c r="E204" s="1077"/>
    </row>
    <row r="205" spans="1:5" s="443" customFormat="1" ht="12" x14ac:dyDescent="0.2">
      <c r="C205" s="324"/>
      <c r="D205" s="324"/>
      <c r="E205" s="324"/>
    </row>
    <row r="206" spans="1:5" s="443" customFormat="1" ht="12" x14ac:dyDescent="0.2">
      <c r="A206" s="442" t="s">
        <v>2387</v>
      </c>
      <c r="C206" s="324"/>
      <c r="D206" s="324"/>
      <c r="E206" s="324"/>
    </row>
    <row r="207" spans="1:5" s="443" customFormat="1" ht="12" x14ac:dyDescent="0.2">
      <c r="C207" s="1078"/>
      <c r="D207" s="1079"/>
      <c r="E207" s="1080"/>
    </row>
    <row r="208" spans="1:5" s="443" customFormat="1" ht="12" x14ac:dyDescent="0.2">
      <c r="C208" s="1078"/>
      <c r="D208" s="1079"/>
      <c r="E208" s="1080"/>
    </row>
    <row r="209" spans="1:5" s="443" customFormat="1" ht="12" x14ac:dyDescent="0.2">
      <c r="C209" s="1078"/>
      <c r="D209" s="1079"/>
      <c r="E209" s="1080"/>
    </row>
    <row r="210" spans="1:5" s="443" customFormat="1" ht="12" x14ac:dyDescent="0.2">
      <c r="C210" s="1078"/>
      <c r="D210" s="1079"/>
      <c r="E210" s="1080"/>
    </row>
    <row r="211" spans="1:5" s="443" customFormat="1" ht="12" x14ac:dyDescent="0.2">
      <c r="C211" s="1078"/>
      <c r="D211" s="1079"/>
      <c r="E211" s="1080"/>
    </row>
    <row r="212" spans="1:5" s="443" customFormat="1" ht="12" x14ac:dyDescent="0.2"/>
    <row r="213" spans="1:5" s="441" customFormat="1" ht="20.25" x14ac:dyDescent="0.3">
      <c r="A213" s="441" t="s">
        <v>2283</v>
      </c>
    </row>
    <row r="215" spans="1:5" s="443" customFormat="1" ht="12" x14ac:dyDescent="0.2">
      <c r="A215" s="443" t="s">
        <v>2365</v>
      </c>
      <c r="C215" s="323"/>
      <c r="D215" s="448"/>
      <c r="E215" s="448"/>
    </row>
    <row r="216" spans="1:5" s="443" customFormat="1" ht="12" x14ac:dyDescent="0.2">
      <c r="A216" s="443" t="s">
        <v>2366</v>
      </c>
      <c r="C216" s="323"/>
      <c r="D216" s="448"/>
      <c r="E216" s="448"/>
    </row>
    <row r="217" spans="1:5" s="443" customFormat="1" ht="12" x14ac:dyDescent="0.2">
      <c r="A217" s="443" t="s">
        <v>2367</v>
      </c>
      <c r="C217" s="436"/>
      <c r="D217" s="460"/>
      <c r="E217" s="460"/>
    </row>
    <row r="218" spans="1:5" s="443" customFormat="1" ht="12" x14ac:dyDescent="0.2">
      <c r="C218" s="447"/>
    </row>
    <row r="219" spans="1:5" s="443" customFormat="1" ht="12" x14ac:dyDescent="0.2">
      <c r="A219" s="443" t="s">
        <v>2368</v>
      </c>
      <c r="C219" s="323"/>
      <c r="D219" s="448"/>
      <c r="E219" s="448"/>
    </row>
    <row r="220" spans="1:5" s="443" customFormat="1" ht="12" x14ac:dyDescent="0.2">
      <c r="A220" s="443" t="s">
        <v>2369</v>
      </c>
      <c r="C220" s="436"/>
      <c r="D220" s="460"/>
      <c r="E220" s="460"/>
    </row>
    <row r="221" spans="1:5" s="443" customFormat="1" ht="12" x14ac:dyDescent="0.2">
      <c r="A221" s="443" t="s">
        <v>2370</v>
      </c>
      <c r="C221" s="323"/>
      <c r="D221" s="448"/>
      <c r="E221" s="448"/>
    </row>
    <row r="222" spans="1:5" s="443" customFormat="1" ht="12" x14ac:dyDescent="0.2">
      <c r="C222" s="447"/>
    </row>
    <row r="223" spans="1:5" s="443" customFormat="1" ht="12" x14ac:dyDescent="0.2">
      <c r="C223" s="447"/>
    </row>
    <row r="224" spans="1:5" s="443" customFormat="1" ht="12" x14ac:dyDescent="0.2">
      <c r="A224" s="443" t="s">
        <v>2371</v>
      </c>
      <c r="C224" s="323"/>
    </row>
    <row r="225" spans="1:5" s="443" customFormat="1" ht="12" x14ac:dyDescent="0.2">
      <c r="A225" s="443" t="s">
        <v>2406</v>
      </c>
      <c r="C225" s="323"/>
    </row>
    <row r="226" spans="1:5" s="443" customFormat="1" ht="12" x14ac:dyDescent="0.2">
      <c r="A226" s="443" t="s">
        <v>2372</v>
      </c>
      <c r="C226" s="323"/>
    </row>
    <row r="227" spans="1:5" s="443" customFormat="1" ht="12" x14ac:dyDescent="0.2">
      <c r="A227" s="443" t="s">
        <v>2407</v>
      </c>
      <c r="C227" s="323"/>
    </row>
    <row r="228" spans="1:5" s="443" customFormat="1" ht="12" x14ac:dyDescent="0.2">
      <c r="A228" s="443" t="s">
        <v>2373</v>
      </c>
      <c r="C228" s="323"/>
    </row>
    <row r="229" spans="1:5" s="443" customFormat="1" ht="12" x14ac:dyDescent="0.2">
      <c r="A229" s="443" t="s">
        <v>2374</v>
      </c>
      <c r="C229" s="323"/>
    </row>
    <row r="230" spans="1:5" s="443" customFormat="1" ht="12" x14ac:dyDescent="0.2">
      <c r="C230" s="447"/>
    </row>
    <row r="231" spans="1:5" s="443" customFormat="1" ht="12" x14ac:dyDescent="0.2">
      <c r="A231" s="443" t="s">
        <v>2375</v>
      </c>
      <c r="C231" s="323"/>
    </row>
    <row r="232" spans="1:5" s="443" customFormat="1" ht="12" x14ac:dyDescent="0.2">
      <c r="A232" s="443" t="s">
        <v>2376</v>
      </c>
      <c r="C232" s="323"/>
    </row>
    <row r="234" spans="1:5" s="441" customFormat="1" ht="20.25" x14ac:dyDescent="0.3">
      <c r="A234" s="441" t="s">
        <v>2284</v>
      </c>
    </row>
    <row r="235" spans="1:5" s="441" customFormat="1" ht="11.45" customHeight="1" x14ac:dyDescent="0.3"/>
    <row r="236" spans="1:5" s="443" customFormat="1" ht="12" x14ac:dyDescent="0.2">
      <c r="C236" s="445" t="s">
        <v>2377</v>
      </c>
      <c r="D236" s="445" t="s">
        <v>2378</v>
      </c>
      <c r="E236" s="443" t="s">
        <v>2379</v>
      </c>
    </row>
    <row r="237" spans="1:5" s="443" customFormat="1" ht="12" x14ac:dyDescent="0.2">
      <c r="A237" s="443" t="s">
        <v>2380</v>
      </c>
      <c r="C237" s="437"/>
      <c r="D237" s="541"/>
      <c r="E237" s="252"/>
    </row>
    <row r="238" spans="1:5" s="443" customFormat="1" ht="12" x14ac:dyDescent="0.2">
      <c r="A238" s="443" t="s">
        <v>2382</v>
      </c>
      <c r="C238" s="437"/>
      <c r="D238" s="541"/>
      <c r="E238" s="252"/>
    </row>
    <row r="239" spans="1:5" s="443" customFormat="1" ht="12" x14ac:dyDescent="0.2">
      <c r="A239" s="443" t="s">
        <v>2383</v>
      </c>
      <c r="C239" s="437"/>
      <c r="D239" s="541"/>
      <c r="E239" s="252"/>
    </row>
    <row r="240" spans="1:5" s="443" customFormat="1" ht="12" x14ac:dyDescent="0.2">
      <c r="A240" s="443" t="s">
        <v>2384</v>
      </c>
      <c r="C240" s="437"/>
      <c r="D240" s="541"/>
      <c r="E240" s="252"/>
    </row>
    <row r="241" spans="1:5" s="443" customFormat="1" ht="12" x14ac:dyDescent="0.2">
      <c r="A241" s="443" t="s">
        <v>2385</v>
      </c>
      <c r="C241" s="437"/>
      <c r="D241" s="541"/>
      <c r="E241" s="252"/>
    </row>
    <row r="242" spans="1:5" s="443" customFormat="1" ht="12" x14ac:dyDescent="0.2">
      <c r="A242" s="443" t="s">
        <v>2386</v>
      </c>
      <c r="C242" s="437"/>
      <c r="D242" s="541"/>
      <c r="E242" s="252"/>
    </row>
    <row r="243" spans="1:5" s="443" customFormat="1" ht="12" x14ac:dyDescent="0.2">
      <c r="A243" s="443" t="s">
        <v>2388</v>
      </c>
      <c r="C243" s="437"/>
      <c r="D243" s="541"/>
      <c r="E243" s="252"/>
    </row>
    <row r="244" spans="1:5" s="443" customFormat="1" ht="12" x14ac:dyDescent="0.2">
      <c r="A244" s="443" t="s">
        <v>2389</v>
      </c>
      <c r="C244" s="437"/>
      <c r="D244" s="541"/>
      <c r="E244" s="252"/>
    </row>
    <row r="245" spans="1:5" s="443" customFormat="1" ht="12" x14ac:dyDescent="0.2">
      <c r="A245" s="443" t="s">
        <v>2390</v>
      </c>
      <c r="C245" s="437"/>
      <c r="D245" s="541"/>
      <c r="E245" s="252"/>
    </row>
    <row r="246" spans="1:5" s="443" customFormat="1" ht="12" x14ac:dyDescent="0.2"/>
    <row r="247" spans="1:5" s="443" customFormat="1" ht="12" x14ac:dyDescent="0.2">
      <c r="A247" s="442" t="s">
        <v>2381</v>
      </c>
      <c r="C247" s="1046"/>
      <c r="D247" s="1047"/>
      <c r="E247" s="1048"/>
    </row>
    <row r="248" spans="1:5" s="443" customFormat="1" ht="12" x14ac:dyDescent="0.2">
      <c r="A248" s="443" t="s">
        <v>2359</v>
      </c>
      <c r="C248" s="1090"/>
      <c r="D248" s="1091"/>
      <c r="E248" s="1092"/>
    </row>
    <row r="249" spans="1:5" s="443" customFormat="1" ht="12" x14ac:dyDescent="0.2">
      <c r="A249" s="443" t="s">
        <v>2128</v>
      </c>
      <c r="C249" s="1046"/>
      <c r="D249" s="1047"/>
      <c r="E249" s="1048"/>
    </row>
    <row r="250" spans="1:5" s="443" customFormat="1" ht="12" x14ac:dyDescent="0.2">
      <c r="A250" s="443" t="s">
        <v>2129</v>
      </c>
      <c r="C250" s="1046"/>
      <c r="D250" s="1047"/>
      <c r="E250" s="1048"/>
    </row>
    <row r="251" spans="1:5" s="443" customFormat="1" ht="12" x14ac:dyDescent="0.2">
      <c r="A251" s="443" t="s">
        <v>2360</v>
      </c>
      <c r="C251" s="1046"/>
      <c r="D251" s="1047"/>
      <c r="E251" s="1048"/>
    </row>
    <row r="252" spans="1:5" s="443" customFormat="1" ht="12" x14ac:dyDescent="0.2">
      <c r="A252" s="443" t="s">
        <v>2126</v>
      </c>
      <c r="C252" s="1061"/>
      <c r="D252" s="1062"/>
      <c r="E252" s="1063"/>
    </row>
    <row r="253" spans="1:5" s="443" customFormat="1" ht="12" x14ac:dyDescent="0.2"/>
    <row r="254" spans="1:5" s="443" customFormat="1" ht="12" x14ac:dyDescent="0.2">
      <c r="A254" s="442" t="s">
        <v>2408</v>
      </c>
      <c r="C254" s="1046"/>
      <c r="D254" s="1047"/>
      <c r="E254" s="1048"/>
    </row>
    <row r="255" spans="1:5" s="443" customFormat="1" ht="12" x14ac:dyDescent="0.2">
      <c r="A255" s="443" t="s">
        <v>2359</v>
      </c>
      <c r="C255" s="1084"/>
      <c r="D255" s="1085"/>
      <c r="E255" s="1086"/>
    </row>
    <row r="256" spans="1:5" s="443" customFormat="1" ht="12" x14ac:dyDescent="0.2">
      <c r="A256" s="443" t="s">
        <v>2128</v>
      </c>
      <c r="C256" s="1087"/>
      <c r="D256" s="1088"/>
      <c r="E256" s="1089"/>
    </row>
    <row r="257" spans="1:5" s="443" customFormat="1" ht="12" x14ac:dyDescent="0.2">
      <c r="A257" s="443" t="s">
        <v>2129</v>
      </c>
      <c r="C257" s="1046"/>
      <c r="D257" s="1047"/>
      <c r="E257" s="1048"/>
    </row>
    <row r="258" spans="1:5" s="443" customFormat="1" ht="12" x14ac:dyDescent="0.2">
      <c r="A258" s="443" t="s">
        <v>2360</v>
      </c>
      <c r="C258" s="1046"/>
      <c r="D258" s="1047"/>
      <c r="E258" s="1048"/>
    </row>
    <row r="259" spans="1:5" s="443" customFormat="1" ht="12" x14ac:dyDescent="0.2">
      <c r="A259" s="443" t="s">
        <v>2126</v>
      </c>
      <c r="C259" s="1061"/>
      <c r="D259" s="1062"/>
      <c r="E259" s="1063"/>
    </row>
  </sheetData>
  <sheetProtection sheet="1" objects="1" scenarios="1"/>
  <mergeCells count="100">
    <mergeCell ref="D42:E42"/>
    <mergeCell ref="D43:E43"/>
    <mergeCell ref="D37:E37"/>
    <mergeCell ref="D38:E38"/>
    <mergeCell ref="D39:E39"/>
    <mergeCell ref="D40:E40"/>
    <mergeCell ref="D41:E41"/>
    <mergeCell ref="C147:E147"/>
    <mergeCell ref="C148:E148"/>
    <mergeCell ref="C170:D170"/>
    <mergeCell ref="C150:E150"/>
    <mergeCell ref="C163:E163"/>
    <mergeCell ref="C164:E164"/>
    <mergeCell ref="C161:E161"/>
    <mergeCell ref="C173:D173"/>
    <mergeCell ref="C174:D174"/>
    <mergeCell ref="C182:E182"/>
    <mergeCell ref="C179:E179"/>
    <mergeCell ref="C180:E180"/>
    <mergeCell ref="C181:E181"/>
    <mergeCell ref="C256:E256"/>
    <mergeCell ref="C257:E257"/>
    <mergeCell ref="C258:E258"/>
    <mergeCell ref="C259:E259"/>
    <mergeCell ref="C188:E188"/>
    <mergeCell ref="C189:E189"/>
    <mergeCell ref="C190:E190"/>
    <mergeCell ref="C251:E251"/>
    <mergeCell ref="C252:E252"/>
    <mergeCell ref="C203:E203"/>
    <mergeCell ref="C204:E204"/>
    <mergeCell ref="C209:E209"/>
    <mergeCell ref="C248:E248"/>
    <mergeCell ref="C249:E249"/>
    <mergeCell ref="C250:E250"/>
    <mergeCell ref="C201:E201"/>
    <mergeCell ref="C255:E255"/>
    <mergeCell ref="C254:E254"/>
    <mergeCell ref="C210:E210"/>
    <mergeCell ref="C211:E211"/>
    <mergeCell ref="C247:E247"/>
    <mergeCell ref="C207:E207"/>
    <mergeCell ref="C208:E208"/>
    <mergeCell ref="C194:E194"/>
    <mergeCell ref="C195:E195"/>
    <mergeCell ref="C196:E196"/>
    <mergeCell ref="C197:E197"/>
    <mergeCell ref="C199:E199"/>
    <mergeCell ref="C202:E202"/>
    <mergeCell ref="C119:E119"/>
    <mergeCell ref="C120:E120"/>
    <mergeCell ref="C121:E121"/>
    <mergeCell ref="C124:E124"/>
    <mergeCell ref="C125:E125"/>
    <mergeCell ref="C126:E126"/>
    <mergeCell ref="C139:E139"/>
    <mergeCell ref="C140:E140"/>
    <mergeCell ref="C141:E141"/>
    <mergeCell ref="C142:E142"/>
    <mergeCell ref="C127:E127"/>
    <mergeCell ref="C138:E138"/>
    <mergeCell ref="C184:E184"/>
    <mergeCell ref="C200:E200"/>
    <mergeCell ref="C143:E143"/>
    <mergeCell ref="C168:D168"/>
    <mergeCell ref="C169:D169"/>
    <mergeCell ref="C162:E162"/>
    <mergeCell ref="C160:E160"/>
    <mergeCell ref="C178:E178"/>
    <mergeCell ref="C186:E186"/>
    <mergeCell ref="C145:E145"/>
    <mergeCell ref="C146:E146"/>
    <mergeCell ref="C183:E183"/>
    <mergeCell ref="C193:E193"/>
    <mergeCell ref="C187:E187"/>
    <mergeCell ref="C171:D171"/>
    <mergeCell ref="C172:D172"/>
    <mergeCell ref="C116:E116"/>
    <mergeCell ref="C105:E105"/>
    <mergeCell ref="C109:E109"/>
    <mergeCell ref="C110:E110"/>
    <mergeCell ref="C111:E111"/>
    <mergeCell ref="C106:E106"/>
    <mergeCell ref="C108:E108"/>
    <mergeCell ref="C118:E118"/>
    <mergeCell ref="C123:E123"/>
    <mergeCell ref="C149:E149"/>
    <mergeCell ref="C144:E144"/>
    <mergeCell ref="C87:E87"/>
    <mergeCell ref="C89:E89"/>
    <mergeCell ref="C94:E94"/>
    <mergeCell ref="C98:E98"/>
    <mergeCell ref="C99:E99"/>
    <mergeCell ref="C100:E100"/>
    <mergeCell ref="C95:E95"/>
    <mergeCell ref="C96:E96"/>
    <mergeCell ref="C103:E103"/>
    <mergeCell ref="C104:E104"/>
    <mergeCell ref="C102:E102"/>
    <mergeCell ref="C112:E112"/>
  </mergeCells>
  <phoneticPr fontId="58" type="noConversion"/>
  <pageMargins left="0.51181102362204722" right="0.39370078740157483" top="0.78740157480314965" bottom="0.78740157480314965" header="0.31496062992125984" footer="0.31496062992125984"/>
  <pageSetup paperSize="9" orientation="portrait" r:id="rId1"/>
  <headerFooter>
    <oddFooter>&amp;L&amp;F
&amp;A</oddFoot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80C254F7-D136-47C0-A022-D38AFA3F81E8}">
          <x14:formula1>
            <xm:f>'Données de base'!$B$69:$B$71</xm:f>
          </x14:formula1>
          <xm:sqref>C87</xm:sqref>
        </x14:dataValidation>
        <x14:dataValidation type="list" allowBlank="1" showInputMessage="1" showErrorMessage="1" xr:uid="{4A338DF0-0DC8-4ECF-BF42-CD4975AE85F9}">
          <x14:formula1>
            <xm:f>'Données de base'!$E$69:$E$71</xm:f>
          </x14:formula1>
          <xm:sqref>C89:E89</xm:sqref>
        </x14:dataValidation>
        <x14:dataValidation type="list" allowBlank="1" showInputMessage="1" showErrorMessage="1" xr:uid="{68079AE3-B70F-450E-B461-FA9AA26734DF}">
          <x14:formula1>
            <xm:f>'Données de base'!$D$53:$D$54</xm:f>
          </x14:formula1>
          <xm:sqref>C94:E94 C224:C229 C237:C245 C231:E232 C106:E108 C127:E127 C112:E112 F80:F82 C221:E221 D49:D64 C136:E136 C254:E254 C247:E247 C138 C219:E219 C215:E215 C199:E199 C193:E193 C186:E186 C178:E178 C162:E162 C160:E160 F7:F13 C134:E134 C123:E123 C118:E118 C102:E102 C98:E100</xm:sqref>
        </x14:dataValidation>
        <x14:dataValidation type="list" allowBlank="1" showInputMessage="1" showErrorMessage="1" xr:uid="{122A7A31-9113-4F03-90C9-02CE52638832}">
          <x14:formula1>
            <xm:f>'Données de base'!$A$74:$A$75</xm:f>
          </x14:formula1>
          <xm:sqref>C116:E116</xm:sqref>
        </x14:dataValidation>
        <x14:dataValidation type="list" allowBlank="1" showInputMessage="1" showErrorMessage="1" xr:uid="{FCA4A1F0-BA7C-4DCA-97FF-974CA8B3A3C2}">
          <x14:formula1>
            <xm:f>'Données de base'!$A$89:$A$90</xm:f>
          </x14:formula1>
          <xm:sqref>C96:E96</xm:sqref>
        </x14:dataValidation>
        <x14:dataValidation type="list" allowBlank="1" showInputMessage="1" showErrorMessage="1" xr:uid="{8C5FA20F-C199-4D7E-876E-76029D392168}">
          <x14:formula1>
            <xm:f>'Données de base'!$A$78:$A$83</xm:f>
          </x14:formula1>
          <xm:sqref>C139</xm:sqref>
        </x14:dataValidation>
        <x14:dataValidation type="list" allowBlank="1" showInputMessage="1" showErrorMessage="1" xr:uid="{5639FD18-CA26-4721-83C2-873A6E5312D0}">
          <x14:formula1>
            <xm:f>'Données de base'!$A$85:$A$87</xm:f>
          </x14:formula1>
          <xm:sqref>C140</xm:sqref>
        </x14:dataValidation>
        <x14:dataValidation type="list" allowBlank="1" showInputMessage="1" showErrorMessage="1" xr:uid="{6290C473-33F1-4E6B-8E87-8F5A34F19407}">
          <x14:formula1>
            <xm:f>'Données de base'!$A$94:$A$99</xm:f>
          </x14:formula1>
          <xm:sqref>C161:E161</xm:sqref>
        </x14:dataValidation>
        <x14:dataValidation type="list" allowBlank="1" showInputMessage="1" showErrorMessage="1" xr:uid="{47A331CA-568E-4B16-A151-8C9DEF3BBAFA}">
          <x14:formula1>
            <xm:f>'Données de base'!$C$44:$C$47</xm:f>
          </x14:formula1>
          <xm:sqref>C7:C13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D144F-2EE8-4306-86C4-DE916ED5D034}">
  <sheetPr codeName="Tabelle5">
    <tabColor rgb="FFFFFF00"/>
  </sheetPr>
  <dimension ref="A1:K98"/>
  <sheetViews>
    <sheetView workbookViewId="0">
      <selection activeCell="J22" sqref="J22"/>
    </sheetView>
  </sheetViews>
  <sheetFormatPr baseColWidth="10" defaultRowHeight="15" x14ac:dyDescent="0.25"/>
  <cols>
    <col min="1" max="1" width="42.5703125" bestFit="1" customWidth="1"/>
    <col min="2" max="2" width="14.5703125" customWidth="1"/>
    <col min="3" max="3" width="12.85546875" bestFit="1" customWidth="1"/>
    <col min="4" max="4" width="18.85546875" customWidth="1"/>
    <col min="5" max="5" width="27.5703125" bestFit="1" customWidth="1"/>
    <col min="6" max="6" width="21.5703125" customWidth="1"/>
    <col min="7" max="7" width="41.42578125" customWidth="1"/>
    <col min="9" max="9" width="4.5703125" customWidth="1"/>
    <col min="10" max="10" width="147.85546875" style="479" customWidth="1"/>
  </cols>
  <sheetData>
    <row r="1" spans="1:5" x14ac:dyDescent="0.25">
      <c r="A1" s="135" t="s">
        <v>2131</v>
      </c>
      <c r="B1" s="6" t="s">
        <v>18</v>
      </c>
      <c r="C1" s="138">
        <v>1</v>
      </c>
      <c r="D1" s="138"/>
      <c r="E1" t="s">
        <v>28</v>
      </c>
    </row>
    <row r="2" spans="1:5" x14ac:dyDescent="0.25">
      <c r="A2" s="134" t="s">
        <v>2132</v>
      </c>
      <c r="B2" s="7" t="s">
        <v>18</v>
      </c>
      <c r="C2" s="139" t="s">
        <v>54</v>
      </c>
      <c r="D2" s="139"/>
      <c r="E2" t="s">
        <v>2136</v>
      </c>
    </row>
    <row r="3" spans="1:5" x14ac:dyDescent="0.25">
      <c r="A3" s="134" t="s">
        <v>2133</v>
      </c>
      <c r="E3" t="s">
        <v>2137</v>
      </c>
    </row>
    <row r="4" spans="1:5" x14ac:dyDescent="0.25">
      <c r="A4" s="134" t="s">
        <v>2134</v>
      </c>
      <c r="E4" t="s">
        <v>2138</v>
      </c>
    </row>
    <row r="5" spans="1:5" x14ac:dyDescent="0.25">
      <c r="A5" s="134" t="s">
        <v>2434</v>
      </c>
    </row>
    <row r="6" spans="1:5" x14ac:dyDescent="0.25">
      <c r="A6" s="134" t="s">
        <v>2135</v>
      </c>
    </row>
    <row r="7" spans="1:5" x14ac:dyDescent="0.25">
      <c r="A7" s="134" t="s">
        <v>2450</v>
      </c>
    </row>
    <row r="8" spans="1:5" x14ac:dyDescent="0.25">
      <c r="A8" s="134"/>
    </row>
    <row r="9" spans="1:5" x14ac:dyDescent="0.25">
      <c r="A9" s="134"/>
    </row>
    <row r="10" spans="1:5" x14ac:dyDescent="0.25">
      <c r="A10" s="134"/>
    </row>
    <row r="12" spans="1:5" x14ac:dyDescent="0.25">
      <c r="A12" s="137" t="s">
        <v>2409</v>
      </c>
      <c r="B12" s="140" t="s">
        <v>2163</v>
      </c>
      <c r="C12" s="140"/>
      <c r="D12" s="140"/>
    </row>
    <row r="13" spans="1:5" x14ac:dyDescent="0.25">
      <c r="A13" s="136" t="s">
        <v>2132</v>
      </c>
      <c r="B13" s="147" t="s">
        <v>2435</v>
      </c>
      <c r="C13" s="147" t="s">
        <v>2161</v>
      </c>
      <c r="D13" s="140" t="s">
        <v>2162</v>
      </c>
    </row>
    <row r="14" spans="1:5" x14ac:dyDescent="0.25">
      <c r="A14" s="136" t="s">
        <v>2138</v>
      </c>
      <c r="B14" s="140"/>
      <c r="C14" s="140"/>
      <c r="D14" s="140"/>
    </row>
    <row r="15" spans="1:5" x14ac:dyDescent="0.25">
      <c r="A15" s="136" t="s">
        <v>2160</v>
      </c>
      <c r="B15" s="140"/>
      <c r="C15" s="140"/>
      <c r="D15" s="140"/>
    </row>
    <row r="16" spans="1:5" x14ac:dyDescent="0.25">
      <c r="A16" s="136"/>
      <c r="B16" s="140"/>
      <c r="C16" s="140"/>
      <c r="D16" s="140"/>
    </row>
    <row r="17" spans="1:11" x14ac:dyDescent="0.25">
      <c r="A17" s="136"/>
      <c r="B17" s="140"/>
      <c r="C17" s="140"/>
      <c r="D17" s="140"/>
    </row>
    <row r="18" spans="1:11" x14ac:dyDescent="0.25">
      <c r="A18" s="1117"/>
      <c r="B18" s="1117"/>
      <c r="C18" s="1117"/>
      <c r="D18" s="1117"/>
      <c r="E18" s="1117"/>
      <c r="F18" s="1117"/>
      <c r="G18" s="1117"/>
    </row>
    <row r="20" spans="1:11" ht="81.599999999999994" customHeight="1" x14ac:dyDescent="0.25">
      <c r="A20" s="1114" t="str">
        <f>"Les propriétaires annoncent la fin des travaux de réfection à l'office cantonal par écrit avant le "&amp;TEXT(MAX('03 SYNTHÈSE RAPPORT'!B29:B32),"TT.MM.JJJJ")&amp;". Un contrôle subséquent du site est prévu. L'office cantonal informera le propriétaire de la date du contrôle au préalable. Les délais pour la correction des défauts doivent impérativement être respectés."</f>
        <v>Les propriétaires annoncent la fin des travaux de réfection à l'office cantonal par écrit avant le 12.12.2022. Un contrôle subséquent du site est prévu. L'office cantonal informera le propriétaire de la date du contrôle au préalable. Les délais pour la correction des défauts doivent impérativement être respectés.</v>
      </c>
      <c r="B20" s="1114"/>
      <c r="C20" s="1114"/>
      <c r="D20" s="1114"/>
      <c r="E20" s="1114"/>
      <c r="F20" s="1114"/>
      <c r="G20" s="1114"/>
      <c r="H20" s="1127" t="s">
        <v>2201</v>
      </c>
    </row>
    <row r="21" spans="1:11" ht="54" customHeight="1" x14ac:dyDescent="0.25">
      <c r="A21" s="1115" t="str">
        <f>"Aucun contrôle subséquent n'est prévu sur le site. Le propriétaire est tenu de transmettre à l'office cantonal l'ensemble des justificatifs attestant la correction des défauts avant le "&amp;TEXT(MAX('03 SYNTHÈSE RAPPORT'!B29:B32),"TT.MM.JJJJ")&amp;" ."</f>
        <v>Aucun contrôle subséquent n'est prévu sur le site. Le propriétaire est tenu de transmettre à l'office cantonal l'ensemble des justificatifs attestant la correction des défauts avant le 12.12.2022 .</v>
      </c>
      <c r="B21" s="1115"/>
      <c r="C21" s="1115"/>
      <c r="D21" s="1115"/>
      <c r="E21" s="1115"/>
      <c r="F21" s="1115"/>
      <c r="G21" s="1115"/>
      <c r="H21" s="1127"/>
    </row>
    <row r="22" spans="1:11" ht="54" customHeight="1" x14ac:dyDescent="0.25">
      <c r="A22" s="1114" t="s">
        <v>2493</v>
      </c>
      <c r="B22" s="1114"/>
      <c r="C22" s="1114"/>
      <c r="D22" s="1114"/>
      <c r="E22" s="1114"/>
      <c r="F22" s="1114"/>
      <c r="G22" s="1114"/>
      <c r="H22" s="1127"/>
    </row>
    <row r="23" spans="1:11" ht="54" customHeight="1" x14ac:dyDescent="0.25">
      <c r="A23" s="150"/>
      <c r="B23" s="150"/>
      <c r="C23" s="150"/>
      <c r="D23" s="150"/>
      <c r="E23" s="150"/>
      <c r="F23" s="150"/>
      <c r="G23" s="150"/>
      <c r="H23" s="547"/>
    </row>
    <row r="24" spans="1:11" ht="81" customHeight="1" x14ac:dyDescent="0.25">
      <c r="A24" s="1114" t="s">
        <v>2483</v>
      </c>
      <c r="B24" s="1114"/>
      <c r="C24" s="1114"/>
      <c r="D24" s="1114"/>
      <c r="E24" s="1114"/>
      <c r="F24" s="1114"/>
      <c r="G24" s="1114"/>
      <c r="H24" s="1113" t="s">
        <v>2482</v>
      </c>
      <c r="J24" s="626" t="s">
        <v>2485</v>
      </c>
      <c r="K24" s="1116" t="s">
        <v>2484</v>
      </c>
    </row>
    <row r="25" spans="1:11" ht="207.6" customHeight="1" x14ac:dyDescent="0.25">
      <c r="A25" s="1114" t="s">
        <v>2481</v>
      </c>
      <c r="B25" s="1114"/>
      <c r="C25" s="1114"/>
      <c r="D25" s="1114"/>
      <c r="E25" s="1114"/>
      <c r="F25" s="1114"/>
      <c r="G25" s="1114"/>
      <c r="H25" s="1113"/>
      <c r="J25" s="626" t="s">
        <v>2489</v>
      </c>
      <c r="K25" s="1116"/>
    </row>
    <row r="26" spans="1:11" ht="195" customHeight="1" x14ac:dyDescent="0.25">
      <c r="A26" s="1114" t="s">
        <v>2480</v>
      </c>
      <c r="B26" s="1114"/>
      <c r="C26" s="1114"/>
      <c r="D26" s="1114"/>
      <c r="E26" s="1114"/>
      <c r="F26" s="1114"/>
      <c r="G26" s="1114"/>
      <c r="H26" s="1113"/>
      <c r="J26" s="626" t="s">
        <v>2486</v>
      </c>
      <c r="K26" s="1116"/>
    </row>
    <row r="27" spans="1:11" ht="195.6" customHeight="1" x14ac:dyDescent="0.25">
      <c r="A27" s="1115" t="s">
        <v>2479</v>
      </c>
      <c r="B27" s="1115"/>
      <c r="C27" s="1115"/>
      <c r="D27" s="1115"/>
      <c r="E27" s="1115"/>
      <c r="F27" s="1115"/>
      <c r="G27" s="1115"/>
      <c r="H27" s="1113"/>
      <c r="J27" s="626" t="s">
        <v>2487</v>
      </c>
      <c r="K27" s="1116"/>
    </row>
    <row r="28" spans="1:11" ht="194.45" customHeight="1" x14ac:dyDescent="0.25">
      <c r="A28" s="1115" t="s">
        <v>2478</v>
      </c>
      <c r="B28" s="1115"/>
      <c r="C28" s="1115"/>
      <c r="D28" s="1115"/>
      <c r="E28" s="1115"/>
      <c r="F28" s="1115"/>
      <c r="G28" s="1115"/>
      <c r="H28" s="1113"/>
      <c r="J28" s="626" t="s">
        <v>2488</v>
      </c>
      <c r="K28" s="1116"/>
    </row>
    <row r="29" spans="1:11" x14ac:dyDescent="0.25">
      <c r="A29" s="1121"/>
      <c r="B29" s="1122"/>
      <c r="C29" s="1122"/>
      <c r="D29" s="1122"/>
      <c r="E29" s="1123"/>
    </row>
    <row r="30" spans="1:11" ht="79.5" customHeight="1" x14ac:dyDescent="0.25">
      <c r="A30" s="1109" t="str">
        <f>"La fin des travaux de réfection doit être annoncée par écrit à l’office cantonal avant le "&amp;TEXT(MAX('04 TITRE CONTRÔLE SUBSÉQUENT 01'!B81:B84),"TT.MM.JJJJ")&amp;". L'office cantonal informera le propriétaire de la date du contrôle subséquent sur site. L'OFPP se réserve le droit de participer au contrôle."</f>
        <v>La fin des travaux de réfection doit être annoncée par écrit à l’office cantonal avant le 12.12.2022. L'office cantonal informera le propriétaire de la date du contrôle subséquent sur site. L'OFPP se réserve le droit de participer au contrôle.</v>
      </c>
      <c r="B30" s="1109"/>
      <c r="C30" s="1109"/>
      <c r="D30" s="1109"/>
      <c r="E30" s="1109"/>
      <c r="F30" s="1109"/>
      <c r="G30" s="1109"/>
      <c r="H30" s="1119" t="s">
        <v>2168</v>
      </c>
    </row>
    <row r="31" spans="1:11" ht="68.45" customHeight="1" x14ac:dyDescent="0.25">
      <c r="A31" s="1118" t="str">
        <f>"La prochaine visite aura lieu dans le cadre du prochain contrôle périodique. Le propriétaire est tenu de transmettre à l'office cantonal l'ensemble des justificatifs détaillant les corrections devant encore être effectuées avant le "&amp;TEXT(MAX('04 TITRE CONTRÔLE SUBSÉQUENT 01'!B81:B84),"TT.MM.JJJJ")&amp;"."</f>
        <v>La prochaine visite aura lieu dans le cadre du prochain contrôle périodique. Le propriétaire est tenu de transmettre à l'office cantonal l'ensemble des justificatifs détaillant les corrections devant encore être effectuées avant le 12.12.2022.</v>
      </c>
      <c r="B31" s="1118"/>
      <c r="C31" s="1118"/>
      <c r="D31" s="1118"/>
      <c r="E31" s="1118"/>
      <c r="F31" s="1118"/>
      <c r="G31" s="1118"/>
      <c r="H31" s="1119"/>
      <c r="J31" s="625"/>
    </row>
    <row r="32" spans="1:11" ht="31.35" customHeight="1" x14ac:dyDescent="0.25">
      <c r="A32" s="1110" t="s">
        <v>2202</v>
      </c>
      <c r="B32" s="1111"/>
      <c r="C32" s="1111"/>
      <c r="D32" s="1111"/>
      <c r="E32" s="1111"/>
      <c r="F32" s="1111"/>
      <c r="G32" s="1112"/>
      <c r="H32" s="1119"/>
      <c r="J32" s="625"/>
    </row>
    <row r="33" spans="1:10" x14ac:dyDescent="0.25">
      <c r="A33" s="99"/>
      <c r="B33" s="99"/>
      <c r="C33" s="99"/>
      <c r="D33" s="99"/>
      <c r="E33" s="99"/>
      <c r="F33" s="99"/>
      <c r="G33" s="99"/>
    </row>
    <row r="34" spans="1:10" ht="79.5" customHeight="1" x14ac:dyDescent="0.25">
      <c r="A34" s="1109" t="str">
        <f>"La fin des travaux de réfection doit être annoncée par écrit à l’office cantonal avant le "&amp;TEXT(MAX('04 TITRE CONTRÔLE SUBSÉQUENT 02'!B117:B120),"TT.MM.JJJJ")&amp;". L'office cantonal informera le propriétaire de la date du contrôle subséquent sur site. L'OFPP se réserve le droit de participer au contrôle."</f>
        <v>La fin des travaux de réfection doit être annoncée par écrit à l’office cantonal avant le 00.01.1900. L'office cantonal informera le propriétaire de la date du contrôle subséquent sur site. L'OFPP se réserve le droit de participer au contrôle.</v>
      </c>
      <c r="B34" s="1109"/>
      <c r="C34" s="1109"/>
      <c r="D34" s="1109"/>
      <c r="E34" s="1109"/>
      <c r="F34" s="1109"/>
      <c r="G34" s="1109"/>
      <c r="H34" s="1119" t="s">
        <v>2167</v>
      </c>
    </row>
    <row r="35" spans="1:10" ht="55.35" customHeight="1" x14ac:dyDescent="0.25">
      <c r="A35" s="1120" t="str">
        <f>"La prochaine visite aura lieu dans le cadre du prochain contrôle périodique. Le propriétaire est tenu de transmettre à l'office cantonal l'ensemble des justificatifs détaillant les corrections devant encore être effectuées avant le  "&amp;TEXT(MAX('04 TITRE CONTRÔLE SUBSÉQUENT 02'!B117:B120),"TT.MM.JJJJ")&amp;"."</f>
        <v>La prochaine visite aura lieu dans le cadre du prochain contrôle périodique. Le propriétaire est tenu de transmettre à l'office cantonal l'ensemble des justificatifs détaillant les corrections devant encore être effectuées avant le  00.01.1900.</v>
      </c>
      <c r="B35" s="1120"/>
      <c r="C35" s="1120"/>
      <c r="D35" s="1120"/>
      <c r="E35" s="1120"/>
      <c r="F35" s="1120"/>
      <c r="G35" s="1120"/>
      <c r="H35" s="1119"/>
      <c r="J35" s="625"/>
    </row>
    <row r="36" spans="1:10" ht="55.35" customHeight="1" x14ac:dyDescent="0.25">
      <c r="A36" s="1124" t="s">
        <v>2410</v>
      </c>
      <c r="B36" s="1125"/>
      <c r="C36" s="1125"/>
      <c r="D36" s="1125"/>
      <c r="E36" s="1125"/>
      <c r="F36" s="1125"/>
      <c r="G36" s="1126"/>
      <c r="H36" s="1119"/>
      <c r="J36" s="625"/>
    </row>
    <row r="37" spans="1:10" x14ac:dyDescent="0.25">
      <c r="A37" s="99"/>
      <c r="B37" s="99"/>
      <c r="C37" s="99"/>
      <c r="D37" s="99"/>
      <c r="E37" s="99"/>
      <c r="F37" s="99"/>
      <c r="G37" s="99"/>
    </row>
    <row r="38" spans="1:10" ht="79.5" customHeight="1" x14ac:dyDescent="0.25">
      <c r="A38" s="1109" t="str">
        <f>"La fin des travaux de réfection doit être annoncée par écrit à l’office cantonal avant le "&amp;TEXT(MAX('04 TITRE CONTRÔLE SUBSÉQUENT 03'!B151:B154),"TT.MM.JJJJ")&amp;" . L'office cantonal informera le propriétaire de la date du contrôle subséquent sur site. L'OFPP se réserve le droit de participer au contrôle."</f>
        <v>La fin des travaux de réfection doit être annoncée par écrit à l’office cantonal avant le 00.01.1900 . L'office cantonal informera le propriétaire de la date du contrôle subséquent sur site. L'OFPP se réserve le droit de participer au contrôle.</v>
      </c>
      <c r="B38" s="1109"/>
      <c r="C38" s="1109"/>
      <c r="D38" s="1109"/>
      <c r="E38" s="1109"/>
      <c r="F38" s="1109"/>
      <c r="G38" s="1109"/>
      <c r="H38" s="1119" t="s">
        <v>2166</v>
      </c>
    </row>
    <row r="39" spans="1:10" ht="62.45" customHeight="1" x14ac:dyDescent="0.25">
      <c r="A39" s="1120" t="str">
        <f>"La prochaine visite aura lieu dans le cadre du prochain contrôle périodique. Le propriétaire est tenu de transmettre à l'office cantonal l'ensemble des justificatifs détaillant les corrections devant encore être effectuées avant le "&amp;TEXT(MAX('04 TITRE CONTRÔLE SUBSÉQUENT 03'!B151:B154),"TT.MM.JJJJ")&amp;"."</f>
        <v>La prochaine visite aura lieu dans le cadre du prochain contrôle périodique. Le propriétaire est tenu de transmettre à l'office cantonal l'ensemble des justificatifs détaillant les corrections devant encore être effectuées avant le 00.01.1900.</v>
      </c>
      <c r="B39" s="1120"/>
      <c r="C39" s="1120"/>
      <c r="D39" s="1120"/>
      <c r="E39" s="1120"/>
      <c r="F39" s="1120"/>
      <c r="G39" s="1120"/>
      <c r="H39" s="1119"/>
      <c r="J39" s="625"/>
    </row>
    <row r="40" spans="1:10" x14ac:dyDescent="0.25">
      <c r="A40" s="1110" t="s">
        <v>2202</v>
      </c>
      <c r="B40" s="1111"/>
      <c r="C40" s="1111"/>
      <c r="D40" s="1111"/>
      <c r="E40" s="1111"/>
      <c r="F40" s="1111"/>
      <c r="G40" s="1112"/>
      <c r="H40" s="1119"/>
    </row>
    <row r="42" spans="1:10" ht="15.75" x14ac:dyDescent="0.25">
      <c r="A42" s="523" t="s">
        <v>2172</v>
      </c>
    </row>
    <row r="43" spans="1:10" x14ac:dyDescent="0.25">
      <c r="B43" t="s">
        <v>2173</v>
      </c>
      <c r="C43" t="s">
        <v>2129</v>
      </c>
      <c r="D43" t="s">
        <v>2128</v>
      </c>
      <c r="E43" t="s">
        <v>2165</v>
      </c>
      <c r="F43" t="s">
        <v>2179</v>
      </c>
    </row>
    <row r="44" spans="1:10" x14ac:dyDescent="0.25">
      <c r="C44" t="s">
        <v>2196</v>
      </c>
      <c r="F44" t="s">
        <v>2136</v>
      </c>
    </row>
    <row r="45" spans="1:10" x14ac:dyDescent="0.25">
      <c r="C45" t="s">
        <v>2197</v>
      </c>
      <c r="F45" t="s">
        <v>2137</v>
      </c>
    </row>
    <row r="46" spans="1:10" x14ac:dyDescent="0.25">
      <c r="C46" t="s">
        <v>2198</v>
      </c>
    </row>
    <row r="50" spans="1:6" x14ac:dyDescent="0.25">
      <c r="A50" t="s">
        <v>2426</v>
      </c>
    </row>
    <row r="52" spans="1:6" x14ac:dyDescent="0.25">
      <c r="B52" t="s">
        <v>2173</v>
      </c>
      <c r="C52" t="s">
        <v>2129</v>
      </c>
      <c r="D52" t="s">
        <v>2176</v>
      </c>
      <c r="E52" t="s">
        <v>2128</v>
      </c>
      <c r="F52" t="s">
        <v>2126</v>
      </c>
    </row>
    <row r="53" spans="1:6" x14ac:dyDescent="0.25">
      <c r="C53" t="s">
        <v>57</v>
      </c>
      <c r="D53" t="s">
        <v>2136</v>
      </c>
    </row>
    <row r="54" spans="1:6" x14ac:dyDescent="0.25">
      <c r="C54" t="s">
        <v>58</v>
      </c>
      <c r="D54" t="s">
        <v>2137</v>
      </c>
    </row>
    <row r="55" spans="1:6" x14ac:dyDescent="0.25">
      <c r="C55" t="s">
        <v>59</v>
      </c>
    </row>
    <row r="56" spans="1:6" x14ac:dyDescent="0.25">
      <c r="C56" t="s">
        <v>60</v>
      </c>
    </row>
    <row r="57" spans="1:6" x14ac:dyDescent="0.25">
      <c r="C57" t="s">
        <v>61</v>
      </c>
    </row>
    <row r="58" spans="1:6" x14ac:dyDescent="0.25">
      <c r="C58" t="s">
        <v>62</v>
      </c>
    </row>
    <row r="59" spans="1:6" x14ac:dyDescent="0.25">
      <c r="C59" t="s">
        <v>63</v>
      </c>
    </row>
    <row r="60" spans="1:6" x14ac:dyDescent="0.25">
      <c r="C60" t="s">
        <v>64</v>
      </c>
    </row>
    <row r="61" spans="1:6" x14ac:dyDescent="0.25">
      <c r="C61" t="s">
        <v>65</v>
      </c>
    </row>
    <row r="62" spans="1:6" x14ac:dyDescent="0.25">
      <c r="C62" t="s">
        <v>66</v>
      </c>
    </row>
    <row r="63" spans="1:6" x14ac:dyDescent="0.25">
      <c r="C63" t="s">
        <v>67</v>
      </c>
    </row>
    <row r="64" spans="1:6" x14ac:dyDescent="0.25">
      <c r="C64" t="s">
        <v>68</v>
      </c>
    </row>
    <row r="65" spans="1:5" x14ac:dyDescent="0.25">
      <c r="C65" t="s">
        <v>69</v>
      </c>
    </row>
    <row r="68" spans="1:5" x14ac:dyDescent="0.25">
      <c r="A68" t="s">
        <v>2171</v>
      </c>
      <c r="B68" t="s">
        <v>2170</v>
      </c>
      <c r="E68" t="s">
        <v>2169</v>
      </c>
    </row>
    <row r="69" spans="1:5" x14ac:dyDescent="0.25">
      <c r="B69" t="s">
        <v>2174</v>
      </c>
      <c r="E69" t="s">
        <v>2177</v>
      </c>
    </row>
    <row r="70" spans="1:5" x14ac:dyDescent="0.25">
      <c r="B70" t="s">
        <v>2175</v>
      </c>
      <c r="E70" t="s">
        <v>2178</v>
      </c>
    </row>
    <row r="73" spans="1:5" x14ac:dyDescent="0.25">
      <c r="A73" t="s">
        <v>2180</v>
      </c>
    </row>
    <row r="74" spans="1:5" x14ac:dyDescent="0.25">
      <c r="A74" t="s">
        <v>2181</v>
      </c>
    </row>
    <row r="75" spans="1:5" x14ac:dyDescent="0.25">
      <c r="A75" t="s">
        <v>2182</v>
      </c>
    </row>
    <row r="77" spans="1:5" x14ac:dyDescent="0.25">
      <c r="A77" t="s">
        <v>2183</v>
      </c>
    </row>
    <row r="78" spans="1:5" x14ac:dyDescent="0.25">
      <c r="A78" t="s">
        <v>2186</v>
      </c>
    </row>
    <row r="79" spans="1:5" x14ac:dyDescent="0.25">
      <c r="A79" t="s">
        <v>2184</v>
      </c>
    </row>
    <row r="80" spans="1:5" x14ac:dyDescent="0.25">
      <c r="A80" t="s">
        <v>2185</v>
      </c>
    </row>
    <row r="81" spans="1:1" x14ac:dyDescent="0.25">
      <c r="A81" t="s">
        <v>2187</v>
      </c>
    </row>
    <row r="84" spans="1:1" x14ac:dyDescent="0.25">
      <c r="A84" t="s">
        <v>2164</v>
      </c>
    </row>
    <row r="85" spans="1:1" x14ac:dyDescent="0.25">
      <c r="A85" t="s">
        <v>2188</v>
      </c>
    </row>
    <row r="86" spans="1:1" x14ac:dyDescent="0.25">
      <c r="A86" t="s">
        <v>2189</v>
      </c>
    </row>
    <row r="88" spans="1:1" x14ac:dyDescent="0.25">
      <c r="A88" t="s">
        <v>2427</v>
      </c>
    </row>
    <row r="89" spans="1:1" x14ac:dyDescent="0.25">
      <c r="A89" t="s">
        <v>2428</v>
      </c>
    </row>
    <row r="90" spans="1:1" x14ac:dyDescent="0.25">
      <c r="A90" t="s">
        <v>2429</v>
      </c>
    </row>
    <row r="93" spans="1:1" x14ac:dyDescent="0.25">
      <c r="A93" t="s">
        <v>2190</v>
      </c>
    </row>
    <row r="94" spans="1:1" x14ac:dyDescent="0.25">
      <c r="A94" s="524" t="s">
        <v>2191</v>
      </c>
    </row>
    <row r="95" spans="1:1" x14ac:dyDescent="0.25">
      <c r="A95" s="524" t="s">
        <v>2192</v>
      </c>
    </row>
    <row r="96" spans="1:1" x14ac:dyDescent="0.25">
      <c r="A96" s="524" t="s">
        <v>2193</v>
      </c>
    </row>
    <row r="97" spans="1:1" x14ac:dyDescent="0.25">
      <c r="A97" t="s">
        <v>2194</v>
      </c>
    </row>
    <row r="98" spans="1:1" x14ac:dyDescent="0.25">
      <c r="A98" t="s">
        <v>2195</v>
      </c>
    </row>
  </sheetData>
  <sheetProtection sheet="1" selectLockedCells="1" selectUnlockedCells="1"/>
  <mergeCells count="25">
    <mergeCell ref="K24:K28"/>
    <mergeCell ref="A18:G18"/>
    <mergeCell ref="A31:G31"/>
    <mergeCell ref="H30:H32"/>
    <mergeCell ref="A39:G39"/>
    <mergeCell ref="A35:G35"/>
    <mergeCell ref="H34:H36"/>
    <mergeCell ref="H38:H40"/>
    <mergeCell ref="A38:G38"/>
    <mergeCell ref="A29:E29"/>
    <mergeCell ref="A20:G20"/>
    <mergeCell ref="A36:G36"/>
    <mergeCell ref="A40:G40"/>
    <mergeCell ref="A22:G22"/>
    <mergeCell ref="H20:H22"/>
    <mergeCell ref="A21:G21"/>
    <mergeCell ref="A30:G30"/>
    <mergeCell ref="A34:G34"/>
    <mergeCell ref="A32:G32"/>
    <mergeCell ref="H24:H28"/>
    <mergeCell ref="A24:G24"/>
    <mergeCell ref="A25:G25"/>
    <mergeCell ref="A26:G26"/>
    <mergeCell ref="A27:G27"/>
    <mergeCell ref="A28:G28"/>
  </mergeCells>
  <pageMargins left="0.7" right="0.7" top="0.78740157499999996" bottom="0.78740157499999996" header="0.3" footer="0.3"/>
  <pageSetup paperSize="9" orientation="portrait" r:id="rId1"/>
  <headerFooter>
    <oddFooter>&amp;L&amp;F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AF2D-664C-466C-9B85-99033858C404}">
  <sheetPr codeName="Tabelle3">
    <tabColor rgb="FF002060"/>
  </sheetPr>
  <dimension ref="A1:E48"/>
  <sheetViews>
    <sheetView workbookViewId="0">
      <selection activeCell="K8" sqref="K8"/>
    </sheetView>
  </sheetViews>
  <sheetFormatPr baseColWidth="10" defaultColWidth="10.85546875" defaultRowHeight="15" x14ac:dyDescent="0.25"/>
  <cols>
    <col min="1" max="1" width="31.140625" customWidth="1"/>
    <col min="2" max="3" width="14.5703125" customWidth="1"/>
    <col min="4" max="4" width="21.42578125" customWidth="1"/>
    <col min="5" max="5" width="14.5703125" customWidth="1"/>
  </cols>
  <sheetData>
    <row r="1" spans="1:5" s="34" customFormat="1" ht="28.35" customHeight="1" x14ac:dyDescent="0.35">
      <c r="A1" s="111" t="s">
        <v>2440</v>
      </c>
      <c r="B1" s="112"/>
      <c r="C1" s="112"/>
      <c r="D1" s="112"/>
      <c r="E1" s="761"/>
    </row>
    <row r="2" spans="1:5" s="34" customFormat="1" ht="22.35" customHeight="1" x14ac:dyDescent="0.25">
      <c r="A2" s="113" t="s">
        <v>2441</v>
      </c>
      <c r="B2" s="114"/>
      <c r="C2" s="114"/>
      <c r="D2" s="114"/>
      <c r="E2" s="762"/>
    </row>
    <row r="3" spans="1:5" s="34" customFormat="1" x14ac:dyDescent="0.25">
      <c r="A3" s="115" t="s">
        <v>2442</v>
      </c>
      <c r="B3" s="116"/>
      <c r="C3" s="116"/>
      <c r="D3" s="116"/>
      <c r="E3" s="762"/>
    </row>
    <row r="4" spans="1:5" s="34" customFormat="1" x14ac:dyDescent="0.25">
      <c r="A4" s="115" t="s">
        <v>2443</v>
      </c>
      <c r="B4" s="116"/>
      <c r="C4" s="116"/>
      <c r="D4" s="116"/>
      <c r="E4" s="762"/>
    </row>
    <row r="5" spans="1:5" s="34" customFormat="1" x14ac:dyDescent="0.25">
      <c r="A5" s="115" t="s">
        <v>2444</v>
      </c>
      <c r="B5" s="116"/>
      <c r="C5" s="116"/>
      <c r="D5" s="116"/>
      <c r="E5" s="762"/>
    </row>
    <row r="6" spans="1:5" ht="15.75" thickBot="1" x14ac:dyDescent="0.3">
      <c r="A6" s="117" t="s">
        <v>31</v>
      </c>
      <c r="B6" s="118"/>
      <c r="C6" s="118"/>
      <c r="D6" s="118"/>
      <c r="E6" s="763"/>
    </row>
    <row r="7" spans="1:5" ht="15.75" thickBot="1" x14ac:dyDescent="0.3"/>
    <row r="8" spans="1:5" ht="156.75" customHeight="1" thickBot="1" x14ac:dyDescent="0.3">
      <c r="A8" s="739" t="s">
        <v>2495</v>
      </c>
      <c r="B8" s="740"/>
      <c r="C8" s="740"/>
      <c r="D8" s="740"/>
      <c r="E8" s="741"/>
    </row>
    <row r="9" spans="1:5" ht="17.100000000000001" customHeight="1" thickBot="1" x14ac:dyDescent="0.3">
      <c r="A9" t="str">
        <f>IF(E9="afficher","X","")</f>
        <v/>
      </c>
    </row>
    <row r="10" spans="1:5" s="35" customFormat="1" x14ac:dyDescent="0.25">
      <c r="A10" s="527" t="s">
        <v>2285</v>
      </c>
      <c r="B10" s="596">
        <v>45658</v>
      </c>
      <c r="C10" s="549"/>
      <c r="D10" s="550"/>
      <c r="E10" s="551"/>
    </row>
    <row r="11" spans="1:5" s="35" customFormat="1" x14ac:dyDescent="0.25">
      <c r="A11" s="624" t="s">
        <v>2446</v>
      </c>
      <c r="B11" s="756" t="s">
        <v>2455</v>
      </c>
      <c r="C11" s="757"/>
      <c r="D11" s="610" t="s">
        <v>2456</v>
      </c>
      <c r="E11" s="552"/>
    </row>
    <row r="12" spans="1:5" s="35" customFormat="1" x14ac:dyDescent="0.25">
      <c r="A12" s="600" t="s">
        <v>2286</v>
      </c>
      <c r="B12" s="756" t="s">
        <v>2457</v>
      </c>
      <c r="C12" s="757"/>
      <c r="D12" s="545"/>
      <c r="E12" s="546"/>
    </row>
    <row r="13" spans="1:5" s="35" customFormat="1" x14ac:dyDescent="0.25">
      <c r="A13" s="624" t="s">
        <v>2287</v>
      </c>
      <c r="B13" s="607">
        <v>111111</v>
      </c>
      <c r="C13" s="607">
        <v>22222</v>
      </c>
      <c r="D13" s="611" t="s">
        <v>2458</v>
      </c>
      <c r="E13" s="553"/>
    </row>
    <row r="14" spans="1:5" s="35" customFormat="1" x14ac:dyDescent="0.25">
      <c r="A14" s="254" t="s">
        <v>23</v>
      </c>
      <c r="B14" s="758" t="s">
        <v>2459</v>
      </c>
      <c r="C14" s="759"/>
      <c r="D14" s="760"/>
      <c r="E14" s="553"/>
    </row>
    <row r="15" spans="1:5" s="35" customFormat="1" x14ac:dyDescent="0.25">
      <c r="A15" s="538" t="s">
        <v>2397</v>
      </c>
      <c r="B15" s="607">
        <v>5555</v>
      </c>
      <c r="C15" s="750" t="s">
        <v>2460</v>
      </c>
      <c r="D15" s="751"/>
      <c r="E15" s="546"/>
    </row>
    <row r="16" spans="1:5" s="35" customFormat="1" x14ac:dyDescent="0.25">
      <c r="A16" s="624" t="s">
        <v>2288</v>
      </c>
      <c r="B16" s="607">
        <v>222222</v>
      </c>
      <c r="C16" s="597">
        <v>333333</v>
      </c>
      <c r="D16" s="764"/>
      <c r="E16" s="765"/>
    </row>
    <row r="17" spans="1:5" s="35" customFormat="1" x14ac:dyDescent="0.25">
      <c r="A17" s="624" t="s">
        <v>2289</v>
      </c>
      <c r="B17" s="756" t="s">
        <v>2464</v>
      </c>
      <c r="C17" s="757"/>
      <c r="D17" s="544"/>
      <c r="E17" s="546"/>
    </row>
    <row r="18" spans="1:5" s="35" customFormat="1" x14ac:dyDescent="0.25">
      <c r="A18" s="748" t="s">
        <v>2290</v>
      </c>
      <c r="B18" s="749"/>
      <c r="C18" s="749"/>
      <c r="D18" s="598">
        <v>2000</v>
      </c>
      <c r="E18" s="255"/>
    </row>
    <row r="19" spans="1:5" s="35" customFormat="1" ht="14.85" customHeight="1" x14ac:dyDescent="0.25">
      <c r="A19" s="748" t="s">
        <v>2291</v>
      </c>
      <c r="B19" s="749"/>
      <c r="C19" s="749"/>
      <c r="D19" s="599">
        <v>45660</v>
      </c>
      <c r="E19" s="257"/>
    </row>
    <row r="20" spans="1:5" s="35" customFormat="1" ht="14.85" customHeight="1" x14ac:dyDescent="0.25">
      <c r="A20" s="748" t="s">
        <v>2292</v>
      </c>
      <c r="B20" s="749"/>
      <c r="C20" s="749"/>
      <c r="D20" s="599">
        <v>45661</v>
      </c>
      <c r="E20" s="257"/>
    </row>
    <row r="21" spans="1:5" s="35" customFormat="1" ht="14.85" customHeight="1" thickBot="1" x14ac:dyDescent="0.3">
      <c r="A21" s="742" t="s">
        <v>2293</v>
      </c>
      <c r="B21" s="743"/>
      <c r="C21" s="743"/>
      <c r="D21" s="554">
        <v>45662</v>
      </c>
      <c r="E21" s="258"/>
    </row>
    <row r="22" spans="1:5" ht="15.75" thickBot="1" x14ac:dyDescent="0.3">
      <c r="A22" s="34"/>
      <c r="B22" s="34"/>
      <c r="C22" s="34"/>
      <c r="D22" s="34"/>
      <c r="E22" s="34"/>
    </row>
    <row r="23" spans="1:5" s="259" customFormat="1" ht="14.45" customHeight="1" x14ac:dyDescent="0.2">
      <c r="A23" s="612" t="s">
        <v>2447</v>
      </c>
      <c r="B23" s="744" t="s">
        <v>2298</v>
      </c>
      <c r="C23" s="745"/>
      <c r="D23" s="746" t="s">
        <v>2294</v>
      </c>
      <c r="E23" s="747"/>
    </row>
    <row r="24" spans="1:5" s="259" customFormat="1" ht="12.75" x14ac:dyDescent="0.2">
      <c r="A24" s="608" t="s">
        <v>2451</v>
      </c>
      <c r="B24" s="720"/>
      <c r="C24" s="715"/>
      <c r="D24" s="735"/>
      <c r="E24" s="736"/>
    </row>
    <row r="25" spans="1:5" s="259" customFormat="1" ht="12.75" x14ac:dyDescent="0.2">
      <c r="A25" s="260"/>
      <c r="B25" s="721"/>
      <c r="C25" s="717"/>
      <c r="D25" s="729"/>
      <c r="E25" s="730"/>
    </row>
    <row r="26" spans="1:5" s="259" customFormat="1" ht="12.75" x14ac:dyDescent="0.2">
      <c r="A26" s="261"/>
      <c r="B26" s="721"/>
      <c r="C26" s="717"/>
      <c r="D26" s="729"/>
      <c r="E26" s="730"/>
    </row>
    <row r="27" spans="1:5" s="259" customFormat="1" ht="12.75" x14ac:dyDescent="0.2">
      <c r="A27" s="261"/>
      <c r="B27" s="721"/>
      <c r="C27" s="717"/>
      <c r="D27" s="729"/>
      <c r="E27" s="730"/>
    </row>
    <row r="28" spans="1:5" s="259" customFormat="1" ht="12.75" x14ac:dyDescent="0.2">
      <c r="A28" s="603" t="s">
        <v>2452</v>
      </c>
      <c r="B28" s="722"/>
      <c r="C28" s="719"/>
      <c r="D28" s="769"/>
      <c r="E28" s="732"/>
    </row>
    <row r="29" spans="1:5" s="259" customFormat="1" ht="12.75" x14ac:dyDescent="0.2">
      <c r="A29" s="426"/>
      <c r="B29" s="714"/>
      <c r="C29" s="715"/>
      <c r="D29" s="770"/>
      <c r="E29" s="736"/>
    </row>
    <row r="30" spans="1:5" s="259" customFormat="1" ht="12.75" x14ac:dyDescent="0.2">
      <c r="A30" s="263"/>
      <c r="B30" s="716"/>
      <c r="C30" s="717"/>
      <c r="D30" s="729"/>
      <c r="E30" s="730"/>
    </row>
    <row r="31" spans="1:5" s="259" customFormat="1" ht="12.75" x14ac:dyDescent="0.2">
      <c r="A31" s="262"/>
      <c r="B31" s="718"/>
      <c r="C31" s="719"/>
      <c r="D31" s="731"/>
      <c r="E31" s="732"/>
    </row>
    <row r="32" spans="1:5" s="259" customFormat="1" ht="12.75" x14ac:dyDescent="0.2">
      <c r="A32" s="609" t="s">
        <v>2453</v>
      </c>
      <c r="B32" s="720"/>
      <c r="C32" s="715"/>
      <c r="D32" s="735"/>
      <c r="E32" s="736"/>
    </row>
    <row r="33" spans="1:5" s="259" customFormat="1" ht="12.75" x14ac:dyDescent="0.2">
      <c r="A33" s="427"/>
      <c r="B33" s="721"/>
      <c r="C33" s="717"/>
      <c r="D33" s="729"/>
      <c r="E33" s="730"/>
    </row>
    <row r="34" spans="1:5" s="259" customFormat="1" ht="12.75" x14ac:dyDescent="0.2">
      <c r="A34" s="261"/>
      <c r="B34" s="721"/>
      <c r="C34" s="717"/>
      <c r="D34" s="729"/>
      <c r="E34" s="730"/>
    </row>
    <row r="35" spans="1:5" s="259" customFormat="1" ht="12.75" x14ac:dyDescent="0.2">
      <c r="A35" s="261"/>
      <c r="B35" s="721"/>
      <c r="C35" s="717"/>
      <c r="D35" s="729"/>
      <c r="E35" s="730"/>
    </row>
    <row r="36" spans="1:5" s="259" customFormat="1" ht="12.75" x14ac:dyDescent="0.2">
      <c r="A36" s="262"/>
      <c r="B36" s="718"/>
      <c r="C36" s="719"/>
      <c r="D36" s="731"/>
      <c r="E36" s="732"/>
    </row>
    <row r="37" spans="1:5" s="259" customFormat="1" ht="12.75" x14ac:dyDescent="0.2">
      <c r="A37" s="609" t="s">
        <v>2454</v>
      </c>
      <c r="B37" s="720"/>
      <c r="C37" s="715"/>
      <c r="D37" s="735"/>
      <c r="E37" s="736"/>
    </row>
    <row r="38" spans="1:5" ht="13.35" customHeight="1" thickBot="1" x14ac:dyDescent="0.3">
      <c r="A38" s="110"/>
      <c r="B38" s="733"/>
      <c r="C38" s="734"/>
      <c r="D38" s="737"/>
      <c r="E38" s="738"/>
    </row>
    <row r="39" spans="1:5" ht="15.6" customHeight="1" thickBot="1" x14ac:dyDescent="0.3">
      <c r="A39" s="755"/>
      <c r="B39" s="755"/>
      <c r="C39" s="755"/>
      <c r="D39" s="755"/>
      <c r="E39" s="755"/>
    </row>
    <row r="40" spans="1:5" ht="59.1" customHeight="1" thickBot="1" x14ac:dyDescent="0.3">
      <c r="A40" s="766" t="s">
        <v>2299</v>
      </c>
      <c r="B40" s="767"/>
      <c r="C40" s="767"/>
      <c r="D40" s="767"/>
      <c r="E40" s="768"/>
    </row>
    <row r="41" spans="1:5" s="259" customFormat="1" ht="13.5" thickBot="1" x14ac:dyDescent="0.25">
      <c r="A41" s="723" t="s">
        <v>2300</v>
      </c>
      <c r="B41" s="724"/>
      <c r="C41" s="724"/>
      <c r="D41" s="724"/>
      <c r="E41" s="725"/>
    </row>
    <row r="42" spans="1:5" s="259" customFormat="1" ht="164.85" customHeight="1" thickBot="1" x14ac:dyDescent="0.25">
      <c r="A42" s="726" t="s">
        <v>2414</v>
      </c>
      <c r="B42" s="727"/>
      <c r="C42" s="727"/>
      <c r="D42" s="727"/>
      <c r="E42" s="728"/>
    </row>
    <row r="43" spans="1:5" s="259" customFormat="1" ht="13.5" thickBot="1" x14ac:dyDescent="0.25">
      <c r="A43" s="752" t="s">
        <v>2301</v>
      </c>
      <c r="B43" s="753"/>
      <c r="C43" s="753"/>
      <c r="D43" s="753"/>
      <c r="E43" s="754"/>
    </row>
    <row r="44" spans="1:5" s="259" customFormat="1" ht="113.1" customHeight="1" thickBot="1" x14ac:dyDescent="0.25">
      <c r="A44" s="726" t="s">
        <v>2415</v>
      </c>
      <c r="B44" s="727"/>
      <c r="C44" s="727"/>
      <c r="D44" s="727"/>
      <c r="E44" s="728"/>
    </row>
    <row r="45" spans="1:5" s="259" customFormat="1" ht="13.5" thickBot="1" x14ac:dyDescent="0.25">
      <c r="A45" s="752" t="s">
        <v>2302</v>
      </c>
      <c r="B45" s="753"/>
      <c r="C45" s="753"/>
      <c r="D45" s="753"/>
      <c r="E45" s="754"/>
    </row>
    <row r="46" spans="1:5" s="259" customFormat="1" ht="154.35" customHeight="1" thickBot="1" x14ac:dyDescent="0.25">
      <c r="A46" s="726" t="s">
        <v>2416</v>
      </c>
      <c r="B46" s="727"/>
      <c r="C46" s="727"/>
      <c r="D46" s="727"/>
      <c r="E46" s="728"/>
    </row>
    <row r="47" spans="1:5" s="259" customFormat="1" ht="13.5" thickBot="1" x14ac:dyDescent="0.25">
      <c r="A47" s="752" t="s">
        <v>2303</v>
      </c>
      <c r="B47" s="753"/>
      <c r="C47" s="753"/>
      <c r="D47" s="753"/>
      <c r="E47" s="754"/>
    </row>
    <row r="48" spans="1:5" s="259" customFormat="1" ht="125.1" customHeight="1" thickBot="1" x14ac:dyDescent="0.25">
      <c r="A48" s="726" t="s">
        <v>2417</v>
      </c>
      <c r="B48" s="727"/>
      <c r="C48" s="727"/>
      <c r="D48" s="727"/>
      <c r="E48" s="728"/>
    </row>
  </sheetData>
  <sheetProtection sheet="1" objects="1" scenarios="1"/>
  <mergeCells count="54">
    <mergeCell ref="B11:C11"/>
    <mergeCell ref="B14:D14"/>
    <mergeCell ref="E1:E6"/>
    <mergeCell ref="D16:E16"/>
    <mergeCell ref="A47:E47"/>
    <mergeCell ref="A43:E43"/>
    <mergeCell ref="A44:E44"/>
    <mergeCell ref="A40:E40"/>
    <mergeCell ref="B12:C12"/>
    <mergeCell ref="B17:C17"/>
    <mergeCell ref="D28:E28"/>
    <mergeCell ref="D29:E29"/>
    <mergeCell ref="D30:E30"/>
    <mergeCell ref="D31:E31"/>
    <mergeCell ref="A46:E46"/>
    <mergeCell ref="D32:E32"/>
    <mergeCell ref="D33:E33"/>
    <mergeCell ref="A48:E48"/>
    <mergeCell ref="A8:E8"/>
    <mergeCell ref="A21:C21"/>
    <mergeCell ref="B23:C23"/>
    <mergeCell ref="D23:E23"/>
    <mergeCell ref="A18:C18"/>
    <mergeCell ref="A19:C19"/>
    <mergeCell ref="A20:C20"/>
    <mergeCell ref="C15:D15"/>
    <mergeCell ref="D24:E24"/>
    <mergeCell ref="D25:E25"/>
    <mergeCell ref="D26:E26"/>
    <mergeCell ref="A45:E45"/>
    <mergeCell ref="D27:E27"/>
    <mergeCell ref="A39:E39"/>
    <mergeCell ref="A41:E41"/>
    <mergeCell ref="A42:E42"/>
    <mergeCell ref="D34:E34"/>
    <mergeCell ref="D35:E35"/>
    <mergeCell ref="D36:E36"/>
    <mergeCell ref="B38:C38"/>
    <mergeCell ref="D37:E37"/>
    <mergeCell ref="D38:E38"/>
    <mergeCell ref="B34:C34"/>
    <mergeCell ref="B35:C35"/>
    <mergeCell ref="B36:C36"/>
    <mergeCell ref="B37:C37"/>
    <mergeCell ref="B24:C24"/>
    <mergeCell ref="B25:C25"/>
    <mergeCell ref="B26:C26"/>
    <mergeCell ref="B27:C27"/>
    <mergeCell ref="B28:C28"/>
    <mergeCell ref="B29:C29"/>
    <mergeCell ref="B30:C30"/>
    <mergeCell ref="B31:C31"/>
    <mergeCell ref="B32:C32"/>
    <mergeCell ref="B33:C33"/>
  </mergeCells>
  <pageMargins left="0.81370078740157481" right="0.19685039370078741" top="0.78740157480314965" bottom="0.78740157480314965" header="0.31496062992125984" footer="0.31496062992125984"/>
  <pageSetup scale="92" orientation="portrait" r:id="rId1"/>
  <headerFooter>
    <oddFooter>&amp;L&amp;F
&amp;A&amp;RSeite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3D904-031F-45BF-BBFD-A8FA0E6F9BCE}">
  <sheetPr codeName="Tabelle1">
    <tabColor rgb="FF002060"/>
  </sheetPr>
  <dimension ref="A1:F59"/>
  <sheetViews>
    <sheetView workbookViewId="0">
      <selection activeCell="E34" sqref="E34"/>
    </sheetView>
  </sheetViews>
  <sheetFormatPr baseColWidth="10" defaultColWidth="10.85546875" defaultRowHeight="14.25" x14ac:dyDescent="0.2"/>
  <cols>
    <col min="1" max="1" width="43.42578125" style="34" customWidth="1"/>
    <col min="2" max="2" width="11.140625" style="34" customWidth="1"/>
    <col min="3" max="3" width="17.85546875" style="34" customWidth="1"/>
    <col min="4" max="4" width="15.140625" style="34" customWidth="1"/>
    <col min="5" max="5" width="12.42578125" style="34" customWidth="1"/>
    <col min="6" max="16384" width="10.85546875" style="34"/>
  </cols>
  <sheetData>
    <row r="1" spans="1:6" s="90" customFormat="1" ht="36.6" customHeight="1" x14ac:dyDescent="0.3">
      <c r="A1" s="88" t="str">
        <f>"Synthèse des défauts détectés lors du CPC du "&amp;TEXT('01 TITRE CONTRÔLE PÉRIODIQUE'!B10,"JJ.MM.AAAA")</f>
        <v>Synthèse des défauts détectés lors du CPC du 25.01.Mittwoch</v>
      </c>
      <c r="B1" s="88"/>
      <c r="C1" s="88"/>
      <c r="D1" s="89"/>
      <c r="E1" s="89"/>
    </row>
    <row r="2" spans="1:6" ht="15" thickBot="1" x14ac:dyDescent="0.25"/>
    <row r="3" spans="1:6" s="96" customFormat="1" ht="15.75" x14ac:dyDescent="0.25">
      <c r="A3" s="771" t="s">
        <v>2229</v>
      </c>
      <c r="B3" s="772"/>
      <c r="C3" s="772"/>
      <c r="D3" s="772"/>
      <c r="E3" s="773"/>
    </row>
    <row r="4" spans="1:6" s="103" customFormat="1" ht="26.85" customHeight="1" thickBot="1" x14ac:dyDescent="0.3">
      <c r="A4" s="774" t="s">
        <v>2230</v>
      </c>
      <c r="B4" s="775"/>
      <c r="C4" s="775"/>
      <c r="D4" s="775"/>
      <c r="E4" s="776"/>
    </row>
    <row r="5" spans="1:6" ht="1.5" customHeight="1" x14ac:dyDescent="0.2">
      <c r="A5" s="105"/>
      <c r="B5" s="105"/>
      <c r="C5" s="105"/>
      <c r="D5" s="105"/>
      <c r="E5" s="105"/>
    </row>
    <row r="6" spans="1:6" ht="9.6" customHeight="1" thickBot="1" x14ac:dyDescent="0.25"/>
    <row r="7" spans="1:6" s="87" customFormat="1" ht="40.35" customHeight="1" x14ac:dyDescent="0.25">
      <c r="A7" s="82" t="s">
        <v>2248</v>
      </c>
      <c r="B7" s="83" t="s">
        <v>2226</v>
      </c>
      <c r="C7" s="84" t="s">
        <v>2227</v>
      </c>
      <c r="D7" s="85" t="s">
        <v>2228</v>
      </c>
      <c r="E7" s="86" t="s">
        <v>2231</v>
      </c>
    </row>
    <row r="8" spans="1:6" s="47" customFormat="1" ht="15.6" customHeight="1" x14ac:dyDescent="0.25">
      <c r="A8" s="525" t="s">
        <v>2225</v>
      </c>
      <c r="B8" s="44">
        <f>COUNTIFS('02 LISTE DE CONTRÔLE ET RAPPORT'!$D$8:$D$143,"M",'02 LISTE DE CONTRÔLE ET RAPPORT'!$A$8:$A$143,"X")</f>
        <v>0</v>
      </c>
      <c r="C8" s="45">
        <f>COUNTIFS('02 LISTE DE CONTRÔLE ET RAPPORT'!$D$8:$D$143,"I",'02 LISTE DE CONTRÔLE ET RAPPORT'!$A$8:$A$143,"X")</f>
        <v>0</v>
      </c>
      <c r="D8" s="46">
        <f>COUNTIFS('02 LISTE DE CONTRÔLE ET RAPPORT'!$D$8:$D$143,"G",'02 LISTE DE CONTRÔLE ET RAPPORT'!$A$8:$A$143,"X")</f>
        <v>0</v>
      </c>
      <c r="E8" s="79">
        <f>COUNTIFS('02 LISTE DE CONTRÔLE ET RAPPORT'!$D$8:$D$143,"s",'02 LISTE DE CONTRÔLE ET RAPPORT'!$A$8:$A$143,"x")</f>
        <v>0</v>
      </c>
    </row>
    <row r="9" spans="1:6" s="47" customFormat="1" ht="15.6" customHeight="1" x14ac:dyDescent="0.25">
      <c r="A9" s="602" t="s">
        <v>2218</v>
      </c>
      <c r="B9" s="44">
        <f>COUNTIFS('02 LISTE DE CONTRÔLE ET RAPPORT'!$D$151:$D$434,"M",'02 LISTE DE CONTRÔLE ET RAPPORT'!$A151:$A$434,"x")</f>
        <v>0</v>
      </c>
      <c r="C9" s="45">
        <f>COUNTIFS('02 LISTE DE CONTRÔLE ET RAPPORT'!$D$151:$D$434,"I",'02 LISTE DE CONTRÔLE ET RAPPORT'!$A151:$A$434,"x")</f>
        <v>0</v>
      </c>
      <c r="D9" s="46">
        <f>COUNTIFS('02 LISTE DE CONTRÔLE ET RAPPORT'!$D$151:$D$434,"G",'02 LISTE DE CONTRÔLE ET RAPPORT'!$A151:$A$434,"x")</f>
        <v>0</v>
      </c>
      <c r="E9" s="79">
        <f>COUNTIFS('02 LISTE DE CONTRÔLE ET RAPPORT'!$D$151:$D$434,"s",'02 LISTE DE CONTRÔLE ET RAPPORT'!$A151:$A$434,"x")</f>
        <v>0</v>
      </c>
    </row>
    <row r="10" spans="1:6" s="47" customFormat="1" ht="15.6" customHeight="1" x14ac:dyDescent="0.25">
      <c r="A10" s="525" t="s">
        <v>2219</v>
      </c>
      <c r="B10" s="44">
        <f>COUNTIFS('02 LISTE DE CONTRÔLE ET RAPPORT'!$D$442:$D$690,"M",'02 LISTE DE CONTRÔLE ET RAPPORT'!$A442:$A$690,"x")</f>
        <v>0</v>
      </c>
      <c r="C10" s="45">
        <f>COUNTIFS('02 LISTE DE CONTRÔLE ET RAPPORT'!$D$442:$D$690,"I",'02 LISTE DE CONTRÔLE ET RAPPORT'!$A442:$A$690,"x")</f>
        <v>0</v>
      </c>
      <c r="D10" s="46">
        <f>COUNTIFS('02 LISTE DE CONTRÔLE ET RAPPORT'!$D$442:$D$690,"G",'02 LISTE DE CONTRÔLE ET RAPPORT'!$A442:$A$690,"x")</f>
        <v>0</v>
      </c>
      <c r="E10" s="79">
        <f>COUNTIFS('02 LISTE DE CONTRÔLE ET RAPPORT'!$D$442:$D$690,"s",'02 LISTE DE CONTRÔLE ET RAPPORT'!$A442:$A$690,"x")</f>
        <v>0</v>
      </c>
    </row>
    <row r="11" spans="1:6" s="47" customFormat="1" ht="15.6" customHeight="1" x14ac:dyDescent="0.25">
      <c r="A11" s="525" t="s">
        <v>2220</v>
      </c>
      <c r="B11" s="44">
        <f>COUNTIFS('02 LISTE DE CONTRÔLE ET RAPPORT'!$D$698:$D$805,"M",'02 LISTE DE CONTRÔLE ET RAPPORT'!$A698:$A$805,"x")</f>
        <v>0</v>
      </c>
      <c r="C11" s="45">
        <f>COUNTIFS('02 LISTE DE CONTRÔLE ET RAPPORT'!$D$698:$D$805,"I",'02 LISTE DE CONTRÔLE ET RAPPORT'!$A698:$A$805,"x")</f>
        <v>0</v>
      </c>
      <c r="D11" s="46">
        <f>COUNTIFS('02 LISTE DE CONTRÔLE ET RAPPORT'!$D$698:$D$805,"G",'02 LISTE DE CONTRÔLE ET RAPPORT'!$A698:$A$805,"x")</f>
        <v>0</v>
      </c>
      <c r="E11" s="79">
        <f>COUNTIFS('02 LISTE DE CONTRÔLE ET RAPPORT'!$D$698:$D$805,"s",'02 LISTE DE CONTRÔLE ET RAPPORT'!$A698:$A$805,"x")</f>
        <v>0</v>
      </c>
    </row>
    <row r="12" spans="1:6" s="47" customFormat="1" ht="15.6" customHeight="1" x14ac:dyDescent="0.25">
      <c r="A12" s="525" t="s">
        <v>2221</v>
      </c>
      <c r="B12" s="44">
        <f>COUNTIFS('02 LISTE DE CONTRÔLE ET RAPPORT'!$D$813:$D$871,"M",'02 LISTE DE CONTRÔLE ET RAPPORT'!$A$813:$A$871,"x")</f>
        <v>0</v>
      </c>
      <c r="C12" s="45">
        <f>COUNTIFS('02 LISTE DE CONTRÔLE ET RAPPORT'!$D$813:$D$871,"I",'02 LISTE DE CONTRÔLE ET RAPPORT'!$A$813:$A$871,"x")</f>
        <v>0</v>
      </c>
      <c r="D12" s="46">
        <f>COUNTIFS('02 LISTE DE CONTRÔLE ET RAPPORT'!$D$813:$D$871,"G",'02 LISTE DE CONTRÔLE ET RAPPORT'!$A$813:$A$871,"x")</f>
        <v>0</v>
      </c>
      <c r="E12" s="79">
        <f>COUNTIFS('02 LISTE DE CONTRÔLE ET RAPPORT'!$D$813:$D$871,"s",'02 LISTE DE CONTRÔLE ET RAPPORT'!$A$813:$A$871,"x")</f>
        <v>0</v>
      </c>
    </row>
    <row r="13" spans="1:6" s="47" customFormat="1" ht="15.6" customHeight="1" x14ac:dyDescent="0.25">
      <c r="A13" s="525" t="s">
        <v>2222</v>
      </c>
      <c r="B13" s="44">
        <f>COUNTIFS('02 LISTE DE CONTRÔLE ET RAPPORT'!$D$879:$D$1020,"M",'02 LISTE DE CONTRÔLE ET RAPPORT'!$A$879:$A$1020,"x")</f>
        <v>0</v>
      </c>
      <c r="C13" s="45">
        <f>COUNTIFS('02 LISTE DE CONTRÔLE ET RAPPORT'!$D$879:$D$1020,"I",'02 LISTE DE CONTRÔLE ET RAPPORT'!$A$879:$A$1020,"x")</f>
        <v>0</v>
      </c>
      <c r="D13" s="46">
        <f>COUNTIFS('02 LISTE DE CONTRÔLE ET RAPPORT'!$D$879:$D$1020,"k",'02 LISTE DE CONTRÔLE ET RAPPORT'!$A$879:$A$1020,"x")</f>
        <v>0</v>
      </c>
      <c r="E13" s="79">
        <f>COUNTIFS('02 LISTE DE CONTRÔLE ET RAPPORT'!$D$879:$D$1020,"s",'02 LISTE DE CONTRÔLE ET RAPPORT'!$A$879:$A$1020,"x")</f>
        <v>0</v>
      </c>
    </row>
    <row r="14" spans="1:6" s="47" customFormat="1" ht="15.6" customHeight="1" x14ac:dyDescent="0.25">
      <c r="A14" s="525" t="s">
        <v>2223</v>
      </c>
      <c r="B14" s="44">
        <f>COUNTIFS('02 LISTE DE CONTRÔLE ET RAPPORT'!$D$1028:$D$1143,"M",'02 LISTE DE CONTRÔLE ET RAPPORT'!$A$1028:$A$1143,"X")</f>
        <v>0</v>
      </c>
      <c r="C14" s="45">
        <f>COUNTIFS('02 LISTE DE CONTRÔLE ET RAPPORT'!$D$1028:$D$1143,"I",'02 LISTE DE CONTRÔLE ET RAPPORT'!$A$1028:$A$1143,"x")</f>
        <v>0</v>
      </c>
      <c r="D14" s="46">
        <f>COUNTIFS('02 LISTE DE CONTRÔLE ET RAPPORT'!$D$1028:$D$1143,"G",'02 LISTE DE CONTRÔLE ET RAPPORT'!$A$1028:$A$1143,"x")</f>
        <v>0</v>
      </c>
      <c r="E14" s="79">
        <f>COUNTIFS('02 LISTE DE CONTRÔLE ET RAPPORT'!$D$1028:$D$1143,"s",'02 LISTE DE CONTRÔLE ET RAPPORT'!$A$1028:$A$1143,"x")</f>
        <v>0</v>
      </c>
    </row>
    <row r="15" spans="1:6" s="47" customFormat="1" ht="15.6" customHeight="1" x14ac:dyDescent="0.25">
      <c r="A15" s="525" t="s">
        <v>2224</v>
      </c>
      <c r="B15" s="44">
        <f>COUNTIFS('02 LISTE DE CONTRÔLE ET RAPPORT'!$D$1151:$D$1198,"M",'02 LISTE DE CONTRÔLE ET RAPPORT'!$A$1151:$A$1198,"x")</f>
        <v>0</v>
      </c>
      <c r="C15" s="45">
        <f>COUNTIFS('02 LISTE DE CONTRÔLE ET RAPPORT'!$D$1151:$D$1198,"I",'02 LISTE DE CONTRÔLE ET RAPPORT'!$A$1151:$A$1198,"x")</f>
        <v>0</v>
      </c>
      <c r="D15" s="46">
        <f>COUNTIFS('02 LISTE DE CONTRÔLE ET RAPPORT'!$D$1151:$D$1198,"G",'02 LISTE DE CONTRÔLE ET RAPPORT'!$A$1151:$A$1198,"x")</f>
        <v>0</v>
      </c>
      <c r="E15" s="79">
        <f>COUNTIFS('02 LISTE DE CONTRÔLE ET RAPPORT'!$D$1151:$D$1198,"S",'02 LISTE DE CONTRÔLE ET RAPPORT'!$A$1151:$A$1198,"x")</f>
        <v>0</v>
      </c>
    </row>
    <row r="16" spans="1:6" s="47" customFormat="1" ht="15.6" customHeight="1" thickBot="1" x14ac:dyDescent="0.3">
      <c r="A16" s="53" t="s">
        <v>2234</v>
      </c>
      <c r="B16" s="54">
        <f>SUM(B8:B15)</f>
        <v>0</v>
      </c>
      <c r="C16" s="55">
        <f t="shared" ref="C16:E16" si="0">SUM(C8:C15)</f>
        <v>0</v>
      </c>
      <c r="D16" s="56">
        <f t="shared" si="0"/>
        <v>0</v>
      </c>
      <c r="E16" s="81">
        <f t="shared" si="0"/>
        <v>0</v>
      </c>
      <c r="F16" s="416">
        <f>E16+D16+C16+B16</f>
        <v>0</v>
      </c>
    </row>
    <row r="17" spans="1:5" s="47" customFormat="1" ht="27" customHeight="1" x14ac:dyDescent="0.25">
      <c r="A17" s="57"/>
      <c r="B17" s="58"/>
      <c r="C17" s="58"/>
      <c r="D17" s="58"/>
      <c r="E17" s="58"/>
    </row>
    <row r="18" spans="1:5" ht="30.6" customHeight="1" x14ac:dyDescent="0.2">
      <c r="A18" s="787" t="s">
        <v>2232</v>
      </c>
      <c r="B18" s="788"/>
      <c r="C18" s="788"/>
      <c r="D18" s="788"/>
      <c r="E18" s="789"/>
    </row>
    <row r="19" spans="1:5" ht="30.6" customHeight="1" x14ac:dyDescent="0.2">
      <c r="A19" s="787" t="s">
        <v>2398</v>
      </c>
      <c r="B19" s="788"/>
      <c r="C19" s="788"/>
      <c r="D19" s="788"/>
      <c r="E19" s="789"/>
    </row>
    <row r="20" spans="1:5" ht="30.6" customHeight="1" x14ac:dyDescent="0.2">
      <c r="A20" s="787" t="s">
        <v>2399</v>
      </c>
      <c r="B20" s="788"/>
      <c r="C20" s="788"/>
      <c r="D20" s="788"/>
      <c r="E20" s="789"/>
    </row>
    <row r="21" spans="1:5" ht="33" customHeight="1" x14ac:dyDescent="0.2">
      <c r="A21" s="784" t="s">
        <v>2233</v>
      </c>
      <c r="B21" s="785"/>
      <c r="C21" s="785"/>
      <c r="D21" s="785"/>
      <c r="E21" s="786"/>
    </row>
    <row r="22" spans="1:5" ht="7.5" customHeight="1" x14ac:dyDescent="0.2">
      <c r="A22" s="91"/>
      <c r="B22" s="91"/>
      <c r="C22" s="91"/>
      <c r="D22" s="91"/>
      <c r="E22" s="91"/>
    </row>
    <row r="23" spans="1:5" s="47" customFormat="1" ht="15" thickBot="1" x14ac:dyDescent="0.3">
      <c r="A23" s="92"/>
      <c r="B23" s="93"/>
      <c r="C23" s="93"/>
      <c r="D23" s="93"/>
      <c r="E23" s="93"/>
    </row>
    <row r="24" spans="1:5" s="47" customFormat="1" ht="22.5" customHeight="1" x14ac:dyDescent="0.25">
      <c r="A24" s="777" t="s">
        <v>2235</v>
      </c>
      <c r="B24" s="778"/>
      <c r="C24" s="778"/>
      <c r="D24" s="778"/>
      <c r="E24" s="779"/>
    </row>
    <row r="25" spans="1:5" s="47" customFormat="1" ht="238.7" customHeight="1" thickBot="1" x14ac:dyDescent="0.3">
      <c r="A25" s="780" t="str">
        <f>IF(AND(D16&gt;0),'Données de base'!J28,IF(AND(C16&gt;0),'Données de base'!J27,IF(AND(B16&gt;0),'Données de base'!J25,IF(AND(E16&gt;0),'Données de base'!J26,IF(AND(B16=0,C16=0,D16=0,E16=0),'Données de base'!J24,"")))))</f>
        <v>État de l’ouvrage de protection:
la construction protégée est opérationnelle et ne présente aucun défaut. 
Le prochain contrôle aura lieu dans les 10 années suivant le dernier contrôle périodique.</v>
      </c>
      <c r="B25" s="781"/>
      <c r="C25" s="781"/>
      <c r="D25" s="781"/>
      <c r="E25" s="782"/>
    </row>
    <row r="26" spans="1:5" s="47" customFormat="1" ht="43.35" customHeight="1" x14ac:dyDescent="0.25">
      <c r="A26" s="92"/>
      <c r="B26" s="92"/>
      <c r="C26" s="92"/>
      <c r="D26" s="92"/>
      <c r="E26" s="92"/>
    </row>
    <row r="27" spans="1:5" s="96" customFormat="1" ht="16.5" customHeight="1" x14ac:dyDescent="0.25">
      <c r="A27" s="96" t="s">
        <v>2236</v>
      </c>
    </row>
    <row r="28" spans="1:5" ht="7.35" customHeight="1" thickBot="1" x14ac:dyDescent="0.25"/>
    <row r="29" spans="1:5" x14ac:dyDescent="0.2">
      <c r="A29" s="119" t="s">
        <v>2237</v>
      </c>
      <c r="B29" s="109">
        <v>44907</v>
      </c>
      <c r="C29" s="801" t="s">
        <v>2461</v>
      </c>
      <c r="D29" s="801"/>
      <c r="E29" s="802"/>
    </row>
    <row r="30" spans="1:5" x14ac:dyDescent="0.2">
      <c r="A30" s="120" t="s">
        <v>2239</v>
      </c>
      <c r="B30" s="125" t="s">
        <v>2445</v>
      </c>
      <c r="C30" s="796" t="s">
        <v>2461</v>
      </c>
      <c r="D30" s="796"/>
      <c r="E30" s="797"/>
    </row>
    <row r="31" spans="1:5" x14ac:dyDescent="0.2">
      <c r="A31" s="120" t="s">
        <v>2238</v>
      </c>
      <c r="B31" s="125" t="s">
        <v>2445</v>
      </c>
      <c r="C31" s="796" t="s">
        <v>2461</v>
      </c>
      <c r="D31" s="796"/>
      <c r="E31" s="797"/>
    </row>
    <row r="32" spans="1:5" ht="15" thickBot="1" x14ac:dyDescent="0.25">
      <c r="A32" s="121" t="s">
        <v>2240</v>
      </c>
      <c r="B32" s="126" t="s">
        <v>2445</v>
      </c>
      <c r="C32" s="798" t="s">
        <v>2461</v>
      </c>
      <c r="D32" s="798"/>
      <c r="E32" s="799"/>
    </row>
    <row r="33" spans="1:5" s="47" customFormat="1" ht="15" thickBot="1" x14ac:dyDescent="0.3">
      <c r="A33" s="92"/>
      <c r="B33" s="93"/>
      <c r="C33" s="800"/>
      <c r="D33" s="800"/>
      <c r="E33" s="800"/>
    </row>
    <row r="34" spans="1:5" s="47" customFormat="1" ht="34.700000000000003" customHeight="1" thickBot="1" x14ac:dyDescent="0.3">
      <c r="A34" s="812" t="s">
        <v>2243</v>
      </c>
      <c r="B34" s="813"/>
      <c r="C34" s="813"/>
      <c r="D34" s="814"/>
      <c r="E34" s="594" t="s">
        <v>28</v>
      </c>
    </row>
    <row r="35" spans="1:5" s="94" customFormat="1" ht="23.85" customHeight="1" thickBot="1" x14ac:dyDescent="0.3">
      <c r="A35" s="129"/>
      <c r="B35" s="129"/>
      <c r="C35" s="129"/>
      <c r="D35" s="129"/>
      <c r="E35" s="129"/>
    </row>
    <row r="36" spans="1:5" s="47" customFormat="1" ht="14.1" customHeight="1" x14ac:dyDescent="0.25">
      <c r="A36" s="806" t="s">
        <v>2241</v>
      </c>
      <c r="B36" s="807"/>
      <c r="C36" s="807"/>
      <c r="D36" s="807"/>
      <c r="E36" s="808"/>
    </row>
    <row r="37" spans="1:5" s="47" customFormat="1" ht="65.099999999999994" customHeight="1" thickBot="1" x14ac:dyDescent="0.3">
      <c r="A37" s="803" t="s">
        <v>2462</v>
      </c>
      <c r="B37" s="804"/>
      <c r="C37" s="804"/>
      <c r="D37" s="804"/>
      <c r="E37" s="805"/>
    </row>
    <row r="38" spans="1:5" s="94" customFormat="1" ht="16.5" customHeight="1" thickBot="1" x14ac:dyDescent="0.3">
      <c r="A38" s="57"/>
      <c r="B38" s="57"/>
      <c r="C38" s="57"/>
      <c r="D38" s="57"/>
      <c r="E38" s="95"/>
    </row>
    <row r="39" spans="1:5" s="47" customFormat="1" ht="14.1" customHeight="1" x14ac:dyDescent="0.25">
      <c r="A39" s="793" t="s">
        <v>2242</v>
      </c>
      <c r="B39" s="794"/>
      <c r="C39" s="794"/>
      <c r="D39" s="794"/>
      <c r="E39" s="795"/>
    </row>
    <row r="40" spans="1:5" ht="70.349999999999994" customHeight="1" thickBot="1" x14ac:dyDescent="0.25">
      <c r="A40" s="790" t="s">
        <v>2462</v>
      </c>
      <c r="B40" s="791"/>
      <c r="C40" s="791"/>
      <c r="D40" s="791"/>
      <c r="E40" s="792"/>
    </row>
    <row r="41" spans="1:5" ht="19.350000000000001" customHeight="1" thickBot="1" x14ac:dyDescent="0.25">
      <c r="A41" s="130"/>
      <c r="B41" s="130"/>
      <c r="C41" s="130"/>
      <c r="D41" s="130"/>
      <c r="E41" s="130"/>
    </row>
    <row r="42" spans="1:5" s="94" customFormat="1" ht="67.349999999999994" customHeight="1" thickBot="1" x14ac:dyDescent="0.3">
      <c r="A42" s="809" t="str">
        <f>IF(E34="OUI",'Données de base'!A20,IF(E34="NON",'Données de base'!A21,IF(E34="Terminé",'Données de base'!A22,"")))</f>
        <v/>
      </c>
      <c r="B42" s="810"/>
      <c r="C42" s="810"/>
      <c r="D42" s="810"/>
      <c r="E42" s="811"/>
    </row>
    <row r="43" spans="1:5" ht="22.35" customHeight="1" x14ac:dyDescent="0.2">
      <c r="D43" s="38"/>
      <c r="E43" s="38"/>
    </row>
    <row r="44" spans="1:5" s="96" customFormat="1" ht="15" x14ac:dyDescent="0.25">
      <c r="A44" s="783" t="str">
        <f>'01 TITRE CONTRÔLE PÉRIODIQUE'!A1&amp;",  "&amp;'01 TITRE CONTRÔLE PÉRIODIQUE'!A2&amp;"  "</f>
        <v xml:space="preserve">CANTON ….,  Protection …...  </v>
      </c>
      <c r="B44" s="783"/>
      <c r="C44" s="783"/>
      <c r="D44" s="783"/>
      <c r="E44" s="783"/>
    </row>
    <row r="45" spans="1:5" ht="17.100000000000001" customHeight="1" x14ac:dyDescent="0.2">
      <c r="D45" s="38"/>
      <c r="E45" s="38"/>
    </row>
    <row r="47" spans="1:5" x14ac:dyDescent="0.2">
      <c r="A47" s="34" t="str">
        <f>"Lieu: "&amp;'01 TITRE CONTRÔLE PÉRIODIQUE'!C15</f>
        <v>Lieu: Musterdorf</v>
      </c>
      <c r="B47" s="34" t="str">
        <f>"Date: "&amp;TEXT('01 TITRE CONTRÔLE PÉRIODIQUE'!B10,"JJ.MM.AAAA")</f>
        <v>Date: 25.01.Mittwoch</v>
      </c>
      <c r="D47" s="34" t="s">
        <v>2304</v>
      </c>
      <c r="E47" s="34" t="s">
        <v>27</v>
      </c>
    </row>
    <row r="49" spans="1:1" ht="47.45" customHeight="1" x14ac:dyDescent="0.25">
      <c r="A49" s="97"/>
    </row>
    <row r="50" spans="1:1" ht="4.3499999999999996" customHeight="1" x14ac:dyDescent="0.2"/>
    <row r="51" spans="1:1" ht="17.100000000000001" customHeight="1" x14ac:dyDescent="0.2"/>
    <row r="58" spans="1:1" ht="66" customHeight="1" x14ac:dyDescent="0.2"/>
    <row r="59" spans="1:1" s="96" customFormat="1" ht="15" x14ac:dyDescent="0.25"/>
  </sheetData>
  <sheetProtection sheet="1" objects="1" scenarios="1"/>
  <mergeCells count="20">
    <mergeCell ref="A37:E37"/>
    <mergeCell ref="A36:E36"/>
    <mergeCell ref="A42:E42"/>
    <mergeCell ref="A34:D34"/>
    <mergeCell ref="A3:E3"/>
    <mergeCell ref="A4:E4"/>
    <mergeCell ref="A24:E24"/>
    <mergeCell ref="A25:E25"/>
    <mergeCell ref="A44:E44"/>
    <mergeCell ref="A21:E21"/>
    <mergeCell ref="A18:E18"/>
    <mergeCell ref="A19:E19"/>
    <mergeCell ref="A20:E20"/>
    <mergeCell ref="A40:E40"/>
    <mergeCell ref="A39:E39"/>
    <mergeCell ref="C30:E30"/>
    <mergeCell ref="C31:E31"/>
    <mergeCell ref="C32:E32"/>
    <mergeCell ref="C33:E33"/>
    <mergeCell ref="C29:E29"/>
  </mergeCells>
  <conditionalFormatting sqref="A21">
    <cfRule type="expression" dxfId="284" priority="5">
      <formula>$E$16&gt;0</formula>
    </cfRule>
  </conditionalFormatting>
  <conditionalFormatting sqref="A18:E18">
    <cfRule type="expression" dxfId="283" priority="2">
      <formula>$B$16&gt;0</formula>
    </cfRule>
  </conditionalFormatting>
  <conditionalFormatting sqref="A19:E19">
    <cfRule type="expression" dxfId="282" priority="4">
      <formula>$C$16&gt;0</formula>
    </cfRule>
  </conditionalFormatting>
  <conditionalFormatting sqref="A20:E20">
    <cfRule type="expression" dxfId="281" priority="3">
      <formula>$D$16&gt;0</formula>
    </cfRule>
  </conditionalFormatting>
  <conditionalFormatting sqref="A25:E25">
    <cfRule type="expression" dxfId="280" priority="1">
      <formula>$D$16&gt;0</formula>
    </cfRule>
  </conditionalFormatting>
  <pageMargins left="0.39370078740157483" right="0.39370078740157483" top="0.78740157480314965" bottom="0.74803149606299213" header="0.31496062992125984" footer="0.31496062992125984"/>
  <pageSetup paperSize="9" scale="95" orientation="portrait" r:id="rId1"/>
  <headerFooter>
    <oddFooter>&amp;L&amp;F
&amp;A&amp;RSeite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6A64BF-42FD-491F-B93E-BC8984F39850}">
          <x14:formula1>
            <xm:f>'Données de base'!$E$1:$E$5</xm:f>
          </x14:formula1>
          <xm:sqref>E34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206C6-2D79-4CA0-AF39-42723E69D7A1}">
  <sheetPr codeName="Tabelle4" filterMode="1">
    <tabColor rgb="FF002060"/>
    <pageSetUpPr fitToPage="1"/>
  </sheetPr>
  <dimension ref="A1:J1214"/>
  <sheetViews>
    <sheetView tabSelected="1" topLeftCell="A875" zoomScaleNormal="100" workbookViewId="0">
      <selection activeCell="B882" sqref="B882"/>
    </sheetView>
  </sheetViews>
  <sheetFormatPr baseColWidth="10" defaultRowHeight="15" x14ac:dyDescent="0.25"/>
  <cols>
    <col min="1" max="1" width="2.42578125" style="4" customWidth="1"/>
    <col min="2" max="2" width="8.5703125" style="188" customWidth="1"/>
    <col min="3" max="3" width="77.42578125" style="2" customWidth="1"/>
    <col min="4" max="4" width="1.85546875" customWidth="1"/>
    <col min="5" max="5" width="13.140625" style="1" customWidth="1"/>
    <col min="6" max="6" width="8.42578125" style="1" hidden="1" customWidth="1"/>
    <col min="7" max="9" width="13.5703125" style="1" hidden="1" customWidth="1"/>
    <col min="10" max="10" width="10.85546875" style="134" hidden="1" customWidth="1"/>
    <col min="11" max="11" width="0.42578125" customWidth="1"/>
  </cols>
  <sheetData>
    <row r="1" spans="1:10" s="12" customFormat="1" ht="27.6" customHeight="1" x14ac:dyDescent="0.25">
      <c r="A1" s="10"/>
      <c r="B1" s="187" t="s">
        <v>2158</v>
      </c>
      <c r="C1" s="11"/>
      <c r="E1" s="10"/>
      <c r="F1" s="10"/>
      <c r="G1" s="10"/>
      <c r="H1" s="10"/>
      <c r="I1" s="10"/>
    </row>
    <row r="2" spans="1:10" ht="170.85" customHeight="1" x14ac:dyDescent="0.25">
      <c r="C2" s="815"/>
      <c r="D2" s="815"/>
      <c r="E2" s="815"/>
      <c r="F2" s="148"/>
      <c r="J2"/>
    </row>
    <row r="3" spans="1:10" ht="21" customHeight="1" thickBot="1" x14ac:dyDescent="0.3">
      <c r="A3" s="816"/>
      <c r="B3" s="816"/>
      <c r="C3" s="816"/>
      <c r="D3" s="816"/>
      <c r="E3" s="816"/>
      <c r="F3" s="4"/>
      <c r="J3"/>
    </row>
    <row r="4" spans="1:10" s="26" customFormat="1" ht="13.5" customHeight="1" thickBot="1" x14ac:dyDescent="0.3">
      <c r="A4" s="64"/>
      <c r="B4" s="189" t="s">
        <v>0</v>
      </c>
      <c r="C4" s="548" t="s">
        <v>2159</v>
      </c>
      <c r="D4" s="65"/>
      <c r="E4" s="141" t="s">
        <v>2161</v>
      </c>
      <c r="F4" s="149" t="s">
        <v>55</v>
      </c>
      <c r="G4" s="149" t="s">
        <v>1</v>
      </c>
      <c r="H4" s="149" t="s">
        <v>2</v>
      </c>
      <c r="I4" s="149" t="s">
        <v>5</v>
      </c>
      <c r="J4" s="151"/>
    </row>
    <row r="5" spans="1:10" ht="19.5" thickBot="1" x14ac:dyDescent="0.3">
      <c r="A5" s="215" t="str">
        <f>IF(OR(A6="X",A62="X",A107="X",A144="X",J5="entfälltX"),"X","")</f>
        <v/>
      </c>
      <c r="B5" s="216">
        <v>1000</v>
      </c>
      <c r="C5" s="630" t="s">
        <v>71</v>
      </c>
      <c r="D5" s="145"/>
      <c r="E5" s="211"/>
      <c r="F5" s="8" t="s">
        <v>6</v>
      </c>
      <c r="G5" s="8" t="s">
        <v>6</v>
      </c>
      <c r="H5" s="8" t="s">
        <v>6</v>
      </c>
      <c r="I5" s="8" t="s">
        <v>6</v>
      </c>
      <c r="J5" s="14" t="str">
        <f>IF(OR($E$5="non applic.")=TRUE,"entfällt","")</f>
        <v/>
      </c>
    </row>
    <row r="6" spans="1:10" ht="15" customHeight="1" thickBot="1" x14ac:dyDescent="0.3">
      <c r="A6" s="215" t="str">
        <f>IF(OR(A7="X",A16="X",J6="entfälltX"),"X","")</f>
        <v/>
      </c>
      <c r="B6" s="206">
        <v>1100</v>
      </c>
      <c r="C6" s="631" t="s">
        <v>72</v>
      </c>
      <c r="D6" s="144"/>
      <c r="E6" s="212"/>
      <c r="F6" s="8" t="s">
        <v>6</v>
      </c>
      <c r="G6" s="8" t="s">
        <v>6</v>
      </c>
      <c r="H6" s="8" t="s">
        <v>6</v>
      </c>
      <c r="I6" s="8" t="s">
        <v>6</v>
      </c>
      <c r="J6" s="14" t="str">
        <f>IF(OR($E$5="non applic.",$E$7="non applic.")=TRUE,"entfällt","")</f>
        <v/>
      </c>
    </row>
    <row r="7" spans="1:10" ht="15.75" thickBot="1" x14ac:dyDescent="0.3">
      <c r="A7" s="72" t="str">
        <f>IF(OR(COUNTIF(A8:A15,"X")&gt;0,J7="entfälltx"),"X","")</f>
        <v/>
      </c>
      <c r="B7" s="207">
        <v>1101</v>
      </c>
      <c r="C7" s="632" t="s">
        <v>73</v>
      </c>
      <c r="D7" s="142"/>
      <c r="E7" s="209"/>
      <c r="F7" s="8" t="s">
        <v>6</v>
      </c>
      <c r="G7" s="8" t="s">
        <v>6</v>
      </c>
      <c r="H7" s="8" t="s">
        <v>6</v>
      </c>
      <c r="I7" s="8" t="s">
        <v>6</v>
      </c>
      <c r="J7" s="14" t="str">
        <f>IF(OR($E$5="non applic.",$E$6="non applic.",$E$7="non applic.")=TRUE,"entfällt","")</f>
        <v/>
      </c>
    </row>
    <row r="8" spans="1:10" ht="15" hidden="1" customHeight="1" x14ac:dyDescent="0.25">
      <c r="A8" s="67" t="str">
        <f>IF(E8="Défauts","X",
IF(E8="Non applic.","NA",
IF(E8="Projet ITMO","IT",
IF(E8="Remarques","RE",
IF(OR(E8="Pas de défauts",E8="À vérifier"),"","")))))</f>
        <v/>
      </c>
      <c r="B8" s="190">
        <v>1101.01</v>
      </c>
      <c r="C8" s="633" t="s">
        <v>74</v>
      </c>
      <c r="D8" s="25" t="s">
        <v>2430</v>
      </c>
      <c r="E8" s="70" t="s">
        <v>2132</v>
      </c>
      <c r="F8" s="8" t="s">
        <v>6</v>
      </c>
      <c r="G8" s="8" t="s">
        <v>6</v>
      </c>
      <c r="J8" s="14" t="str">
        <f t="shared" ref="J8:J15" si="0">IF(OR($E$5="non applic.",$E$6="non applic.",$E$7="non applic.")=TRUE,"entfällt","")</f>
        <v/>
      </c>
    </row>
    <row r="9" spans="1:10" ht="57" hidden="1" customHeight="1" x14ac:dyDescent="0.25">
      <c r="A9" s="221" t="str">
        <f>IF(E9="afficher","X","")</f>
        <v/>
      </c>
      <c r="B9" s="222"/>
      <c r="C9" s="223" t="s">
        <v>1165</v>
      </c>
      <c r="D9" s="224"/>
      <c r="E9" s="237"/>
      <c r="F9" s="8" t="s">
        <v>6</v>
      </c>
      <c r="G9" s="8" t="s">
        <v>6</v>
      </c>
      <c r="J9" s="14" t="str">
        <f t="shared" si="0"/>
        <v/>
      </c>
    </row>
    <row r="10" spans="1:10" ht="15" customHeight="1" x14ac:dyDescent="0.25">
      <c r="A10" s="67" t="str">
        <f>IF(E10="Défauts","X",
IF(E10="Non applic.","NA",
IF(E10="Projet ITMO","IT",
IF(E10="Remarques","RE",
IF(OR(E10="Pas de défauts",E10="À vérifier"),"","")))))</f>
        <v>NA</v>
      </c>
      <c r="B10" s="191">
        <v>1101.02</v>
      </c>
      <c r="C10" s="634" t="s">
        <v>75</v>
      </c>
      <c r="D10" s="15" t="s">
        <v>2430</v>
      </c>
      <c r="E10" s="70" t="s">
        <v>2434</v>
      </c>
      <c r="F10" s="8" t="s">
        <v>6</v>
      </c>
      <c r="G10" s="8" t="s">
        <v>6</v>
      </c>
      <c r="H10" s="8" t="s">
        <v>6</v>
      </c>
      <c r="I10" s="8" t="s">
        <v>6</v>
      </c>
      <c r="J10" s="14" t="str">
        <f t="shared" si="0"/>
        <v/>
      </c>
    </row>
    <row r="11" spans="1:10" ht="30" x14ac:dyDescent="0.25">
      <c r="A11" s="221" t="str">
        <f>IF(E11="afficher","X","")</f>
        <v/>
      </c>
      <c r="B11" s="222"/>
      <c r="C11" s="223" t="s">
        <v>76</v>
      </c>
      <c r="D11" s="226"/>
      <c r="E11" s="237"/>
      <c r="F11" s="8" t="s">
        <v>6</v>
      </c>
      <c r="G11" s="8" t="s">
        <v>6</v>
      </c>
      <c r="H11" s="8" t="s">
        <v>6</v>
      </c>
      <c r="I11" s="8" t="s">
        <v>6</v>
      </c>
      <c r="J11" s="14" t="str">
        <f t="shared" si="0"/>
        <v/>
      </c>
    </row>
    <row r="12" spans="1:10" ht="75" x14ac:dyDescent="0.25">
      <c r="A12" s="221" t="str">
        <f>IF(E12="afficher","X","")</f>
        <v/>
      </c>
      <c r="B12" s="222"/>
      <c r="C12" s="223" t="s">
        <v>77</v>
      </c>
      <c r="D12" s="226"/>
      <c r="E12" s="237"/>
      <c r="F12" s="8" t="s">
        <v>6</v>
      </c>
      <c r="G12" s="8" t="s">
        <v>6</v>
      </c>
      <c r="H12" s="8" t="s">
        <v>6</v>
      </c>
      <c r="I12" s="8" t="s">
        <v>6</v>
      </c>
      <c r="J12" s="14" t="str">
        <f t="shared" si="0"/>
        <v/>
      </c>
    </row>
    <row r="13" spans="1:10" ht="60" x14ac:dyDescent="0.25">
      <c r="A13" s="221" t="str">
        <f>IF(E13="afficher","X","")</f>
        <v/>
      </c>
      <c r="B13" s="222"/>
      <c r="C13" s="223" t="s">
        <v>78</v>
      </c>
      <c r="D13" s="226"/>
      <c r="E13" s="237"/>
      <c r="F13" s="8" t="s">
        <v>6</v>
      </c>
      <c r="G13" s="8" t="s">
        <v>6</v>
      </c>
      <c r="H13" s="8" t="s">
        <v>6</v>
      </c>
      <c r="I13" s="8" t="s">
        <v>6</v>
      </c>
      <c r="J13" s="14" t="str">
        <f t="shared" si="0"/>
        <v/>
      </c>
    </row>
    <row r="14" spans="1:10" ht="30" x14ac:dyDescent="0.25">
      <c r="A14" s="221" t="str">
        <f>IF(E14="afficher","X","")</f>
        <v/>
      </c>
      <c r="B14" s="222"/>
      <c r="C14" s="223" t="s">
        <v>79</v>
      </c>
      <c r="D14" s="226"/>
      <c r="E14" s="237"/>
      <c r="F14" s="8" t="s">
        <v>6</v>
      </c>
      <c r="G14" s="8" t="s">
        <v>6</v>
      </c>
      <c r="H14" s="8" t="s">
        <v>6</v>
      </c>
      <c r="I14" s="8" t="s">
        <v>6</v>
      </c>
      <c r="J14" s="14" t="str">
        <f t="shared" si="0"/>
        <v/>
      </c>
    </row>
    <row r="15" spans="1:10" ht="30.75" thickBot="1" x14ac:dyDescent="0.3">
      <c r="A15" s="221" t="str">
        <f>IF(E15="afficher","X","")</f>
        <v/>
      </c>
      <c r="B15" s="225"/>
      <c r="C15" s="227" t="s">
        <v>80</v>
      </c>
      <c r="D15" s="228"/>
      <c r="E15" s="237"/>
      <c r="F15" s="8" t="s">
        <v>6</v>
      </c>
      <c r="G15" s="8" t="s">
        <v>6</v>
      </c>
      <c r="H15" s="8" t="s">
        <v>6</v>
      </c>
      <c r="I15" s="8" t="s">
        <v>6</v>
      </c>
      <c r="J15" s="14" t="str">
        <f t="shared" si="0"/>
        <v/>
      </c>
    </row>
    <row r="16" spans="1:10" ht="15.75" thickBot="1" x14ac:dyDescent="0.3">
      <c r="A16" s="72" t="str">
        <f>IF(OR(COUNTIF(A17:A61,"X")&gt;0,J16="entfälltx"),"X","")</f>
        <v/>
      </c>
      <c r="B16" s="207">
        <v>1102</v>
      </c>
      <c r="C16" s="632" t="s">
        <v>81</v>
      </c>
      <c r="D16" s="142"/>
      <c r="E16" s="209"/>
      <c r="F16" s="8" t="s">
        <v>6</v>
      </c>
      <c r="G16" s="8" t="s">
        <v>6</v>
      </c>
      <c r="H16" s="8" t="s">
        <v>6</v>
      </c>
      <c r="I16" s="8" t="s">
        <v>6</v>
      </c>
      <c r="J16" s="14" t="str">
        <f>IF(OR($E$5="non applic.",$E$6="non applic.",$E$16="non applic.")=TRUE,"entfällt","")</f>
        <v/>
      </c>
    </row>
    <row r="17" spans="1:10" ht="45" x14ac:dyDescent="0.25">
      <c r="A17" s="221" t="str">
        <f>IF(E17="afficher","X","")</f>
        <v/>
      </c>
      <c r="B17" s="229"/>
      <c r="C17" s="230" t="s">
        <v>82</v>
      </c>
      <c r="D17" s="231"/>
      <c r="E17" s="237"/>
      <c r="F17" s="8" t="s">
        <v>6</v>
      </c>
      <c r="G17" s="8" t="s">
        <v>6</v>
      </c>
      <c r="H17" s="8" t="s">
        <v>6</v>
      </c>
      <c r="I17" s="8" t="s">
        <v>6</v>
      </c>
      <c r="J17" s="14" t="str">
        <f t="shared" ref="J17:J61" si="1">IF(OR($E$5="non applic.",$E$6="non applic.",$E$16="non applic.")=TRUE,"entfällt","")</f>
        <v/>
      </c>
    </row>
    <row r="18" spans="1:10" x14ac:dyDescent="0.25">
      <c r="A18" s="67" t="str">
        <f>IF(E18="Défauts","X",
IF(E18="Non applic.","NA",
IF(E18="Projet ITMO","IT",
IF(E18="Remarques","RE",
IF(OR(E18="Pas de défauts",E18="À vérifier"),"","")))))</f>
        <v/>
      </c>
      <c r="B18" s="191">
        <v>1102.01</v>
      </c>
      <c r="C18" s="634" t="s">
        <v>83</v>
      </c>
      <c r="D18" s="15" t="s">
        <v>2430</v>
      </c>
      <c r="E18" s="70" t="s">
        <v>2132</v>
      </c>
      <c r="F18" s="8" t="s">
        <v>6</v>
      </c>
      <c r="G18" s="8" t="s">
        <v>6</v>
      </c>
      <c r="H18" s="8" t="s">
        <v>6</v>
      </c>
      <c r="I18" s="8" t="s">
        <v>6</v>
      </c>
      <c r="J18" s="14" t="str">
        <f t="shared" si="1"/>
        <v/>
      </c>
    </row>
    <row r="19" spans="1:10" ht="30" x14ac:dyDescent="0.25">
      <c r="A19" s="221" t="str">
        <f>IF(E19="afficher","X","")</f>
        <v/>
      </c>
      <c r="B19" s="222"/>
      <c r="C19" s="223" t="s">
        <v>84</v>
      </c>
      <c r="D19" s="226"/>
      <c r="E19" s="237"/>
      <c r="F19" s="8" t="s">
        <v>6</v>
      </c>
      <c r="G19" s="8" t="s">
        <v>6</v>
      </c>
      <c r="H19" s="8" t="s">
        <v>6</v>
      </c>
      <c r="I19" s="8" t="s">
        <v>6</v>
      </c>
      <c r="J19" s="14" t="str">
        <f t="shared" si="1"/>
        <v/>
      </c>
    </row>
    <row r="20" spans="1:10" x14ac:dyDescent="0.25">
      <c r="A20" s="67" t="str">
        <f>IF(E20="Défauts","X",
IF(E20="Non applic.","NA",
IF(E20="Projet ITMO","IT",
IF(E20="Remarques","RE",
IF(OR(E20="Pas de défauts",E20="À vérifier"),"","")))))</f>
        <v/>
      </c>
      <c r="B20" s="191">
        <v>1102.02</v>
      </c>
      <c r="C20" s="635" t="s">
        <v>85</v>
      </c>
      <c r="D20" s="15" t="s">
        <v>2430</v>
      </c>
      <c r="E20" s="70" t="s">
        <v>2132</v>
      </c>
      <c r="F20" s="8" t="s">
        <v>6</v>
      </c>
      <c r="G20" s="8" t="s">
        <v>6</v>
      </c>
      <c r="H20" s="8" t="s">
        <v>6</v>
      </c>
      <c r="I20" s="8" t="s">
        <v>6</v>
      </c>
      <c r="J20" s="14" t="str">
        <f t="shared" si="1"/>
        <v/>
      </c>
    </row>
    <row r="21" spans="1:10" x14ac:dyDescent="0.25">
      <c r="A21" s="67" t="str">
        <f>IF(E21="Défauts","X",
IF(E21="Non applic.","NA",
IF(E21="Projet ITMO","IT",
IF(E21="Remarques","RE",
IF(OR(E21="Pas de défauts",E21="À vérifier"),"","")))))</f>
        <v/>
      </c>
      <c r="B21" s="191">
        <v>1102.03</v>
      </c>
      <c r="C21" s="635" t="s">
        <v>86</v>
      </c>
      <c r="D21" s="15" t="s">
        <v>2430</v>
      </c>
      <c r="E21" s="70" t="s">
        <v>2132</v>
      </c>
      <c r="F21" s="8" t="s">
        <v>6</v>
      </c>
      <c r="G21" s="8" t="s">
        <v>6</v>
      </c>
      <c r="H21" s="8" t="s">
        <v>6</v>
      </c>
      <c r="I21" s="8" t="s">
        <v>6</v>
      </c>
      <c r="J21" s="14" t="str">
        <f t="shared" si="1"/>
        <v/>
      </c>
    </row>
    <row r="22" spans="1:10" ht="30" x14ac:dyDescent="0.25">
      <c r="A22" s="67" t="str">
        <f>IF(E22="Défauts","X",
IF(E22="Non applic.","NA",
IF(E22="Projet ITMO","IT",
IF(E22="Remarques","RE",
IF(OR(E22="Pas de défauts",E22="À vérifier"),"","")))))</f>
        <v/>
      </c>
      <c r="B22" s="191">
        <v>1102.04</v>
      </c>
      <c r="C22" s="635" t="s">
        <v>87</v>
      </c>
      <c r="D22" s="15" t="s">
        <v>2430</v>
      </c>
      <c r="E22" s="70" t="s">
        <v>2132</v>
      </c>
      <c r="F22" s="8" t="s">
        <v>6</v>
      </c>
      <c r="G22" s="8" t="s">
        <v>6</v>
      </c>
      <c r="H22" s="8" t="s">
        <v>6</v>
      </c>
      <c r="I22" s="8" t="s">
        <v>6</v>
      </c>
      <c r="J22" s="14" t="str">
        <f t="shared" si="1"/>
        <v/>
      </c>
    </row>
    <row r="23" spans="1:10" ht="45" x14ac:dyDescent="0.25">
      <c r="A23" s="67" t="str">
        <f>IF(E23="Défauts","X",
IF(E23="Non applic.","NA",
IF(E23="Projet ITMO","IT",
IF(E23="Remarques","RE",
IF(OR(E23="Pas de défauts",E23="À vérifier"),"","")))))</f>
        <v/>
      </c>
      <c r="B23" s="191">
        <v>1102.05</v>
      </c>
      <c r="C23" s="635" t="s">
        <v>88</v>
      </c>
      <c r="D23" s="15" t="s">
        <v>2430</v>
      </c>
      <c r="E23" s="70" t="s">
        <v>2132</v>
      </c>
      <c r="F23" s="8" t="s">
        <v>6</v>
      </c>
      <c r="G23" s="8" t="s">
        <v>6</v>
      </c>
      <c r="H23" s="8" t="s">
        <v>6</v>
      </c>
      <c r="I23" s="8" t="s">
        <v>6</v>
      </c>
      <c r="J23" s="14" t="str">
        <f t="shared" si="1"/>
        <v/>
      </c>
    </row>
    <row r="24" spans="1:10" ht="30" x14ac:dyDescent="0.25">
      <c r="A24" s="221" t="str">
        <f t="shared" ref="A24:A49" si="2">IF(E24="afficher","X","")</f>
        <v/>
      </c>
      <c r="B24" s="222"/>
      <c r="C24" s="232" t="s">
        <v>89</v>
      </c>
      <c r="D24" s="233"/>
      <c r="E24" s="237"/>
      <c r="F24" s="8" t="s">
        <v>6</v>
      </c>
      <c r="G24" s="8" t="s">
        <v>6</v>
      </c>
      <c r="H24" s="8" t="s">
        <v>6</v>
      </c>
      <c r="I24" s="8" t="s">
        <v>6</v>
      </c>
      <c r="J24" s="14" t="str">
        <f t="shared" si="1"/>
        <v/>
      </c>
    </row>
    <row r="25" spans="1:10" x14ac:dyDescent="0.25">
      <c r="A25" s="221" t="str">
        <f t="shared" si="2"/>
        <v/>
      </c>
      <c r="B25" s="222"/>
      <c r="C25" s="232" t="s">
        <v>90</v>
      </c>
      <c r="D25" s="233"/>
      <c r="E25" s="237"/>
      <c r="F25" s="8" t="s">
        <v>6</v>
      </c>
      <c r="G25" s="8" t="s">
        <v>6</v>
      </c>
      <c r="H25" s="8" t="s">
        <v>6</v>
      </c>
      <c r="I25" s="8" t="s">
        <v>6</v>
      </c>
      <c r="J25" s="14" t="str">
        <f t="shared" si="1"/>
        <v/>
      </c>
    </row>
    <row r="26" spans="1:10" x14ac:dyDescent="0.25">
      <c r="A26" s="221" t="str">
        <f t="shared" si="2"/>
        <v/>
      </c>
      <c r="B26" s="222"/>
      <c r="C26" s="247" t="s">
        <v>91</v>
      </c>
      <c r="D26" s="233"/>
      <c r="E26" s="237"/>
      <c r="F26" s="8" t="s">
        <v>6</v>
      </c>
      <c r="G26" s="8" t="s">
        <v>6</v>
      </c>
      <c r="H26" s="8" t="s">
        <v>6</v>
      </c>
      <c r="I26" s="8" t="s">
        <v>6</v>
      </c>
      <c r="J26" s="14" t="str">
        <f t="shared" si="1"/>
        <v/>
      </c>
    </row>
    <row r="27" spans="1:10" ht="30" x14ac:dyDescent="0.25">
      <c r="A27" s="221" t="str">
        <f t="shared" si="2"/>
        <v/>
      </c>
      <c r="B27" s="222"/>
      <c r="C27" s="247" t="s">
        <v>92</v>
      </c>
      <c r="D27" s="233"/>
      <c r="E27" s="237"/>
      <c r="F27" s="8" t="s">
        <v>6</v>
      </c>
      <c r="G27" s="8" t="s">
        <v>6</v>
      </c>
      <c r="H27" s="8" t="s">
        <v>6</v>
      </c>
      <c r="I27" s="8" t="s">
        <v>6</v>
      </c>
      <c r="J27" s="14" t="str">
        <f t="shared" si="1"/>
        <v/>
      </c>
    </row>
    <row r="28" spans="1:10" x14ac:dyDescent="0.25">
      <c r="A28" s="221" t="str">
        <f t="shared" si="2"/>
        <v/>
      </c>
      <c r="B28" s="222"/>
      <c r="C28" s="247" t="s">
        <v>93</v>
      </c>
      <c r="D28" s="233"/>
      <c r="E28" s="237"/>
      <c r="F28" s="8" t="s">
        <v>6</v>
      </c>
      <c r="G28" s="8" t="s">
        <v>6</v>
      </c>
      <c r="H28" s="8" t="s">
        <v>6</v>
      </c>
      <c r="I28" s="8" t="s">
        <v>6</v>
      </c>
      <c r="J28" s="14" t="str">
        <f t="shared" si="1"/>
        <v/>
      </c>
    </row>
    <row r="29" spans="1:10" x14ac:dyDescent="0.25">
      <c r="A29" s="221" t="str">
        <f t="shared" si="2"/>
        <v/>
      </c>
      <c r="B29" s="222"/>
      <c r="C29" s="247" t="s">
        <v>94</v>
      </c>
      <c r="D29" s="233"/>
      <c r="E29" s="237"/>
      <c r="F29" s="8" t="s">
        <v>6</v>
      </c>
      <c r="G29" s="8" t="s">
        <v>6</v>
      </c>
      <c r="H29" s="8" t="s">
        <v>6</v>
      </c>
      <c r="I29" s="8" t="s">
        <v>6</v>
      </c>
      <c r="J29" s="14" t="str">
        <f t="shared" si="1"/>
        <v/>
      </c>
    </row>
    <row r="30" spans="1:10" ht="30" x14ac:dyDescent="0.25">
      <c r="A30" s="221" t="str">
        <f t="shared" si="2"/>
        <v/>
      </c>
      <c r="B30" s="222"/>
      <c r="C30" s="247" t="s">
        <v>95</v>
      </c>
      <c r="D30" s="233"/>
      <c r="E30" s="237"/>
      <c r="F30" s="8" t="s">
        <v>6</v>
      </c>
      <c r="G30" s="8" t="s">
        <v>6</v>
      </c>
      <c r="H30" s="8" t="s">
        <v>6</v>
      </c>
      <c r="I30" s="8" t="s">
        <v>6</v>
      </c>
      <c r="J30" s="14" t="str">
        <f t="shared" si="1"/>
        <v/>
      </c>
    </row>
    <row r="31" spans="1:10" ht="45" x14ac:dyDescent="0.25">
      <c r="A31" s="221" t="str">
        <f t="shared" si="2"/>
        <v/>
      </c>
      <c r="B31" s="222"/>
      <c r="C31" s="247" t="s">
        <v>96</v>
      </c>
      <c r="D31" s="233"/>
      <c r="E31" s="237"/>
      <c r="F31" s="8" t="s">
        <v>6</v>
      </c>
      <c r="G31" s="8" t="s">
        <v>6</v>
      </c>
      <c r="H31" s="8" t="s">
        <v>6</v>
      </c>
      <c r="I31" s="8" t="s">
        <v>6</v>
      </c>
      <c r="J31" s="14" t="str">
        <f t="shared" si="1"/>
        <v/>
      </c>
    </row>
    <row r="32" spans="1:10" ht="15" customHeight="1" x14ac:dyDescent="0.25">
      <c r="A32" s="221" t="str">
        <f t="shared" si="2"/>
        <v/>
      </c>
      <c r="B32" s="222"/>
      <c r="C32" s="234" t="s">
        <v>97</v>
      </c>
      <c r="D32" s="226"/>
      <c r="E32" s="237"/>
      <c r="F32" s="8" t="s">
        <v>6</v>
      </c>
      <c r="G32" s="8" t="s">
        <v>6</v>
      </c>
      <c r="H32" s="8" t="s">
        <v>6</v>
      </c>
      <c r="I32" s="8" t="s">
        <v>6</v>
      </c>
      <c r="J32" s="14" t="str">
        <f t="shared" si="1"/>
        <v/>
      </c>
    </row>
    <row r="33" spans="1:10" ht="15" customHeight="1" x14ac:dyDescent="0.25">
      <c r="A33" s="221" t="str">
        <f t="shared" si="2"/>
        <v/>
      </c>
      <c r="B33" s="222"/>
      <c r="C33" s="248" t="s">
        <v>98</v>
      </c>
      <c r="D33" s="226"/>
      <c r="E33" s="237"/>
      <c r="F33" s="8" t="s">
        <v>6</v>
      </c>
      <c r="G33" s="8" t="s">
        <v>6</v>
      </c>
      <c r="H33" s="8" t="s">
        <v>6</v>
      </c>
      <c r="I33" s="8" t="s">
        <v>6</v>
      </c>
      <c r="J33" s="14" t="str">
        <f t="shared" si="1"/>
        <v/>
      </c>
    </row>
    <row r="34" spans="1:10" ht="15" customHeight="1" x14ac:dyDescent="0.25">
      <c r="A34" s="221" t="str">
        <f t="shared" si="2"/>
        <v/>
      </c>
      <c r="B34" s="222"/>
      <c r="C34" s="248" t="s">
        <v>99</v>
      </c>
      <c r="D34" s="226"/>
      <c r="E34" s="237"/>
      <c r="F34" s="8" t="s">
        <v>6</v>
      </c>
      <c r="G34" s="8" t="s">
        <v>6</v>
      </c>
      <c r="H34" s="8" t="s">
        <v>6</v>
      </c>
      <c r="I34" s="8" t="s">
        <v>6</v>
      </c>
      <c r="J34" s="14" t="str">
        <f t="shared" si="1"/>
        <v/>
      </c>
    </row>
    <row r="35" spans="1:10" ht="15" customHeight="1" x14ac:dyDescent="0.25">
      <c r="A35" s="221" t="str">
        <f t="shared" si="2"/>
        <v/>
      </c>
      <c r="B35" s="222"/>
      <c r="C35" s="248" t="s">
        <v>100</v>
      </c>
      <c r="D35" s="226"/>
      <c r="E35" s="237"/>
      <c r="F35" s="8" t="s">
        <v>6</v>
      </c>
      <c r="G35" s="8" t="s">
        <v>6</v>
      </c>
      <c r="H35" s="8" t="s">
        <v>6</v>
      </c>
      <c r="I35" s="8" t="s">
        <v>6</v>
      </c>
      <c r="J35" s="14" t="str">
        <f t="shared" si="1"/>
        <v/>
      </c>
    </row>
    <row r="36" spans="1:10" ht="15" customHeight="1" x14ac:dyDescent="0.25">
      <c r="A36" s="221" t="str">
        <f t="shared" si="2"/>
        <v/>
      </c>
      <c r="B36" s="222"/>
      <c r="C36" s="248" t="s">
        <v>101</v>
      </c>
      <c r="D36" s="226"/>
      <c r="E36" s="237"/>
      <c r="F36" s="8" t="s">
        <v>6</v>
      </c>
      <c r="G36" s="8" t="s">
        <v>6</v>
      </c>
      <c r="H36" s="8" t="s">
        <v>6</v>
      </c>
      <c r="I36" s="8" t="s">
        <v>6</v>
      </c>
      <c r="J36" s="14" t="str">
        <f t="shared" si="1"/>
        <v/>
      </c>
    </row>
    <row r="37" spans="1:10" ht="15" customHeight="1" x14ac:dyDescent="0.25">
      <c r="A37" s="221" t="str">
        <f t="shared" si="2"/>
        <v/>
      </c>
      <c r="B37" s="222"/>
      <c r="C37" s="248" t="s">
        <v>102</v>
      </c>
      <c r="D37" s="226"/>
      <c r="E37" s="237"/>
      <c r="F37" s="8" t="s">
        <v>6</v>
      </c>
      <c r="G37" s="8" t="s">
        <v>6</v>
      </c>
      <c r="H37" s="8" t="s">
        <v>6</v>
      </c>
      <c r="I37" s="8" t="s">
        <v>6</v>
      </c>
      <c r="J37" s="14" t="str">
        <f t="shared" si="1"/>
        <v/>
      </c>
    </row>
    <row r="38" spans="1:10" ht="15" customHeight="1" x14ac:dyDescent="0.25">
      <c r="A38" s="221" t="str">
        <f t="shared" si="2"/>
        <v/>
      </c>
      <c r="B38" s="222"/>
      <c r="C38" s="248" t="s">
        <v>103</v>
      </c>
      <c r="D38" s="226"/>
      <c r="E38" s="237"/>
      <c r="F38" s="8" t="s">
        <v>6</v>
      </c>
      <c r="G38" s="8" t="s">
        <v>6</v>
      </c>
      <c r="H38" s="8" t="s">
        <v>6</v>
      </c>
      <c r="I38" s="8" t="s">
        <v>6</v>
      </c>
      <c r="J38" s="14" t="str">
        <f t="shared" si="1"/>
        <v/>
      </c>
    </row>
    <row r="39" spans="1:10" ht="15" customHeight="1" x14ac:dyDescent="0.25">
      <c r="A39" s="221" t="str">
        <f t="shared" si="2"/>
        <v/>
      </c>
      <c r="B39" s="222"/>
      <c r="C39" s="248" t="s">
        <v>104</v>
      </c>
      <c r="D39" s="226"/>
      <c r="E39" s="237"/>
      <c r="F39" s="8" t="s">
        <v>6</v>
      </c>
      <c r="G39" s="8" t="s">
        <v>6</v>
      </c>
      <c r="H39" s="8" t="s">
        <v>6</v>
      </c>
      <c r="I39" s="8" t="s">
        <v>6</v>
      </c>
      <c r="J39" s="14" t="str">
        <f t="shared" si="1"/>
        <v/>
      </c>
    </row>
    <row r="40" spans="1:10" ht="15" customHeight="1" x14ac:dyDescent="0.25">
      <c r="A40" s="221" t="str">
        <f t="shared" si="2"/>
        <v/>
      </c>
      <c r="B40" s="222"/>
      <c r="C40" s="248" t="s">
        <v>105</v>
      </c>
      <c r="D40" s="226"/>
      <c r="E40" s="237"/>
      <c r="F40" s="8" t="s">
        <v>6</v>
      </c>
      <c r="G40" s="8" t="s">
        <v>6</v>
      </c>
      <c r="H40" s="8" t="s">
        <v>6</v>
      </c>
      <c r="I40" s="8" t="s">
        <v>6</v>
      </c>
      <c r="J40" s="14" t="str">
        <f t="shared" si="1"/>
        <v/>
      </c>
    </row>
    <row r="41" spans="1:10" ht="15" customHeight="1" x14ac:dyDescent="0.25">
      <c r="A41" s="221" t="str">
        <f t="shared" si="2"/>
        <v/>
      </c>
      <c r="B41" s="222"/>
      <c r="C41" s="234" t="s">
        <v>106</v>
      </c>
      <c r="D41" s="226"/>
      <c r="E41" s="237"/>
      <c r="F41" s="8" t="s">
        <v>6</v>
      </c>
      <c r="G41" s="8" t="s">
        <v>6</v>
      </c>
      <c r="H41" s="8" t="s">
        <v>6</v>
      </c>
      <c r="I41" s="8" t="s">
        <v>6</v>
      </c>
      <c r="J41" s="14" t="str">
        <f t="shared" si="1"/>
        <v/>
      </c>
    </row>
    <row r="42" spans="1:10" ht="15" customHeight="1" x14ac:dyDescent="0.25">
      <c r="A42" s="221" t="str">
        <f t="shared" si="2"/>
        <v/>
      </c>
      <c r="B42" s="222"/>
      <c r="C42" s="248" t="s">
        <v>107</v>
      </c>
      <c r="D42" s="226"/>
      <c r="E42" s="237"/>
      <c r="F42" s="8" t="s">
        <v>6</v>
      </c>
      <c r="G42" s="8" t="s">
        <v>6</v>
      </c>
      <c r="H42" s="8" t="s">
        <v>6</v>
      </c>
      <c r="I42" s="8" t="s">
        <v>6</v>
      </c>
      <c r="J42" s="14" t="str">
        <f t="shared" si="1"/>
        <v/>
      </c>
    </row>
    <row r="43" spans="1:10" ht="15" customHeight="1" x14ac:dyDescent="0.25">
      <c r="A43" s="221" t="str">
        <f t="shared" si="2"/>
        <v/>
      </c>
      <c r="B43" s="222"/>
      <c r="C43" s="248" t="s">
        <v>108</v>
      </c>
      <c r="D43" s="226"/>
      <c r="E43" s="237"/>
      <c r="F43" s="8" t="s">
        <v>6</v>
      </c>
      <c r="G43" s="8" t="s">
        <v>6</v>
      </c>
      <c r="H43" s="8" t="s">
        <v>6</v>
      </c>
      <c r="I43" s="8" t="s">
        <v>6</v>
      </c>
      <c r="J43" s="14" t="str">
        <f t="shared" si="1"/>
        <v/>
      </c>
    </row>
    <row r="44" spans="1:10" ht="15" customHeight="1" x14ac:dyDescent="0.25">
      <c r="A44" s="221" t="str">
        <f t="shared" si="2"/>
        <v/>
      </c>
      <c r="B44" s="222"/>
      <c r="C44" s="248" t="s">
        <v>109</v>
      </c>
      <c r="D44" s="226"/>
      <c r="E44" s="237"/>
      <c r="F44" s="8" t="s">
        <v>6</v>
      </c>
      <c r="G44" s="8" t="s">
        <v>6</v>
      </c>
      <c r="H44" s="8" t="s">
        <v>6</v>
      </c>
      <c r="I44" s="8" t="s">
        <v>6</v>
      </c>
      <c r="J44" s="14" t="str">
        <f t="shared" si="1"/>
        <v/>
      </c>
    </row>
    <row r="45" spans="1:10" ht="15" customHeight="1" x14ac:dyDescent="0.25">
      <c r="A45" s="221" t="str">
        <f t="shared" si="2"/>
        <v/>
      </c>
      <c r="B45" s="222"/>
      <c r="C45" s="248" t="s">
        <v>110</v>
      </c>
      <c r="D45" s="226"/>
      <c r="E45" s="237"/>
      <c r="F45" s="8" t="s">
        <v>6</v>
      </c>
      <c r="G45" s="8" t="s">
        <v>6</v>
      </c>
      <c r="H45" s="8" t="s">
        <v>6</v>
      </c>
      <c r="I45" s="8" t="s">
        <v>6</v>
      </c>
      <c r="J45" s="14" t="str">
        <f t="shared" si="1"/>
        <v/>
      </c>
    </row>
    <row r="46" spans="1:10" ht="15" customHeight="1" x14ac:dyDescent="0.25">
      <c r="A46" s="221" t="str">
        <f t="shared" si="2"/>
        <v/>
      </c>
      <c r="B46" s="222"/>
      <c r="C46" s="248" t="s">
        <v>111</v>
      </c>
      <c r="D46" s="226"/>
      <c r="E46" s="237"/>
      <c r="F46" s="8" t="s">
        <v>6</v>
      </c>
      <c r="G46" s="8" t="s">
        <v>6</v>
      </c>
      <c r="H46" s="8" t="s">
        <v>6</v>
      </c>
      <c r="I46" s="8" t="s">
        <v>6</v>
      </c>
      <c r="J46" s="14" t="str">
        <f t="shared" si="1"/>
        <v/>
      </c>
    </row>
    <row r="47" spans="1:10" ht="15" customHeight="1" x14ac:dyDescent="0.25">
      <c r="A47" s="221" t="str">
        <f t="shared" si="2"/>
        <v/>
      </c>
      <c r="B47" s="222"/>
      <c r="C47" s="248" t="s">
        <v>112</v>
      </c>
      <c r="D47" s="226"/>
      <c r="E47" s="237"/>
      <c r="F47" s="8" t="s">
        <v>6</v>
      </c>
      <c r="G47" s="8" t="s">
        <v>6</v>
      </c>
      <c r="H47" s="8" t="s">
        <v>6</v>
      </c>
      <c r="I47" s="8" t="s">
        <v>6</v>
      </c>
      <c r="J47" s="14" t="str">
        <f t="shared" si="1"/>
        <v/>
      </c>
    </row>
    <row r="48" spans="1:10" ht="45" x14ac:dyDescent="0.25">
      <c r="A48" s="221" t="str">
        <f t="shared" si="2"/>
        <v/>
      </c>
      <c r="B48" s="222"/>
      <c r="C48" s="248" t="s">
        <v>113</v>
      </c>
      <c r="D48" s="226"/>
      <c r="E48" s="237"/>
      <c r="F48" s="8" t="s">
        <v>6</v>
      </c>
      <c r="G48" s="8" t="s">
        <v>6</v>
      </c>
      <c r="H48" s="8" t="s">
        <v>6</v>
      </c>
      <c r="I48" s="8" t="s">
        <v>6</v>
      </c>
      <c r="J48" s="14" t="str">
        <f t="shared" si="1"/>
        <v/>
      </c>
    </row>
    <row r="49" spans="1:10" ht="60" x14ac:dyDescent="0.25">
      <c r="A49" s="221" t="str">
        <f t="shared" si="2"/>
        <v/>
      </c>
      <c r="B49" s="222"/>
      <c r="C49" s="234" t="s">
        <v>114</v>
      </c>
      <c r="D49" s="226"/>
      <c r="E49" s="237"/>
      <c r="F49" s="8" t="s">
        <v>6</v>
      </c>
      <c r="G49" s="8" t="s">
        <v>6</v>
      </c>
      <c r="H49" s="8" t="s">
        <v>6</v>
      </c>
      <c r="I49" s="8" t="s">
        <v>6</v>
      </c>
      <c r="J49" s="14" t="str">
        <f t="shared" si="1"/>
        <v/>
      </c>
    </row>
    <row r="50" spans="1:10" ht="29.85" customHeight="1" x14ac:dyDescent="0.25">
      <c r="A50" s="67" t="str">
        <f>IF(E50="Défauts","X",
IF(E50="Non applic.","NA",
IF(E50="Projet ITMO","IT",
IF(E50="Remarques","RE",
IF(OR(E50="Pas de défauts",E50="À vérifier"),"","")))))</f>
        <v/>
      </c>
      <c r="B50" s="191">
        <v>1102.06</v>
      </c>
      <c r="C50" s="634" t="s">
        <v>115</v>
      </c>
      <c r="D50" s="15" t="s">
        <v>2430</v>
      </c>
      <c r="E50" s="70" t="s">
        <v>2132</v>
      </c>
      <c r="F50" s="8" t="s">
        <v>6</v>
      </c>
      <c r="G50" s="8" t="s">
        <v>6</v>
      </c>
      <c r="H50" s="8" t="s">
        <v>6</v>
      </c>
      <c r="I50" s="8" t="s">
        <v>6</v>
      </c>
      <c r="J50" s="14" t="str">
        <f t="shared" si="1"/>
        <v/>
      </c>
    </row>
    <row r="51" spans="1:10" ht="15" customHeight="1" x14ac:dyDescent="0.25">
      <c r="A51" s="221" t="str">
        <f t="shared" ref="A51:A60" si="3">IF(E51="afficher","X","")</f>
        <v/>
      </c>
      <c r="B51" s="222"/>
      <c r="C51" s="234" t="s">
        <v>116</v>
      </c>
      <c r="D51" s="226"/>
      <c r="E51" s="237"/>
      <c r="F51" s="8" t="s">
        <v>6</v>
      </c>
      <c r="G51" s="8" t="s">
        <v>6</v>
      </c>
      <c r="H51" s="8" t="s">
        <v>6</v>
      </c>
      <c r="I51" s="8" t="s">
        <v>6</v>
      </c>
      <c r="J51" s="14" t="str">
        <f t="shared" si="1"/>
        <v/>
      </c>
    </row>
    <row r="52" spans="1:10" ht="15" customHeight="1" x14ac:dyDescent="0.25">
      <c r="A52" s="221" t="str">
        <f t="shared" si="3"/>
        <v/>
      </c>
      <c r="B52" s="222"/>
      <c r="C52" s="248" t="s">
        <v>117</v>
      </c>
      <c r="D52" s="226"/>
      <c r="E52" s="237"/>
      <c r="F52" s="8" t="s">
        <v>6</v>
      </c>
      <c r="G52" s="8" t="s">
        <v>6</v>
      </c>
      <c r="H52" s="8" t="s">
        <v>6</v>
      </c>
      <c r="I52" s="8" t="s">
        <v>6</v>
      </c>
      <c r="J52" s="14" t="str">
        <f t="shared" si="1"/>
        <v/>
      </c>
    </row>
    <row r="53" spans="1:10" ht="15" customHeight="1" x14ac:dyDescent="0.25">
      <c r="A53" s="221" t="str">
        <f t="shared" si="3"/>
        <v/>
      </c>
      <c r="B53" s="222"/>
      <c r="C53" s="248" t="s">
        <v>118</v>
      </c>
      <c r="D53" s="226"/>
      <c r="E53" s="237"/>
      <c r="F53" s="8" t="s">
        <v>6</v>
      </c>
      <c r="G53" s="8" t="s">
        <v>6</v>
      </c>
      <c r="H53" s="8" t="s">
        <v>6</v>
      </c>
      <c r="I53" s="8" t="s">
        <v>6</v>
      </c>
      <c r="J53" s="14" t="str">
        <f t="shared" si="1"/>
        <v/>
      </c>
    </row>
    <row r="54" spans="1:10" ht="15" customHeight="1" x14ac:dyDescent="0.25">
      <c r="A54" s="221" t="str">
        <f t="shared" si="3"/>
        <v/>
      </c>
      <c r="B54" s="222"/>
      <c r="C54" s="248" t="s">
        <v>119</v>
      </c>
      <c r="D54" s="226"/>
      <c r="E54" s="237"/>
      <c r="F54" s="8" t="s">
        <v>6</v>
      </c>
      <c r="G54" s="8" t="s">
        <v>6</v>
      </c>
      <c r="H54" s="8" t="s">
        <v>6</v>
      </c>
      <c r="I54" s="8" t="s">
        <v>6</v>
      </c>
      <c r="J54" s="14" t="str">
        <f t="shared" si="1"/>
        <v/>
      </c>
    </row>
    <row r="55" spans="1:10" ht="15" customHeight="1" x14ac:dyDescent="0.25">
      <c r="A55" s="221" t="str">
        <f t="shared" si="3"/>
        <v/>
      </c>
      <c r="B55" s="222"/>
      <c r="C55" s="248" t="s">
        <v>120</v>
      </c>
      <c r="D55" s="226"/>
      <c r="E55" s="237"/>
      <c r="F55" s="8" t="s">
        <v>6</v>
      </c>
      <c r="G55" s="8" t="s">
        <v>6</v>
      </c>
      <c r="H55" s="8" t="s">
        <v>6</v>
      </c>
      <c r="I55" s="8" t="s">
        <v>6</v>
      </c>
      <c r="J55" s="14" t="str">
        <f t="shared" si="1"/>
        <v/>
      </c>
    </row>
    <row r="56" spans="1:10" ht="15" customHeight="1" x14ac:dyDescent="0.25">
      <c r="A56" s="221" t="str">
        <f t="shared" si="3"/>
        <v/>
      </c>
      <c r="B56" s="222"/>
      <c r="C56" s="248" t="s">
        <v>121</v>
      </c>
      <c r="D56" s="226"/>
      <c r="E56" s="237"/>
      <c r="F56" s="8" t="s">
        <v>6</v>
      </c>
      <c r="G56" s="8" t="s">
        <v>6</v>
      </c>
      <c r="H56" s="8" t="s">
        <v>6</v>
      </c>
      <c r="I56" s="8" t="s">
        <v>6</v>
      </c>
      <c r="J56" s="14" t="str">
        <f t="shared" si="1"/>
        <v/>
      </c>
    </row>
    <row r="57" spans="1:10" ht="15" customHeight="1" x14ac:dyDescent="0.25">
      <c r="A57" s="221" t="str">
        <f t="shared" si="3"/>
        <v/>
      </c>
      <c r="B57" s="222"/>
      <c r="C57" s="248" t="s">
        <v>122</v>
      </c>
      <c r="D57" s="226"/>
      <c r="E57" s="237"/>
      <c r="F57" s="8" t="s">
        <v>6</v>
      </c>
      <c r="G57" s="8" t="s">
        <v>6</v>
      </c>
      <c r="H57" s="8" t="s">
        <v>6</v>
      </c>
      <c r="I57" s="8" t="s">
        <v>6</v>
      </c>
      <c r="J57" s="14" t="str">
        <f t="shared" si="1"/>
        <v/>
      </c>
    </row>
    <row r="58" spans="1:10" ht="15" customHeight="1" x14ac:dyDescent="0.25">
      <c r="A58" s="221" t="str">
        <f t="shared" si="3"/>
        <v/>
      </c>
      <c r="B58" s="222"/>
      <c r="C58" s="248" t="s">
        <v>123</v>
      </c>
      <c r="D58" s="226"/>
      <c r="E58" s="237"/>
      <c r="F58" s="8" t="s">
        <v>6</v>
      </c>
      <c r="G58" s="8" t="s">
        <v>6</v>
      </c>
      <c r="H58" s="8" t="s">
        <v>6</v>
      </c>
      <c r="I58" s="8" t="s">
        <v>6</v>
      </c>
      <c r="J58" s="14" t="str">
        <f t="shared" si="1"/>
        <v/>
      </c>
    </row>
    <row r="59" spans="1:10" ht="15" customHeight="1" x14ac:dyDescent="0.25">
      <c r="A59" s="221" t="str">
        <f t="shared" si="3"/>
        <v/>
      </c>
      <c r="B59" s="222"/>
      <c r="C59" s="248" t="s">
        <v>124</v>
      </c>
      <c r="D59" s="226"/>
      <c r="E59" s="237"/>
      <c r="F59" s="8" t="s">
        <v>6</v>
      </c>
      <c r="G59" s="8" t="s">
        <v>6</v>
      </c>
      <c r="H59" s="8" t="s">
        <v>6</v>
      </c>
      <c r="I59" s="8" t="s">
        <v>6</v>
      </c>
      <c r="J59" s="14" t="str">
        <f t="shared" si="1"/>
        <v/>
      </c>
    </row>
    <row r="60" spans="1:10" ht="44.1" customHeight="1" x14ac:dyDescent="0.25">
      <c r="A60" s="221" t="str">
        <f t="shared" si="3"/>
        <v/>
      </c>
      <c r="B60" s="222"/>
      <c r="C60" s="234" t="s">
        <v>125</v>
      </c>
      <c r="D60" s="226"/>
      <c r="E60" s="237"/>
      <c r="F60" s="8" t="s">
        <v>6</v>
      </c>
      <c r="G60" s="8" t="s">
        <v>6</v>
      </c>
      <c r="H60" s="8" t="s">
        <v>6</v>
      </c>
      <c r="I60" s="8" t="s">
        <v>6</v>
      </c>
      <c r="J60" s="14" t="str">
        <f t="shared" si="1"/>
        <v/>
      </c>
    </row>
    <row r="61" spans="1:10" ht="44.1" customHeight="1" thickBot="1" x14ac:dyDescent="0.3">
      <c r="A61" s="67" t="str">
        <f>IF(E61="Défauts","X",
IF(E61="Non applic.","NA",
IF(E61="Projet ITMO","IT",
IF(E61="Remarques","RE",
IF(OR(E61="Pas de défauts",E61="À vérifier"),"","")))))</f>
        <v/>
      </c>
      <c r="B61" s="192">
        <v>1102.07</v>
      </c>
      <c r="C61" s="636" t="s">
        <v>126</v>
      </c>
      <c r="D61" s="24" t="s">
        <v>2430</v>
      </c>
      <c r="E61" s="70" t="s">
        <v>2132</v>
      </c>
      <c r="F61" s="8" t="s">
        <v>6</v>
      </c>
      <c r="G61" s="8" t="s">
        <v>6</v>
      </c>
      <c r="H61" s="8" t="s">
        <v>6</v>
      </c>
      <c r="I61" s="8" t="s">
        <v>6</v>
      </c>
      <c r="J61" s="14" t="str">
        <f t="shared" si="1"/>
        <v/>
      </c>
    </row>
    <row r="62" spans="1:10" ht="15.75" thickBot="1" x14ac:dyDescent="0.3">
      <c r="A62" s="153" t="str">
        <f>IF(OR(A63="X",A80="X",A99="X",J62="entfälltX"),"X","")</f>
        <v/>
      </c>
      <c r="B62" s="206">
        <v>1200</v>
      </c>
      <c r="C62" s="631" t="s">
        <v>127</v>
      </c>
      <c r="D62" s="144"/>
      <c r="E62" s="208"/>
      <c r="F62" s="8" t="s">
        <v>6</v>
      </c>
      <c r="G62" s="8" t="s">
        <v>6</v>
      </c>
      <c r="H62" s="8" t="s">
        <v>6</v>
      </c>
      <c r="I62" s="8" t="s">
        <v>6</v>
      </c>
      <c r="J62" s="14" t="str">
        <f>IF(OR($E$5="non applic.",$E$62="non applic.")=TRUE,"entfällt","")</f>
        <v/>
      </c>
    </row>
    <row r="63" spans="1:10" ht="15.75" thickBot="1" x14ac:dyDescent="0.3">
      <c r="A63" s="72" t="str">
        <f>IF(OR(COUNTIF(A64:A79,"X")&gt;0,J63="entfälltx"),"X","")</f>
        <v/>
      </c>
      <c r="B63" s="207">
        <v>1201</v>
      </c>
      <c r="C63" s="632" t="s">
        <v>127</v>
      </c>
      <c r="D63" s="142"/>
      <c r="E63" s="209"/>
      <c r="F63" s="8" t="s">
        <v>6</v>
      </c>
      <c r="G63" s="8" t="s">
        <v>6</v>
      </c>
      <c r="H63" s="8" t="s">
        <v>6</v>
      </c>
      <c r="I63" s="8" t="s">
        <v>6</v>
      </c>
      <c r="J63" s="14" t="str">
        <f>IF(OR($E$5="non applic.",$E$62="non applic.",$E$63="non applic.")=TRUE,"entfällt","")</f>
        <v/>
      </c>
    </row>
    <row r="64" spans="1:10" ht="27.6" customHeight="1" x14ac:dyDescent="0.25">
      <c r="A64" s="68" t="str">
        <f>IF(E64="Défauts","X",
IF(E64="Non applic.","NA",
IF(E64="Projet ITMO","IT",
IF(E64="Remarques","RE",
IF(OR(E64="Pas de défauts",E64="À vérifier"),"","")))))</f>
        <v/>
      </c>
      <c r="B64" s="193">
        <v>1201.01</v>
      </c>
      <c r="C64" s="637" t="s">
        <v>128</v>
      </c>
      <c r="D64" s="23" t="s">
        <v>2431</v>
      </c>
      <c r="E64" s="71" t="s">
        <v>2132</v>
      </c>
      <c r="F64" s="8" t="s">
        <v>6</v>
      </c>
      <c r="G64" s="8" t="s">
        <v>6</v>
      </c>
      <c r="H64" s="8" t="s">
        <v>6</v>
      </c>
      <c r="I64" s="8" t="s">
        <v>6</v>
      </c>
      <c r="J64" s="14" t="str">
        <f t="shared" ref="J64:J79" si="4">IF(OR($E$5="non applic.",$E$62="non applic.",$E$63="non applic.")=TRUE,"entfällt","")</f>
        <v/>
      </c>
    </row>
    <row r="65" spans="1:10" ht="44.1" customHeight="1" x14ac:dyDescent="0.25">
      <c r="A65" s="221" t="str">
        <f t="shared" ref="A65:A79" si="5">IF(E65="afficher","X","")</f>
        <v/>
      </c>
      <c r="B65" s="222"/>
      <c r="C65" s="234" t="s">
        <v>129</v>
      </c>
      <c r="D65" s="226"/>
      <c r="E65" s="237"/>
      <c r="F65" s="8" t="s">
        <v>6</v>
      </c>
      <c r="G65" s="8" t="s">
        <v>6</v>
      </c>
      <c r="H65" s="8" t="s">
        <v>6</v>
      </c>
      <c r="I65" s="8" t="s">
        <v>6</v>
      </c>
      <c r="J65" s="14" t="str">
        <f t="shared" si="4"/>
        <v/>
      </c>
    </row>
    <row r="66" spans="1:10" ht="15" customHeight="1" x14ac:dyDescent="0.25">
      <c r="A66" s="221" t="str">
        <f t="shared" si="5"/>
        <v/>
      </c>
      <c r="B66" s="222"/>
      <c r="C66" s="248" t="s">
        <v>130</v>
      </c>
      <c r="D66" s="226"/>
      <c r="E66" s="237"/>
      <c r="F66" s="8" t="s">
        <v>6</v>
      </c>
      <c r="G66" s="8" t="s">
        <v>6</v>
      </c>
      <c r="H66" s="8" t="s">
        <v>6</v>
      </c>
      <c r="I66" s="8" t="s">
        <v>6</v>
      </c>
      <c r="J66" s="14" t="str">
        <f t="shared" si="4"/>
        <v/>
      </c>
    </row>
    <row r="67" spans="1:10" ht="15" customHeight="1" x14ac:dyDescent="0.25">
      <c r="A67" s="221" t="str">
        <f t="shared" si="5"/>
        <v/>
      </c>
      <c r="B67" s="222"/>
      <c r="C67" s="248" t="s">
        <v>131</v>
      </c>
      <c r="D67" s="226"/>
      <c r="E67" s="237"/>
      <c r="F67" s="8" t="s">
        <v>6</v>
      </c>
      <c r="G67" s="8" t="s">
        <v>6</v>
      </c>
      <c r="H67" s="8" t="s">
        <v>6</v>
      </c>
      <c r="I67" s="8" t="s">
        <v>6</v>
      </c>
      <c r="J67" s="14" t="str">
        <f t="shared" si="4"/>
        <v/>
      </c>
    </row>
    <row r="68" spans="1:10" ht="15" customHeight="1" x14ac:dyDescent="0.25">
      <c r="A68" s="221" t="str">
        <f t="shared" si="5"/>
        <v/>
      </c>
      <c r="B68" s="222"/>
      <c r="C68" s="248" t="s">
        <v>132</v>
      </c>
      <c r="D68" s="226"/>
      <c r="E68" s="237"/>
      <c r="F68" s="8" t="s">
        <v>6</v>
      </c>
      <c r="G68" s="8" t="s">
        <v>6</v>
      </c>
      <c r="H68" s="8" t="s">
        <v>6</v>
      </c>
      <c r="I68" s="8" t="s">
        <v>6</v>
      </c>
      <c r="J68" s="14" t="str">
        <f t="shared" si="4"/>
        <v/>
      </c>
    </row>
    <row r="69" spans="1:10" ht="44.1" customHeight="1" x14ac:dyDescent="0.25">
      <c r="A69" s="221" t="str">
        <f t="shared" si="5"/>
        <v/>
      </c>
      <c r="B69" s="222"/>
      <c r="C69" s="234" t="s">
        <v>133</v>
      </c>
      <c r="D69" s="226"/>
      <c r="E69" s="237"/>
      <c r="F69" s="8" t="s">
        <v>6</v>
      </c>
      <c r="G69" s="8" t="s">
        <v>6</v>
      </c>
      <c r="H69" s="8" t="s">
        <v>6</v>
      </c>
      <c r="I69" s="8" t="s">
        <v>6</v>
      </c>
      <c r="J69" s="14" t="str">
        <f t="shared" si="4"/>
        <v/>
      </c>
    </row>
    <row r="70" spans="1:10" ht="44.1" customHeight="1" x14ac:dyDescent="0.25">
      <c r="A70" s="221" t="str">
        <f t="shared" si="5"/>
        <v/>
      </c>
      <c r="B70" s="222"/>
      <c r="C70" s="234" t="s">
        <v>134</v>
      </c>
      <c r="D70" s="226"/>
      <c r="E70" s="237"/>
      <c r="F70" s="8" t="s">
        <v>6</v>
      </c>
      <c r="G70" s="8" t="s">
        <v>6</v>
      </c>
      <c r="H70" s="8" t="s">
        <v>6</v>
      </c>
      <c r="I70" s="8" t="s">
        <v>6</v>
      </c>
      <c r="J70" s="14" t="str">
        <f t="shared" si="4"/>
        <v/>
      </c>
    </row>
    <row r="71" spans="1:10" ht="44.1" customHeight="1" x14ac:dyDescent="0.25">
      <c r="A71" s="221" t="str">
        <f t="shared" si="5"/>
        <v/>
      </c>
      <c r="B71" s="222"/>
      <c r="C71" s="234" t="s">
        <v>135</v>
      </c>
      <c r="D71" s="226"/>
      <c r="E71" s="237"/>
      <c r="F71" s="8" t="s">
        <v>6</v>
      </c>
      <c r="G71" s="8" t="s">
        <v>6</v>
      </c>
      <c r="H71" s="8" t="s">
        <v>6</v>
      </c>
      <c r="I71" s="8" t="s">
        <v>6</v>
      </c>
      <c r="J71" s="14" t="str">
        <f t="shared" si="4"/>
        <v/>
      </c>
    </row>
    <row r="72" spans="1:10" ht="15" customHeight="1" x14ac:dyDescent="0.25">
      <c r="A72" s="221" t="str">
        <f t="shared" si="5"/>
        <v/>
      </c>
      <c r="B72" s="222"/>
      <c r="C72" s="234" t="s">
        <v>136</v>
      </c>
      <c r="D72" s="226"/>
      <c r="E72" s="237"/>
      <c r="F72" s="8" t="s">
        <v>6</v>
      </c>
      <c r="G72" s="8" t="s">
        <v>6</v>
      </c>
      <c r="H72" s="8" t="s">
        <v>6</v>
      </c>
      <c r="I72" s="8" t="s">
        <v>6</v>
      </c>
      <c r="J72" s="14" t="str">
        <f t="shared" si="4"/>
        <v/>
      </c>
    </row>
    <row r="73" spans="1:10" ht="15" customHeight="1" x14ac:dyDescent="0.25">
      <c r="A73" s="221" t="str">
        <f t="shared" si="5"/>
        <v/>
      </c>
      <c r="B73" s="222"/>
      <c r="C73" s="248" t="s">
        <v>137</v>
      </c>
      <c r="D73" s="226"/>
      <c r="E73" s="237"/>
      <c r="F73" s="8" t="s">
        <v>6</v>
      </c>
      <c r="G73" s="8" t="s">
        <v>6</v>
      </c>
      <c r="H73" s="8" t="s">
        <v>6</v>
      </c>
      <c r="I73" s="8" t="s">
        <v>6</v>
      </c>
      <c r="J73" s="14" t="str">
        <f t="shared" si="4"/>
        <v/>
      </c>
    </row>
    <row r="74" spans="1:10" ht="15" customHeight="1" x14ac:dyDescent="0.25">
      <c r="A74" s="221" t="str">
        <f t="shared" si="5"/>
        <v/>
      </c>
      <c r="B74" s="222"/>
      <c r="C74" s="248" t="s">
        <v>131</v>
      </c>
      <c r="D74" s="226"/>
      <c r="E74" s="237"/>
      <c r="F74" s="8" t="s">
        <v>6</v>
      </c>
      <c r="G74" s="8" t="s">
        <v>6</v>
      </c>
      <c r="H74" s="8" t="s">
        <v>6</v>
      </c>
      <c r="I74" s="8" t="s">
        <v>6</v>
      </c>
      <c r="J74" s="14" t="str">
        <f t="shared" si="4"/>
        <v/>
      </c>
    </row>
    <row r="75" spans="1:10" ht="15" customHeight="1" x14ac:dyDescent="0.25">
      <c r="A75" s="221" t="str">
        <f t="shared" si="5"/>
        <v/>
      </c>
      <c r="B75" s="222"/>
      <c r="C75" s="248" t="s">
        <v>138</v>
      </c>
      <c r="D75" s="226"/>
      <c r="E75" s="237"/>
      <c r="F75" s="8" t="s">
        <v>6</v>
      </c>
      <c r="G75" s="8" t="s">
        <v>6</v>
      </c>
      <c r="H75" s="8" t="s">
        <v>6</v>
      </c>
      <c r="I75" s="8" t="s">
        <v>6</v>
      </c>
      <c r="J75" s="14" t="str">
        <f t="shared" si="4"/>
        <v/>
      </c>
    </row>
    <row r="76" spans="1:10" ht="15" customHeight="1" x14ac:dyDescent="0.25">
      <c r="A76" s="221" t="str">
        <f t="shared" si="5"/>
        <v/>
      </c>
      <c r="B76" s="222"/>
      <c r="C76" s="234" t="s">
        <v>139</v>
      </c>
      <c r="D76" s="226"/>
      <c r="E76" s="237"/>
      <c r="F76" s="8" t="s">
        <v>6</v>
      </c>
      <c r="G76" s="8" t="s">
        <v>6</v>
      </c>
      <c r="H76" s="8" t="s">
        <v>6</v>
      </c>
      <c r="I76" s="8" t="s">
        <v>6</v>
      </c>
      <c r="J76" s="14" t="str">
        <f t="shared" si="4"/>
        <v/>
      </c>
    </row>
    <row r="77" spans="1:10" ht="15" customHeight="1" x14ac:dyDescent="0.25">
      <c r="A77" s="221" t="str">
        <f t="shared" si="5"/>
        <v/>
      </c>
      <c r="B77" s="222"/>
      <c r="C77" s="248" t="s">
        <v>140</v>
      </c>
      <c r="D77" s="226"/>
      <c r="E77" s="237"/>
      <c r="F77" s="8" t="s">
        <v>6</v>
      </c>
      <c r="G77" s="8" t="s">
        <v>6</v>
      </c>
      <c r="H77" s="8" t="s">
        <v>6</v>
      </c>
      <c r="I77" s="8" t="s">
        <v>6</v>
      </c>
      <c r="J77" s="14" t="str">
        <f t="shared" si="4"/>
        <v/>
      </c>
    </row>
    <row r="78" spans="1:10" ht="15" customHeight="1" x14ac:dyDescent="0.25">
      <c r="A78" s="221" t="str">
        <f t="shared" si="5"/>
        <v/>
      </c>
      <c r="B78" s="222"/>
      <c r="C78" s="248" t="s">
        <v>141</v>
      </c>
      <c r="D78" s="226"/>
      <c r="E78" s="237"/>
      <c r="F78" s="8" t="s">
        <v>6</v>
      </c>
      <c r="G78" s="8" t="s">
        <v>6</v>
      </c>
      <c r="H78" s="8" t="s">
        <v>6</v>
      </c>
      <c r="I78" s="8" t="s">
        <v>6</v>
      </c>
      <c r="J78" s="14" t="str">
        <f t="shared" si="4"/>
        <v/>
      </c>
    </row>
    <row r="79" spans="1:10" ht="15.75" thickBot="1" x14ac:dyDescent="0.3">
      <c r="A79" s="221" t="str">
        <f t="shared" si="5"/>
        <v/>
      </c>
      <c r="B79" s="225"/>
      <c r="C79" s="249" t="s">
        <v>132</v>
      </c>
      <c r="D79" s="228"/>
      <c r="E79" s="237"/>
      <c r="F79" s="8" t="s">
        <v>6</v>
      </c>
      <c r="G79" s="8" t="s">
        <v>6</v>
      </c>
      <c r="H79" s="8" t="s">
        <v>6</v>
      </c>
      <c r="I79" s="8" t="s">
        <v>6</v>
      </c>
      <c r="J79" s="14" t="str">
        <f t="shared" si="4"/>
        <v/>
      </c>
    </row>
    <row r="80" spans="1:10" ht="15.75" thickBot="1" x14ac:dyDescent="0.3">
      <c r="A80" s="72" t="str">
        <f>IF(OR(COUNTIF(A81:A98,"X")&gt;0,J80="entfälltx"),"X","")</f>
        <v/>
      </c>
      <c r="B80" s="207">
        <v>1202</v>
      </c>
      <c r="C80" s="632" t="s">
        <v>142</v>
      </c>
      <c r="D80" s="142"/>
      <c r="E80" s="209"/>
      <c r="F80" s="8" t="s">
        <v>6</v>
      </c>
      <c r="G80" s="8" t="s">
        <v>6</v>
      </c>
      <c r="H80" s="8" t="s">
        <v>6</v>
      </c>
      <c r="I80" s="8" t="s">
        <v>6</v>
      </c>
      <c r="J80" s="14" t="str">
        <f>IF(OR($E$5="non applic.",$E$62="non applic.",$E$80="non applic.")=TRUE,"entfällt","")</f>
        <v/>
      </c>
    </row>
    <row r="81" spans="1:10" ht="30" x14ac:dyDescent="0.25">
      <c r="A81" s="68" t="str">
        <f>IF(E81="Défauts","X",
IF(E81="Non applic.","NA",
IF(E81="Projet ITMO","IT",
IF(E81="Remarques","RE",
IF(OR(E81="Pas de défauts",E81="À vérifier"),"","")))))</f>
        <v/>
      </c>
      <c r="B81" s="193">
        <v>1202.01</v>
      </c>
      <c r="C81" s="637" t="s">
        <v>143</v>
      </c>
      <c r="D81" s="23" t="s">
        <v>2431</v>
      </c>
      <c r="E81" s="71" t="s">
        <v>2132</v>
      </c>
      <c r="F81" s="8" t="s">
        <v>6</v>
      </c>
      <c r="G81" s="8" t="s">
        <v>6</v>
      </c>
      <c r="H81" s="8" t="s">
        <v>6</v>
      </c>
      <c r="I81" s="8" t="s">
        <v>6</v>
      </c>
      <c r="J81" s="14" t="str">
        <f t="shared" ref="J81:J98" si="6">IF(OR($E$5="non applic.",$E$62="non applic.",$E$80="non applic.")=TRUE,"entfällt","")</f>
        <v/>
      </c>
    </row>
    <row r="82" spans="1:10" x14ac:dyDescent="0.25">
      <c r="A82" s="221" t="str">
        <f t="shared" ref="A82:A91" si="7">IF(E82="afficher","X","")</f>
        <v/>
      </c>
      <c r="B82" s="222"/>
      <c r="C82" s="234" t="s">
        <v>144</v>
      </c>
      <c r="D82" s="226"/>
      <c r="E82" s="237"/>
      <c r="F82" s="8" t="s">
        <v>6</v>
      </c>
      <c r="G82" s="8" t="s">
        <v>6</v>
      </c>
      <c r="H82" s="8" t="s">
        <v>6</v>
      </c>
      <c r="I82" s="8" t="s">
        <v>6</v>
      </c>
      <c r="J82" s="14" t="str">
        <f t="shared" si="6"/>
        <v/>
      </c>
    </row>
    <row r="83" spans="1:10" ht="30" x14ac:dyDescent="0.25">
      <c r="A83" s="221" t="str">
        <f t="shared" si="7"/>
        <v/>
      </c>
      <c r="B83" s="222"/>
      <c r="C83" s="234" t="s">
        <v>145</v>
      </c>
      <c r="D83" s="226"/>
      <c r="E83" s="237"/>
      <c r="F83" s="8" t="s">
        <v>6</v>
      </c>
      <c r="G83" s="8" t="s">
        <v>6</v>
      </c>
      <c r="H83" s="8" t="s">
        <v>6</v>
      </c>
      <c r="I83" s="8" t="s">
        <v>6</v>
      </c>
      <c r="J83" s="14" t="str">
        <f t="shared" si="6"/>
        <v/>
      </c>
    </row>
    <row r="84" spans="1:10" x14ac:dyDescent="0.25">
      <c r="A84" s="221" t="str">
        <f t="shared" si="7"/>
        <v/>
      </c>
      <c r="B84" s="222"/>
      <c r="C84" s="234" t="s">
        <v>146</v>
      </c>
      <c r="D84" s="226"/>
      <c r="E84" s="237"/>
      <c r="F84" s="8" t="s">
        <v>6</v>
      </c>
      <c r="G84" s="8" t="s">
        <v>6</v>
      </c>
      <c r="H84" s="8" t="s">
        <v>6</v>
      </c>
      <c r="I84" s="8" t="s">
        <v>6</v>
      </c>
      <c r="J84" s="14" t="str">
        <f t="shared" si="6"/>
        <v/>
      </c>
    </row>
    <row r="85" spans="1:10" x14ac:dyDescent="0.25">
      <c r="A85" s="221" t="str">
        <f t="shared" si="7"/>
        <v/>
      </c>
      <c r="B85" s="222"/>
      <c r="C85" s="248" t="s">
        <v>147</v>
      </c>
      <c r="D85" s="226"/>
      <c r="E85" s="237"/>
      <c r="F85" s="8" t="s">
        <v>6</v>
      </c>
      <c r="G85" s="8" t="s">
        <v>6</v>
      </c>
      <c r="H85" s="8" t="s">
        <v>6</v>
      </c>
      <c r="I85" s="8" t="s">
        <v>6</v>
      </c>
      <c r="J85" s="14" t="str">
        <f t="shared" si="6"/>
        <v/>
      </c>
    </row>
    <row r="86" spans="1:10" x14ac:dyDescent="0.25">
      <c r="A86" s="221" t="str">
        <f t="shared" si="7"/>
        <v/>
      </c>
      <c r="B86" s="222"/>
      <c r="C86" s="248" t="s">
        <v>148</v>
      </c>
      <c r="D86" s="226"/>
      <c r="E86" s="237"/>
      <c r="F86" s="8" t="s">
        <v>6</v>
      </c>
      <c r="G86" s="8" t="s">
        <v>6</v>
      </c>
      <c r="H86" s="8" t="s">
        <v>6</v>
      </c>
      <c r="I86" s="8" t="s">
        <v>6</v>
      </c>
      <c r="J86" s="14" t="str">
        <f t="shared" si="6"/>
        <v/>
      </c>
    </row>
    <row r="87" spans="1:10" x14ac:dyDescent="0.25">
      <c r="A87" s="221" t="str">
        <f t="shared" si="7"/>
        <v/>
      </c>
      <c r="B87" s="222"/>
      <c r="C87" s="248" t="s">
        <v>149</v>
      </c>
      <c r="D87" s="226"/>
      <c r="E87" s="237"/>
      <c r="F87" s="8" t="s">
        <v>6</v>
      </c>
      <c r="G87" s="8" t="s">
        <v>6</v>
      </c>
      <c r="H87" s="8" t="s">
        <v>6</v>
      </c>
      <c r="I87" s="8" t="s">
        <v>6</v>
      </c>
      <c r="J87" s="14" t="str">
        <f t="shared" si="6"/>
        <v/>
      </c>
    </row>
    <row r="88" spans="1:10" x14ac:dyDescent="0.25">
      <c r="A88" s="221" t="str">
        <f t="shared" si="7"/>
        <v/>
      </c>
      <c r="B88" s="222"/>
      <c r="C88" s="248" t="s">
        <v>150</v>
      </c>
      <c r="D88" s="226"/>
      <c r="E88" s="237"/>
      <c r="F88" s="8" t="s">
        <v>6</v>
      </c>
      <c r="G88" s="8" t="s">
        <v>6</v>
      </c>
      <c r="H88" s="8" t="s">
        <v>6</v>
      </c>
      <c r="I88" s="8" t="s">
        <v>6</v>
      </c>
      <c r="J88" s="14" t="str">
        <f t="shared" si="6"/>
        <v/>
      </c>
    </row>
    <row r="89" spans="1:10" x14ac:dyDescent="0.25">
      <c r="A89" s="221" t="str">
        <f t="shared" si="7"/>
        <v/>
      </c>
      <c r="B89" s="222"/>
      <c r="C89" s="248" t="s">
        <v>151</v>
      </c>
      <c r="D89" s="226"/>
      <c r="E89" s="237"/>
      <c r="F89" s="8" t="s">
        <v>6</v>
      </c>
      <c r="G89" s="8" t="s">
        <v>6</v>
      </c>
      <c r="H89" s="8" t="s">
        <v>6</v>
      </c>
      <c r="I89" s="8" t="s">
        <v>6</v>
      </c>
      <c r="J89" s="14" t="str">
        <f t="shared" si="6"/>
        <v/>
      </c>
    </row>
    <row r="90" spans="1:10" x14ac:dyDescent="0.25">
      <c r="A90" s="221" t="str">
        <f t="shared" si="7"/>
        <v/>
      </c>
      <c r="B90" s="222"/>
      <c r="C90" s="248" t="s">
        <v>152</v>
      </c>
      <c r="D90" s="226"/>
      <c r="E90" s="237"/>
      <c r="F90" s="8" t="s">
        <v>6</v>
      </c>
      <c r="G90" s="8" t="s">
        <v>6</v>
      </c>
      <c r="H90" s="8" t="s">
        <v>6</v>
      </c>
      <c r="I90" s="8" t="s">
        <v>6</v>
      </c>
      <c r="J90" s="14" t="str">
        <f t="shared" si="6"/>
        <v/>
      </c>
    </row>
    <row r="91" spans="1:10" ht="45" x14ac:dyDescent="0.25">
      <c r="A91" s="221" t="str">
        <f t="shared" si="7"/>
        <v/>
      </c>
      <c r="B91" s="222"/>
      <c r="C91" s="234" t="s">
        <v>153</v>
      </c>
      <c r="D91" s="226"/>
      <c r="E91" s="237"/>
      <c r="F91" s="8" t="s">
        <v>6</v>
      </c>
      <c r="G91" s="8" t="s">
        <v>6</v>
      </c>
      <c r="H91" s="8" t="s">
        <v>6</v>
      </c>
      <c r="I91" s="8" t="s">
        <v>6</v>
      </c>
      <c r="J91" s="14" t="str">
        <f t="shared" si="6"/>
        <v/>
      </c>
    </row>
    <row r="92" spans="1:10" ht="30" x14ac:dyDescent="0.25">
      <c r="A92" s="68" t="str">
        <f>IF(E92="Défauts","X",
IF(E92="Non applic.","NA",
IF(E92="Projet ITMO","IT",
IF(E92="Remarques","RE",
IF(OR(E92="Pas de défauts",E92="À vérifier"),"","")))))</f>
        <v/>
      </c>
      <c r="B92" s="63">
        <v>1202.02</v>
      </c>
      <c r="C92" s="638" t="s">
        <v>154</v>
      </c>
      <c r="D92" s="16" t="s">
        <v>2431</v>
      </c>
      <c r="E92" s="71" t="s">
        <v>2132</v>
      </c>
      <c r="F92" s="8" t="s">
        <v>6</v>
      </c>
      <c r="G92" s="8" t="s">
        <v>6</v>
      </c>
      <c r="H92" s="8" t="s">
        <v>6</v>
      </c>
      <c r="I92" s="8" t="s">
        <v>6</v>
      </c>
      <c r="J92" s="14" t="str">
        <f t="shared" si="6"/>
        <v/>
      </c>
    </row>
    <row r="93" spans="1:10" ht="30" x14ac:dyDescent="0.25">
      <c r="A93" s="221" t="str">
        <f>IF(E93="afficher","X","")</f>
        <v/>
      </c>
      <c r="B93" s="222"/>
      <c r="C93" s="223" t="s">
        <v>155</v>
      </c>
      <c r="D93" s="226"/>
      <c r="E93" s="237"/>
      <c r="F93" s="8" t="s">
        <v>6</v>
      </c>
      <c r="G93" s="8" t="s">
        <v>6</v>
      </c>
      <c r="H93" s="8" t="s">
        <v>6</v>
      </c>
      <c r="I93" s="8" t="s">
        <v>6</v>
      </c>
      <c r="J93" s="14" t="str">
        <f t="shared" si="6"/>
        <v/>
      </c>
    </row>
    <row r="94" spans="1:10" ht="45" x14ac:dyDescent="0.25">
      <c r="A94" s="68" t="str">
        <f>IF(E94="Défauts","X",
IF(E94="Non applic.","NA",
IF(E94="Projet ITMO","IT",
IF(E94="Remarques","RE",
IF(OR(E94="Pas de défauts",E94="À vérifier"),"","")))))</f>
        <v/>
      </c>
      <c r="B94" s="63">
        <v>1202.03</v>
      </c>
      <c r="C94" s="638" t="s">
        <v>156</v>
      </c>
      <c r="D94" s="16" t="s">
        <v>2431</v>
      </c>
      <c r="E94" s="71" t="s">
        <v>2132</v>
      </c>
      <c r="F94" s="8" t="s">
        <v>6</v>
      </c>
      <c r="G94" s="8" t="s">
        <v>6</v>
      </c>
      <c r="H94" s="8" t="s">
        <v>6</v>
      </c>
      <c r="I94" s="8" t="s">
        <v>6</v>
      </c>
      <c r="J94" s="14" t="str">
        <f t="shared" si="6"/>
        <v/>
      </c>
    </row>
    <row r="95" spans="1:10" ht="45" x14ac:dyDescent="0.25">
      <c r="A95" s="221" t="str">
        <f>IF(E95="afficher","X","")</f>
        <v/>
      </c>
      <c r="B95" s="222"/>
      <c r="C95" s="234" t="s">
        <v>157</v>
      </c>
      <c r="D95" s="226"/>
      <c r="E95" s="237"/>
      <c r="F95" s="8" t="s">
        <v>6</v>
      </c>
      <c r="G95" s="8" t="s">
        <v>6</v>
      </c>
      <c r="H95" s="8" t="s">
        <v>6</v>
      </c>
      <c r="I95" s="8" t="s">
        <v>6</v>
      </c>
      <c r="J95" s="14" t="str">
        <f t="shared" si="6"/>
        <v/>
      </c>
    </row>
    <row r="96" spans="1:10" x14ac:dyDescent="0.25">
      <c r="A96" s="221" t="str">
        <f>IF(E96="afficher","X","")</f>
        <v/>
      </c>
      <c r="B96" s="222"/>
      <c r="C96" s="248" t="s">
        <v>158</v>
      </c>
      <c r="D96" s="226"/>
      <c r="E96" s="237"/>
      <c r="F96" s="8" t="s">
        <v>6</v>
      </c>
      <c r="G96" s="8" t="s">
        <v>6</v>
      </c>
      <c r="H96" s="8" t="s">
        <v>6</v>
      </c>
      <c r="I96" s="8" t="s">
        <v>6</v>
      </c>
      <c r="J96" s="14" t="str">
        <f t="shared" si="6"/>
        <v/>
      </c>
    </row>
    <row r="97" spans="1:10" x14ac:dyDescent="0.25">
      <c r="A97" s="221" t="str">
        <f>IF(E97="afficher","X","")</f>
        <v/>
      </c>
      <c r="B97" s="222"/>
      <c r="C97" s="248" t="s">
        <v>159</v>
      </c>
      <c r="D97" s="226"/>
      <c r="E97" s="237"/>
      <c r="F97" s="8" t="s">
        <v>6</v>
      </c>
      <c r="G97" s="8" t="s">
        <v>6</v>
      </c>
      <c r="H97" s="8" t="s">
        <v>6</v>
      </c>
      <c r="I97" s="8" t="s">
        <v>6</v>
      </c>
      <c r="J97" s="14" t="str">
        <f t="shared" si="6"/>
        <v/>
      </c>
    </row>
    <row r="98" spans="1:10" ht="15.75" thickBot="1" x14ac:dyDescent="0.3">
      <c r="A98" s="221" t="str">
        <f>IF(E98="afficher","X","")</f>
        <v/>
      </c>
      <c r="B98" s="225"/>
      <c r="C98" s="235" t="s">
        <v>160</v>
      </c>
      <c r="D98" s="228"/>
      <c r="E98" s="237"/>
      <c r="F98" s="8" t="s">
        <v>6</v>
      </c>
      <c r="G98" s="8" t="s">
        <v>6</v>
      </c>
      <c r="H98" s="8" t="s">
        <v>6</v>
      </c>
      <c r="I98" s="8" t="s">
        <v>6</v>
      </c>
      <c r="J98" s="14" t="str">
        <f t="shared" si="6"/>
        <v/>
      </c>
    </row>
    <row r="99" spans="1:10" ht="15.75" thickBot="1" x14ac:dyDescent="0.3">
      <c r="A99" s="72" t="str">
        <f>IF(OR(COUNTIF(A100:A106,"X")&gt;0,J99="entfälltx"),"X","")</f>
        <v/>
      </c>
      <c r="B99" s="207">
        <v>1203</v>
      </c>
      <c r="C99" s="632" t="s">
        <v>161</v>
      </c>
      <c r="D99" s="142"/>
      <c r="E99" s="209"/>
      <c r="F99" s="8" t="s">
        <v>6</v>
      </c>
      <c r="G99" s="8" t="s">
        <v>6</v>
      </c>
      <c r="H99" s="8" t="s">
        <v>6</v>
      </c>
      <c r="I99" s="8" t="s">
        <v>6</v>
      </c>
      <c r="J99" s="14" t="str">
        <f>IF(OR($E$5="non applic.",$E$62="non applic.",$E$99="non applic.")=TRUE,"entfällt","")</f>
        <v/>
      </c>
    </row>
    <row r="100" spans="1:10" ht="30" x14ac:dyDescent="0.25">
      <c r="A100" s="67" t="str">
        <f>IF(E100="Défauts","X",
IF(E100="Non applic.","NA",
IF(E100="Projet ITMO","IT",
IF(E100="Remarques","RE",
IF(OR(E100="Pas de défauts",E100="À vérifier"),"","")))))</f>
        <v/>
      </c>
      <c r="B100" s="190">
        <v>1203.01</v>
      </c>
      <c r="C100" s="633" t="s">
        <v>162</v>
      </c>
      <c r="D100" s="25" t="s">
        <v>2430</v>
      </c>
      <c r="E100" s="70" t="s">
        <v>2132</v>
      </c>
      <c r="F100" s="8" t="s">
        <v>6</v>
      </c>
      <c r="G100" s="8" t="s">
        <v>6</v>
      </c>
      <c r="H100" s="8" t="s">
        <v>6</v>
      </c>
      <c r="I100" s="8" t="s">
        <v>6</v>
      </c>
      <c r="J100" s="14" t="str">
        <f t="shared" ref="J100:J106" si="8">IF(OR($E$5="non applic.",$E$62="non applic.",$E$99="non applic.")=TRUE,"entfällt","")</f>
        <v/>
      </c>
    </row>
    <row r="101" spans="1:10" ht="30" x14ac:dyDescent="0.25">
      <c r="A101" s="221" t="str">
        <f t="shared" ref="A101:A106" si="9">IF(E101="afficher","X","")</f>
        <v/>
      </c>
      <c r="B101" s="222"/>
      <c r="C101" s="234" t="s">
        <v>163</v>
      </c>
      <c r="D101" s="226"/>
      <c r="E101" s="237"/>
      <c r="F101" s="8" t="s">
        <v>6</v>
      </c>
      <c r="G101" s="8" t="s">
        <v>6</v>
      </c>
      <c r="H101" s="8" t="s">
        <v>6</v>
      </c>
      <c r="I101" s="8" t="s">
        <v>6</v>
      </c>
      <c r="J101" s="14" t="str">
        <f t="shared" si="8"/>
        <v/>
      </c>
    </row>
    <row r="102" spans="1:10" ht="30" x14ac:dyDescent="0.25">
      <c r="A102" s="221" t="str">
        <f t="shared" si="9"/>
        <v/>
      </c>
      <c r="B102" s="222"/>
      <c r="C102" s="248" t="s">
        <v>164</v>
      </c>
      <c r="D102" s="226"/>
      <c r="E102" s="237"/>
      <c r="F102" s="8" t="s">
        <v>6</v>
      </c>
      <c r="G102" s="8" t="s">
        <v>6</v>
      </c>
      <c r="H102" s="8" t="s">
        <v>6</v>
      </c>
      <c r="I102" s="8" t="s">
        <v>6</v>
      </c>
      <c r="J102" s="14" t="str">
        <f t="shared" si="8"/>
        <v/>
      </c>
    </row>
    <row r="103" spans="1:10" x14ac:dyDescent="0.25">
      <c r="A103" s="221" t="str">
        <f t="shared" si="9"/>
        <v/>
      </c>
      <c r="B103" s="222"/>
      <c r="C103" s="248" t="s">
        <v>165</v>
      </c>
      <c r="D103" s="226"/>
      <c r="E103" s="237"/>
      <c r="F103" s="8" t="s">
        <v>6</v>
      </c>
      <c r="G103" s="8" t="s">
        <v>6</v>
      </c>
      <c r="H103" s="8" t="s">
        <v>6</v>
      </c>
      <c r="I103" s="8" t="s">
        <v>6</v>
      </c>
      <c r="J103" s="14" t="str">
        <f t="shared" si="8"/>
        <v/>
      </c>
    </row>
    <row r="104" spans="1:10" x14ac:dyDescent="0.25">
      <c r="A104" s="221" t="str">
        <f t="shared" si="9"/>
        <v/>
      </c>
      <c r="B104" s="222"/>
      <c r="C104" s="248" t="s">
        <v>166</v>
      </c>
      <c r="D104" s="226"/>
      <c r="E104" s="237"/>
      <c r="F104" s="8" t="s">
        <v>6</v>
      </c>
      <c r="G104" s="8" t="s">
        <v>6</v>
      </c>
      <c r="H104" s="8" t="s">
        <v>6</v>
      </c>
      <c r="I104" s="8" t="s">
        <v>6</v>
      </c>
      <c r="J104" s="14" t="str">
        <f t="shared" si="8"/>
        <v/>
      </c>
    </row>
    <row r="105" spans="1:10" x14ac:dyDescent="0.25">
      <c r="A105" s="221" t="str">
        <f t="shared" si="9"/>
        <v/>
      </c>
      <c r="B105" s="222"/>
      <c r="C105" s="248" t="s">
        <v>167</v>
      </c>
      <c r="D105" s="226"/>
      <c r="E105" s="237"/>
      <c r="F105" s="8" t="s">
        <v>6</v>
      </c>
      <c r="G105" s="8" t="s">
        <v>6</v>
      </c>
      <c r="H105" s="8" t="s">
        <v>6</v>
      </c>
      <c r="I105" s="8" t="s">
        <v>6</v>
      </c>
      <c r="J105" s="14" t="str">
        <f t="shared" si="8"/>
        <v/>
      </c>
    </row>
    <row r="106" spans="1:10" ht="30.75" thickBot="1" x14ac:dyDescent="0.3">
      <c r="A106" s="221" t="str">
        <f t="shared" si="9"/>
        <v/>
      </c>
      <c r="B106" s="225"/>
      <c r="C106" s="235" t="s">
        <v>168</v>
      </c>
      <c r="D106" s="228"/>
      <c r="E106" s="237"/>
      <c r="F106" s="8" t="s">
        <v>6</v>
      </c>
      <c r="G106" s="8" t="s">
        <v>6</v>
      </c>
      <c r="H106" s="8" t="s">
        <v>6</v>
      </c>
      <c r="I106" s="8" t="s">
        <v>6</v>
      </c>
      <c r="J106" s="14" t="str">
        <f t="shared" si="8"/>
        <v/>
      </c>
    </row>
    <row r="107" spans="1:10" ht="15.75" thickBot="1" x14ac:dyDescent="0.3">
      <c r="A107" s="153" t="str">
        <f>IF(OR(A108="X",A111="X",A130="X",J107="entfälltX"),"X","")</f>
        <v/>
      </c>
      <c r="B107" s="206">
        <v>1300</v>
      </c>
      <c r="C107" s="631" t="s">
        <v>169</v>
      </c>
      <c r="D107" s="144"/>
      <c r="E107" s="208"/>
      <c r="F107" s="8" t="s">
        <v>6</v>
      </c>
      <c r="G107" s="8" t="s">
        <v>6</v>
      </c>
      <c r="H107" s="8" t="s">
        <v>6</v>
      </c>
      <c r="I107" s="8" t="s">
        <v>6</v>
      </c>
      <c r="J107" s="14" t="str">
        <f>IF(OR($E$5="non applic.",$E$107="non applic.")=TRUE,"entfällt","")</f>
        <v/>
      </c>
    </row>
    <row r="108" spans="1:10" ht="15.75" thickBot="1" x14ac:dyDescent="0.3">
      <c r="A108" s="72" t="str">
        <f>IF(OR(COUNTIF(A109:A110,"X")&gt;0,J108="entfälltx"),"X","")</f>
        <v/>
      </c>
      <c r="B108" s="207">
        <v>1301</v>
      </c>
      <c r="C108" s="632" t="s">
        <v>170</v>
      </c>
      <c r="D108" s="142"/>
      <c r="E108" s="209"/>
      <c r="F108" s="8" t="s">
        <v>6</v>
      </c>
      <c r="G108" s="8" t="s">
        <v>6</v>
      </c>
      <c r="H108" s="8" t="s">
        <v>6</v>
      </c>
      <c r="I108" s="8" t="s">
        <v>6</v>
      </c>
      <c r="J108" s="14" t="str">
        <f>IF(OR($E$5="non applic.",$E$107="non applic.",$E$108="non applic.")=TRUE,"entfällt","")</f>
        <v/>
      </c>
    </row>
    <row r="109" spans="1:10" ht="15" customHeight="1" x14ac:dyDescent="0.25">
      <c r="A109" s="67" t="str">
        <f>IF(E109="Défauts","X",
IF(E109="Non applic.","NA",
IF(E109="Projet ITMO","IT",
IF(E109="Remarques","RE",
IF(OR(E109="Pas de défauts",E109="À vérifier"),"","")))))</f>
        <v/>
      </c>
      <c r="B109" s="190">
        <v>1301.01</v>
      </c>
      <c r="C109" s="633" t="s">
        <v>171</v>
      </c>
      <c r="D109" s="25" t="s">
        <v>2430</v>
      </c>
      <c r="E109" s="70" t="s">
        <v>2132</v>
      </c>
      <c r="F109" s="8" t="s">
        <v>6</v>
      </c>
      <c r="G109" s="8" t="s">
        <v>6</v>
      </c>
      <c r="H109" s="8" t="s">
        <v>6</v>
      </c>
      <c r="I109" s="8" t="s">
        <v>6</v>
      </c>
      <c r="J109" s="14" t="str">
        <f t="shared" ref="J109:J110" si="10">IF(OR($E$5="non applic.",$E$107="non applic.",$E$108="non applic.")=TRUE,"entfällt","")</f>
        <v/>
      </c>
    </row>
    <row r="110" spans="1:10" ht="75.75" thickBot="1" x14ac:dyDescent="0.3">
      <c r="A110" s="221" t="str">
        <f>IF(E110="afficher","X","")</f>
        <v/>
      </c>
      <c r="B110" s="225"/>
      <c r="C110" s="227" t="s">
        <v>172</v>
      </c>
      <c r="D110" s="228"/>
      <c r="E110" s="237"/>
      <c r="F110" s="8" t="s">
        <v>6</v>
      </c>
      <c r="G110" s="8" t="s">
        <v>6</v>
      </c>
      <c r="H110" s="8" t="s">
        <v>6</v>
      </c>
      <c r="I110" s="8" t="s">
        <v>6</v>
      </c>
      <c r="J110" s="14" t="str">
        <f t="shared" si="10"/>
        <v/>
      </c>
    </row>
    <row r="111" spans="1:10" ht="15.75" thickBot="1" x14ac:dyDescent="0.3">
      <c r="A111" s="72" t="str">
        <f>IF(OR(COUNTIF(A112:A129,"X")&gt;0,J111="entfälltx"),"X","")</f>
        <v/>
      </c>
      <c r="B111" s="207">
        <v>1302</v>
      </c>
      <c r="C111" s="632" t="s">
        <v>173</v>
      </c>
      <c r="D111" s="142"/>
      <c r="E111" s="209"/>
      <c r="F111" s="8" t="s">
        <v>6</v>
      </c>
      <c r="G111" s="8" t="s">
        <v>6</v>
      </c>
      <c r="H111" s="8" t="s">
        <v>6</v>
      </c>
      <c r="I111" s="8" t="s">
        <v>6</v>
      </c>
      <c r="J111" s="134" t="str">
        <f>IF(OR($E$5="non applic.",$E$107="non applic.",$E$111="non applic.")=TRUE,"entfällt","")</f>
        <v/>
      </c>
    </row>
    <row r="112" spans="1:10" ht="30" x14ac:dyDescent="0.25">
      <c r="A112" s="68" t="str">
        <f>IF(E112="Défauts","X",
IF(E112="Non applic.","NA",
IF(E112="Projet ITMO","IT",
IF(E112="Remarques","RE",
IF(OR(E112="Pas de défauts",E112="À vérifier"),"","")))))</f>
        <v/>
      </c>
      <c r="B112" s="193">
        <v>1302.01</v>
      </c>
      <c r="C112" s="637" t="s">
        <v>174</v>
      </c>
      <c r="D112" s="23" t="s">
        <v>2431</v>
      </c>
      <c r="E112" s="71" t="s">
        <v>2132</v>
      </c>
      <c r="F112" s="8" t="s">
        <v>6</v>
      </c>
      <c r="G112" s="8" t="s">
        <v>6</v>
      </c>
      <c r="H112" s="8" t="s">
        <v>6</v>
      </c>
      <c r="I112" s="8" t="s">
        <v>6</v>
      </c>
      <c r="J112" s="134" t="str">
        <f t="shared" ref="J112:J129" si="11">IF(OR($E$5="non applic.",$E$107="non applic.",$E$111="non applic.")=TRUE,"entfällt","")</f>
        <v/>
      </c>
    </row>
    <row r="113" spans="1:10" ht="45.75" thickBot="1" x14ac:dyDescent="0.3">
      <c r="A113" s="221" t="str">
        <f>IF(E113="afficher","X","")</f>
        <v/>
      </c>
      <c r="B113" s="222"/>
      <c r="C113" s="223" t="s">
        <v>175</v>
      </c>
      <c r="D113" s="226"/>
      <c r="E113" s="238"/>
      <c r="F113" s="8" t="s">
        <v>6</v>
      </c>
      <c r="G113" s="8" t="s">
        <v>6</v>
      </c>
      <c r="H113" s="8" t="s">
        <v>6</v>
      </c>
      <c r="I113" s="8" t="s">
        <v>6</v>
      </c>
      <c r="J113" s="134" t="str">
        <f t="shared" si="11"/>
        <v/>
      </c>
    </row>
    <row r="114" spans="1:10" ht="30.75" hidden="1" thickBot="1" x14ac:dyDescent="0.3">
      <c r="A114" s="68" t="str">
        <f>IF(E114="Défauts","X",
IF(E114="Non applic.","NA",
IF(E114="Projet ITMO","IT",
IF(E114="Remarques","RE",
IF(OR(E114="Pas de défauts",E114="À vérifier"),"","")))))</f>
        <v/>
      </c>
      <c r="B114" s="63">
        <v>1302.02</v>
      </c>
      <c r="C114" s="638" t="s">
        <v>176</v>
      </c>
      <c r="D114" s="16" t="s">
        <v>2431</v>
      </c>
      <c r="E114" s="71" t="s">
        <v>2132</v>
      </c>
      <c r="F114" s="8" t="s">
        <v>6</v>
      </c>
      <c r="G114" s="8" t="s">
        <v>6</v>
      </c>
      <c r="J114" s="134" t="str">
        <f t="shared" si="11"/>
        <v/>
      </c>
    </row>
    <row r="115" spans="1:10" ht="30.75" hidden="1" thickBot="1" x14ac:dyDescent="0.3">
      <c r="A115" s="221" t="str">
        <f>IF(E115="afficher","X","")</f>
        <v/>
      </c>
      <c r="B115" s="222"/>
      <c r="C115" s="223" t="s">
        <v>177</v>
      </c>
      <c r="D115" s="226"/>
      <c r="E115" s="238"/>
      <c r="F115" s="8" t="s">
        <v>6</v>
      </c>
      <c r="G115" s="8" t="s">
        <v>6</v>
      </c>
      <c r="J115" s="134" t="str">
        <f t="shared" si="11"/>
        <v/>
      </c>
    </row>
    <row r="116" spans="1:10" ht="45.75" hidden="1" thickBot="1" x14ac:dyDescent="0.3">
      <c r="A116" s="221" t="str">
        <f>IF(E116="afficher","X","")</f>
        <v/>
      </c>
      <c r="B116" s="222"/>
      <c r="C116" s="223" t="s">
        <v>178</v>
      </c>
      <c r="D116" s="226"/>
      <c r="E116" s="238"/>
      <c r="F116" s="8" t="s">
        <v>6</v>
      </c>
      <c r="G116" s="8" t="s">
        <v>6</v>
      </c>
      <c r="J116" s="134" t="str">
        <f t="shared" si="11"/>
        <v/>
      </c>
    </row>
    <row r="117" spans="1:10" ht="30.75" hidden="1" thickBot="1" x14ac:dyDescent="0.3">
      <c r="A117" s="61" t="str">
        <f>IF(E117="Défauts","X",
IF(E117="Non applic.","NA",
IF(E117="Projet ITMO","IT",
IF(E117="Remarques","RE",
IF(OR(E117="Pas de défauts",E117="À vérifier"),"","")))))</f>
        <v/>
      </c>
      <c r="B117" s="191">
        <v>1302.03</v>
      </c>
      <c r="C117" s="634" t="s">
        <v>179</v>
      </c>
      <c r="D117" s="15" t="s">
        <v>2430</v>
      </c>
      <c r="E117" s="70" t="s">
        <v>2132</v>
      </c>
      <c r="F117" s="8" t="s">
        <v>6</v>
      </c>
      <c r="G117" s="8" t="s">
        <v>6</v>
      </c>
      <c r="J117" s="134" t="str">
        <f t="shared" si="11"/>
        <v/>
      </c>
    </row>
    <row r="118" spans="1:10" ht="60.75" hidden="1" thickBot="1" x14ac:dyDescent="0.3">
      <c r="A118" s="221" t="str">
        <f>IF(E118="afficher","X","")</f>
        <v/>
      </c>
      <c r="B118" s="222"/>
      <c r="C118" s="223" t="s">
        <v>180</v>
      </c>
      <c r="D118" s="226"/>
      <c r="E118" s="238"/>
      <c r="F118" s="8" t="s">
        <v>6</v>
      </c>
      <c r="G118" s="8" t="s">
        <v>6</v>
      </c>
      <c r="J118" s="134" t="str">
        <f t="shared" si="11"/>
        <v/>
      </c>
    </row>
    <row r="119" spans="1:10" ht="30.75" hidden="1" thickBot="1" x14ac:dyDescent="0.3">
      <c r="A119" s="221" t="str">
        <f>IF(E119="afficher","X","")</f>
        <v/>
      </c>
      <c r="B119" s="222"/>
      <c r="C119" s="223" t="s">
        <v>181</v>
      </c>
      <c r="D119" s="226"/>
      <c r="E119" s="238"/>
      <c r="F119" s="8" t="s">
        <v>6</v>
      </c>
      <c r="G119" s="8" t="s">
        <v>6</v>
      </c>
      <c r="J119" s="134" t="str">
        <f t="shared" si="11"/>
        <v/>
      </c>
    </row>
    <row r="120" spans="1:10" ht="30.75" hidden="1" thickBot="1" x14ac:dyDescent="0.3">
      <c r="A120" s="61" t="str">
        <f>IF(E120="Défauts","X",
IF(E120="Non applic.","NA",
IF(E120="Projet ITMO","IT",
IF(E120="Remarques","RE",
IF(OR(E120="Pas de défauts",E120="À vérifier"),"","")))))</f>
        <v/>
      </c>
      <c r="B120" s="191">
        <v>1302.04</v>
      </c>
      <c r="C120" s="634" t="s">
        <v>182</v>
      </c>
      <c r="D120" s="15" t="s">
        <v>2430</v>
      </c>
      <c r="E120" s="70" t="s">
        <v>2132</v>
      </c>
      <c r="F120" s="8" t="s">
        <v>6</v>
      </c>
      <c r="G120" s="8" t="s">
        <v>6</v>
      </c>
      <c r="J120" s="134" t="str">
        <f t="shared" si="11"/>
        <v/>
      </c>
    </row>
    <row r="121" spans="1:10" ht="60.75" hidden="1" thickBot="1" x14ac:dyDescent="0.3">
      <c r="A121" s="221" t="str">
        <f>IF(E121="afficher","X","")</f>
        <v/>
      </c>
      <c r="B121" s="222"/>
      <c r="C121" s="223" t="s">
        <v>183</v>
      </c>
      <c r="D121" s="226"/>
      <c r="E121" s="238"/>
      <c r="F121" s="8" t="s">
        <v>6</v>
      </c>
      <c r="G121" s="8" t="s">
        <v>6</v>
      </c>
      <c r="J121" s="134" t="str">
        <f t="shared" si="11"/>
        <v/>
      </c>
    </row>
    <row r="122" spans="1:10" ht="90.75" hidden="1" thickBot="1" x14ac:dyDescent="0.3">
      <c r="A122" s="221" t="str">
        <f>IF(E122="afficher","X","")</f>
        <v/>
      </c>
      <c r="B122" s="222"/>
      <c r="C122" s="223" t="s">
        <v>184</v>
      </c>
      <c r="D122" s="226"/>
      <c r="E122" s="238"/>
      <c r="F122" s="8" t="s">
        <v>6</v>
      </c>
      <c r="G122" s="8" t="s">
        <v>6</v>
      </c>
      <c r="J122" s="134" t="str">
        <f t="shared" si="11"/>
        <v/>
      </c>
    </row>
    <row r="123" spans="1:10" ht="15.75" hidden="1" thickBot="1" x14ac:dyDescent="0.3">
      <c r="A123" s="221" t="str">
        <f>IF(E123="afficher","X","")</f>
        <v/>
      </c>
      <c r="B123" s="222"/>
      <c r="C123" s="223" t="s">
        <v>185</v>
      </c>
      <c r="D123" s="226"/>
      <c r="E123" s="238"/>
      <c r="F123" s="8" t="s">
        <v>6</v>
      </c>
      <c r="G123" s="8" t="s">
        <v>6</v>
      </c>
      <c r="J123" s="134" t="str">
        <f t="shared" si="11"/>
        <v/>
      </c>
    </row>
    <row r="124" spans="1:10" ht="30.75" hidden="1" thickBot="1" x14ac:dyDescent="0.3">
      <c r="A124" s="14" t="str">
        <f>IF(E124="Défauts","X",
IF(E124="Non applic.","NA",
IF(E124="Projet ITMO","IT",
IF(E124="Remarques","RE",
IF(OR(E124="Pas de défauts",E124="À vérifier"),"","")))))</f>
        <v/>
      </c>
      <c r="B124" s="63">
        <v>1302.05</v>
      </c>
      <c r="C124" s="638" t="s">
        <v>186</v>
      </c>
      <c r="D124" s="16" t="s">
        <v>2431</v>
      </c>
      <c r="E124" s="71" t="s">
        <v>2132</v>
      </c>
      <c r="F124" s="8" t="s">
        <v>6</v>
      </c>
      <c r="G124" s="8" t="s">
        <v>6</v>
      </c>
      <c r="J124" s="134" t="str">
        <f t="shared" si="11"/>
        <v/>
      </c>
    </row>
    <row r="125" spans="1:10" ht="75.75" hidden="1" thickBot="1" x14ac:dyDescent="0.3">
      <c r="A125" s="221" t="str">
        <f>IF(E125="afficher","X","")</f>
        <v/>
      </c>
      <c r="B125" s="222"/>
      <c r="C125" s="223" t="s">
        <v>187</v>
      </c>
      <c r="D125" s="226"/>
      <c r="E125" s="238"/>
      <c r="F125" s="8" t="s">
        <v>6</v>
      </c>
      <c r="G125" s="8" t="s">
        <v>6</v>
      </c>
      <c r="J125" s="134" t="str">
        <f t="shared" si="11"/>
        <v/>
      </c>
    </row>
    <row r="126" spans="1:10" ht="30.75" hidden="1" thickBot="1" x14ac:dyDescent="0.3">
      <c r="A126" s="61" t="str">
        <f>IF(E126="Défauts","X",
IF(E126="Non applic.","NA",
IF(E126="Projet ITMO","IT",
IF(E126="Remarques","RE",
IF(OR(E126="Pas de défauts",E126="À vérifier"),"","")))))</f>
        <v/>
      </c>
      <c r="B126" s="191">
        <v>1302.06</v>
      </c>
      <c r="C126" s="634" t="s">
        <v>188</v>
      </c>
      <c r="D126" s="15" t="s">
        <v>2430</v>
      </c>
      <c r="E126" s="70" t="s">
        <v>2132</v>
      </c>
      <c r="F126" s="8" t="s">
        <v>6</v>
      </c>
      <c r="G126" s="8" t="s">
        <v>6</v>
      </c>
      <c r="J126" s="134" t="str">
        <f t="shared" si="11"/>
        <v/>
      </c>
    </row>
    <row r="127" spans="1:10" ht="30.75" hidden="1" thickBot="1" x14ac:dyDescent="0.3">
      <c r="A127" s="221" t="str">
        <f>IF(E127="afficher","X","")</f>
        <v/>
      </c>
      <c r="B127" s="222"/>
      <c r="C127" s="223" t="s">
        <v>189</v>
      </c>
      <c r="D127" s="226"/>
      <c r="E127" s="238"/>
      <c r="F127" s="8" t="s">
        <v>6</v>
      </c>
      <c r="G127" s="8" t="s">
        <v>6</v>
      </c>
      <c r="J127" s="134" t="str">
        <f t="shared" si="11"/>
        <v/>
      </c>
    </row>
    <row r="128" spans="1:10" ht="45.75" hidden="1" thickBot="1" x14ac:dyDescent="0.3">
      <c r="A128" s="61" t="str">
        <f>IF(E128="Défauts","X",
IF(E128="Non applic.","NA",
IF(E128="Projet ITMO","IT",
IF(E128="Remarques","RE",
IF(OR(E128="Pas de défauts",E128="À vérifier"),"","")))))</f>
        <v/>
      </c>
      <c r="B128" s="191">
        <v>1302.07</v>
      </c>
      <c r="C128" s="634" t="s">
        <v>190</v>
      </c>
      <c r="D128" s="15" t="s">
        <v>2430</v>
      </c>
      <c r="E128" s="70" t="s">
        <v>2132</v>
      </c>
      <c r="F128" s="1" t="s">
        <v>6</v>
      </c>
      <c r="G128" s="8" t="s">
        <v>6</v>
      </c>
      <c r="J128" s="134" t="str">
        <f t="shared" si="11"/>
        <v/>
      </c>
    </row>
    <row r="129" spans="1:10" ht="30.75" hidden="1" thickBot="1" x14ac:dyDescent="0.3">
      <c r="A129" s="221" t="str">
        <f>IF(E129="afficher","X","")</f>
        <v/>
      </c>
      <c r="B129" s="225"/>
      <c r="C129" s="227" t="s">
        <v>191</v>
      </c>
      <c r="D129" s="228"/>
      <c r="E129" s="238"/>
      <c r="F129" s="1" t="s">
        <v>6</v>
      </c>
      <c r="G129" s="8" t="s">
        <v>6</v>
      </c>
      <c r="J129" s="134" t="str">
        <f t="shared" si="11"/>
        <v/>
      </c>
    </row>
    <row r="130" spans="1:10" ht="30.75" thickBot="1" x14ac:dyDescent="0.3">
      <c r="A130" s="72" t="str">
        <f>IF(OR(COUNTIF(A131:A147,"X")&gt;0,J130="entfälltx"),"X","")</f>
        <v/>
      </c>
      <c r="B130" s="207">
        <v>1303</v>
      </c>
      <c r="C130" s="632" t="s">
        <v>192</v>
      </c>
      <c r="D130" s="142"/>
      <c r="E130" s="209"/>
      <c r="F130" s="8" t="s">
        <v>6</v>
      </c>
      <c r="G130" s="8" t="s">
        <v>6</v>
      </c>
      <c r="H130" s="8" t="s">
        <v>6</v>
      </c>
      <c r="I130" s="8" t="s">
        <v>6</v>
      </c>
      <c r="J130" s="134" t="str">
        <f>IF(OR($E$5="non applic.",$E$107="non applic.",$E$130="non applic.")=TRUE,"entfällt","")</f>
        <v/>
      </c>
    </row>
    <row r="131" spans="1:10" ht="30" x14ac:dyDescent="0.25">
      <c r="A131" s="61" t="str">
        <f>IF(E131="Défauts","X",
IF(E131="Non applic.","NA",
IF(E131="Projet ITMO","IT",
IF(E131="Remarques","RE",
IF(OR(E131="Pas de défauts",E131="À vérifier"),"","")))))</f>
        <v/>
      </c>
      <c r="B131" s="190">
        <v>1303.01</v>
      </c>
      <c r="C131" s="633" t="s">
        <v>193</v>
      </c>
      <c r="D131" s="25" t="s">
        <v>2430</v>
      </c>
      <c r="E131" s="70" t="s">
        <v>2132</v>
      </c>
      <c r="F131" s="8" t="s">
        <v>6</v>
      </c>
      <c r="G131" s="8" t="s">
        <v>6</v>
      </c>
      <c r="H131" s="8" t="s">
        <v>6</v>
      </c>
      <c r="I131" s="8" t="s">
        <v>6</v>
      </c>
      <c r="J131" s="134" t="str">
        <f t="shared" ref="J131:J143" si="12">IF(OR($E$5="non applic.",$E$107="non applic.",$E$130="non applic.")=TRUE,"entfällt","")</f>
        <v/>
      </c>
    </row>
    <row r="132" spans="1:10" ht="60" x14ac:dyDescent="0.25">
      <c r="A132" s="221" t="str">
        <f>IF(E132="afficher","X","")</f>
        <v/>
      </c>
      <c r="B132" s="222"/>
      <c r="C132" s="223" t="s">
        <v>194</v>
      </c>
      <c r="D132" s="226"/>
      <c r="E132" s="238"/>
      <c r="F132" s="8" t="s">
        <v>6</v>
      </c>
      <c r="G132" s="8" t="s">
        <v>6</v>
      </c>
      <c r="H132" s="8" t="s">
        <v>6</v>
      </c>
      <c r="I132" s="8" t="s">
        <v>6</v>
      </c>
      <c r="J132" s="134" t="str">
        <f t="shared" si="12"/>
        <v/>
      </c>
    </row>
    <row r="133" spans="1:10" ht="45" x14ac:dyDescent="0.25">
      <c r="A133" s="61" t="str">
        <f>IF(E133="Défauts","X",
IF(E133="Non applic.","NA",
IF(E133="Projet ITMO","IT",
IF(E133="Remarques","RE",
IF(OR(E133="Pas de défauts",E133="À vérifier"),"","")))))</f>
        <v/>
      </c>
      <c r="B133" s="191">
        <v>1303.02</v>
      </c>
      <c r="C133" s="634" t="s">
        <v>195</v>
      </c>
      <c r="D133" s="15" t="s">
        <v>2430</v>
      </c>
      <c r="E133" s="70" t="s">
        <v>2132</v>
      </c>
      <c r="F133" s="8" t="s">
        <v>6</v>
      </c>
      <c r="G133" s="8" t="s">
        <v>6</v>
      </c>
      <c r="H133" s="8" t="s">
        <v>6</v>
      </c>
      <c r="I133" s="8" t="s">
        <v>6</v>
      </c>
      <c r="J133" s="134" t="str">
        <f t="shared" si="12"/>
        <v/>
      </c>
    </row>
    <row r="134" spans="1:10" ht="75.75" thickBot="1" x14ac:dyDescent="0.3">
      <c r="A134" s="221" t="str">
        <f>IF(E134="afficher","X","")</f>
        <v/>
      </c>
      <c r="B134" s="222"/>
      <c r="C134" s="223" t="s">
        <v>196</v>
      </c>
      <c r="D134" s="226"/>
      <c r="E134" s="238"/>
      <c r="F134" s="8" t="s">
        <v>6</v>
      </c>
      <c r="G134" s="8" t="s">
        <v>6</v>
      </c>
      <c r="H134" s="8" t="s">
        <v>6</v>
      </c>
      <c r="I134" s="8" t="s">
        <v>6</v>
      </c>
      <c r="J134" s="134" t="str">
        <f t="shared" si="12"/>
        <v/>
      </c>
    </row>
    <row r="135" spans="1:10" ht="30.75" hidden="1" thickBot="1" x14ac:dyDescent="0.3">
      <c r="A135" s="61" t="str">
        <f>IF(E135="Défauts","X",
IF(E135="Non applic.","NA",
IF(E135="Projet ITMO","IT",
IF(E135="Remarques","RE",
IF(OR(E135="Pas de défauts",E135="À vérifier"),"","")))))</f>
        <v/>
      </c>
      <c r="B135" s="191">
        <v>1303.03</v>
      </c>
      <c r="C135" s="634" t="s">
        <v>197</v>
      </c>
      <c r="D135" s="15" t="s">
        <v>2430</v>
      </c>
      <c r="E135" s="70" t="s">
        <v>2132</v>
      </c>
      <c r="F135" s="8" t="s">
        <v>6</v>
      </c>
      <c r="G135" s="8" t="s">
        <v>6</v>
      </c>
      <c r="J135" s="134" t="str">
        <f t="shared" si="12"/>
        <v/>
      </c>
    </row>
    <row r="136" spans="1:10" ht="15.75" hidden="1" thickBot="1" x14ac:dyDescent="0.3">
      <c r="A136" s="221" t="str">
        <f t="shared" ref="A136:A143" si="13">IF(E136="afficher","X","")</f>
        <v/>
      </c>
      <c r="B136" s="222"/>
      <c r="C136" s="234" t="s">
        <v>198</v>
      </c>
      <c r="D136" s="226"/>
      <c r="E136" s="238"/>
      <c r="F136" s="8" t="s">
        <v>6</v>
      </c>
      <c r="G136" s="8" t="s">
        <v>6</v>
      </c>
      <c r="J136" s="134" t="str">
        <f t="shared" si="12"/>
        <v/>
      </c>
    </row>
    <row r="137" spans="1:10" ht="15.75" hidden="1" thickBot="1" x14ac:dyDescent="0.3">
      <c r="A137" s="221" t="str">
        <f t="shared" si="13"/>
        <v/>
      </c>
      <c r="B137" s="222"/>
      <c r="C137" s="248" t="s">
        <v>199</v>
      </c>
      <c r="D137" s="226"/>
      <c r="E137" s="238"/>
      <c r="F137" s="8" t="s">
        <v>6</v>
      </c>
      <c r="G137" s="8" t="s">
        <v>6</v>
      </c>
      <c r="J137" s="134" t="str">
        <f t="shared" si="12"/>
        <v/>
      </c>
    </row>
    <row r="138" spans="1:10" ht="15.75" hidden="1" thickBot="1" x14ac:dyDescent="0.3">
      <c r="A138" s="221" t="str">
        <f t="shared" si="13"/>
        <v/>
      </c>
      <c r="B138" s="222"/>
      <c r="C138" s="248" t="s">
        <v>200</v>
      </c>
      <c r="D138" s="226"/>
      <c r="E138" s="238"/>
      <c r="F138" s="8" t="s">
        <v>6</v>
      </c>
      <c r="G138" s="8" t="s">
        <v>6</v>
      </c>
      <c r="J138" s="134" t="str">
        <f t="shared" si="12"/>
        <v/>
      </c>
    </row>
    <row r="139" spans="1:10" ht="15.75" hidden="1" thickBot="1" x14ac:dyDescent="0.3">
      <c r="A139" s="221" t="str">
        <f t="shared" si="13"/>
        <v/>
      </c>
      <c r="B139" s="222"/>
      <c r="C139" s="248" t="s">
        <v>201</v>
      </c>
      <c r="D139" s="226"/>
      <c r="E139" s="238"/>
      <c r="F139" s="8" t="s">
        <v>6</v>
      </c>
      <c r="G139" s="8" t="s">
        <v>6</v>
      </c>
      <c r="J139" s="134" t="str">
        <f t="shared" si="12"/>
        <v/>
      </c>
    </row>
    <row r="140" spans="1:10" ht="15.75" hidden="1" thickBot="1" x14ac:dyDescent="0.3">
      <c r="A140" s="221" t="str">
        <f t="shared" si="13"/>
        <v/>
      </c>
      <c r="B140" s="222"/>
      <c r="C140" s="248" t="s">
        <v>202</v>
      </c>
      <c r="D140" s="226"/>
      <c r="E140" s="238"/>
      <c r="F140" s="8" t="s">
        <v>6</v>
      </c>
      <c r="G140" s="8" t="s">
        <v>6</v>
      </c>
      <c r="J140" s="134" t="str">
        <f t="shared" si="12"/>
        <v/>
      </c>
    </row>
    <row r="141" spans="1:10" ht="30.75" hidden="1" thickBot="1" x14ac:dyDescent="0.3">
      <c r="A141" s="221" t="str">
        <f t="shared" si="13"/>
        <v/>
      </c>
      <c r="B141" s="222"/>
      <c r="C141" s="248" t="s">
        <v>203</v>
      </c>
      <c r="D141" s="226"/>
      <c r="E141" s="238"/>
      <c r="F141" s="8" t="s">
        <v>6</v>
      </c>
      <c r="G141" s="8" t="s">
        <v>6</v>
      </c>
      <c r="J141" s="134" t="str">
        <f t="shared" si="12"/>
        <v/>
      </c>
    </row>
    <row r="142" spans="1:10" ht="15.75" hidden="1" thickBot="1" x14ac:dyDescent="0.3">
      <c r="A142" s="221" t="str">
        <f t="shared" si="13"/>
        <v/>
      </c>
      <c r="B142" s="222"/>
      <c r="C142" s="248" t="s">
        <v>204</v>
      </c>
      <c r="D142" s="226"/>
      <c r="E142" s="238"/>
      <c r="F142" s="8" t="s">
        <v>6</v>
      </c>
      <c r="G142" s="8" t="s">
        <v>6</v>
      </c>
      <c r="J142" s="134" t="str">
        <f t="shared" si="12"/>
        <v/>
      </c>
    </row>
    <row r="143" spans="1:10" ht="30.75" hidden="1" thickBot="1" x14ac:dyDescent="0.3">
      <c r="A143" s="236" t="str">
        <f t="shared" si="13"/>
        <v/>
      </c>
      <c r="B143" s="225"/>
      <c r="C143" s="235" t="s">
        <v>205</v>
      </c>
      <c r="D143" s="228"/>
      <c r="E143" s="239"/>
      <c r="F143" s="8" t="s">
        <v>6</v>
      </c>
      <c r="G143" s="8" t="s">
        <v>6</v>
      </c>
      <c r="J143" s="134" t="str">
        <f t="shared" si="12"/>
        <v/>
      </c>
    </row>
    <row r="144" spans="1:10" ht="15.75" thickBot="1" x14ac:dyDescent="0.3">
      <c r="A144" s="170" t="str">
        <f>IF(COUNTIF(A145:A147,"X")&gt;0,"X","")</f>
        <v/>
      </c>
      <c r="B144" s="194">
        <v>1400</v>
      </c>
      <c r="C144" s="639" t="s">
        <v>1166</v>
      </c>
      <c r="D144" s="171"/>
      <c r="E144" s="543"/>
      <c r="F144" s="8" t="s">
        <v>6</v>
      </c>
      <c r="G144" s="8" t="s">
        <v>6</v>
      </c>
      <c r="H144" s="8" t="s">
        <v>6</v>
      </c>
      <c r="I144" s="8" t="s">
        <v>6</v>
      </c>
      <c r="J144" s="14" t="str">
        <f>IF(OR($E$5="non applic.",$E$144="non applic.")=TRUE,"entfällt","")</f>
        <v/>
      </c>
    </row>
    <row r="145" spans="1:10" x14ac:dyDescent="0.25">
      <c r="A145" s="167" t="str">
        <f>IF(E145="Défauts","X",
IF(E145="Non applic.","NA",
IF(E145="Projet ITMO","IT",
IF(E145="Remarques","RE",
IF(OR(E145="Pas de défauts",E145="À vérifier"),"","")))))</f>
        <v/>
      </c>
      <c r="B145" s="195">
        <v>1401</v>
      </c>
      <c r="C145" s="168" t="s">
        <v>1194</v>
      </c>
      <c r="D145" s="169"/>
      <c r="E145" s="162"/>
      <c r="F145" s="8" t="s">
        <v>6</v>
      </c>
      <c r="G145" s="8" t="s">
        <v>6</v>
      </c>
      <c r="H145" s="8" t="s">
        <v>6</v>
      </c>
      <c r="I145" s="8" t="s">
        <v>6</v>
      </c>
      <c r="J145" s="14" t="str">
        <f>IF(OR($E$5="non applic.",$E$144="non applic.")=TRUE,"entfällt","")</f>
        <v/>
      </c>
    </row>
    <row r="146" spans="1:10" x14ac:dyDescent="0.25">
      <c r="A146" s="160" t="str">
        <f>IF(E146="Défauts","X",
IF(E146="Non applic.","NA",
IF(E146="Projet ITMO","IT",
IF(E146="Remarques","RE",
IF(OR(E146="Pas de défauts",E146="À vérifier"),"","")))))</f>
        <v/>
      </c>
      <c r="B146" s="196">
        <v>1402</v>
      </c>
      <c r="C146" s="161" t="s">
        <v>1194</v>
      </c>
      <c r="D146" s="158"/>
      <c r="E146" s="159"/>
      <c r="F146" s="8" t="s">
        <v>6</v>
      </c>
      <c r="G146" s="8" t="s">
        <v>6</v>
      </c>
      <c r="H146" s="8" t="s">
        <v>6</v>
      </c>
      <c r="I146" s="8" t="s">
        <v>6</v>
      </c>
      <c r="J146" s="14" t="str">
        <f>IF(OR($E$5="non applic.",$E$144="non applic.")=TRUE,"entfällt","")</f>
        <v/>
      </c>
    </row>
    <row r="147" spans="1:10" ht="15.75" thickBot="1" x14ac:dyDescent="0.3">
      <c r="A147" s="165" t="str">
        <f>IF(E147="Défauts","X",
IF(E147="Non applic.","NA",
IF(E147="Projet ITMO","IT",
IF(E147="Remarques","RE",
IF(OR(E147="Pas de défauts",E147="À vérifier"),"","")))))</f>
        <v/>
      </c>
      <c r="B147" s="197">
        <v>1403</v>
      </c>
      <c r="C147" s="163" t="s">
        <v>1194</v>
      </c>
      <c r="D147" s="164"/>
      <c r="E147" s="166"/>
      <c r="F147" s="8" t="s">
        <v>6</v>
      </c>
      <c r="G147" s="8" t="s">
        <v>6</v>
      </c>
      <c r="H147" s="8" t="s">
        <v>6</v>
      </c>
      <c r="I147" s="8" t="s">
        <v>6</v>
      </c>
      <c r="J147" s="14" t="str">
        <f>IF(OR($E$5="non applic.",$E$144="non applic.")=TRUE,"entfällt","")</f>
        <v/>
      </c>
    </row>
    <row r="148" spans="1:10" ht="19.5" thickBot="1" x14ac:dyDescent="0.3">
      <c r="A148" s="215" t="str">
        <f>IF(OR(A149="X",A188="X",A270="X",A384="X",A404="X",A435="X",J148="entfälltX"),"X","")</f>
        <v/>
      </c>
      <c r="B148" s="216">
        <v>2000</v>
      </c>
      <c r="C148" s="630" t="s">
        <v>206</v>
      </c>
      <c r="D148" s="145"/>
      <c r="E148" s="211"/>
      <c r="F148" s="8" t="s">
        <v>6</v>
      </c>
      <c r="G148" s="8" t="s">
        <v>6</v>
      </c>
      <c r="H148" s="8" t="s">
        <v>6</v>
      </c>
      <c r="I148" s="8" t="s">
        <v>6</v>
      </c>
      <c r="J148" s="14" t="str">
        <f>IF(OR($E$148="non applic.")=TRUE,"entfällt","")</f>
        <v/>
      </c>
    </row>
    <row r="149" spans="1:10" ht="15.75" thickBot="1" x14ac:dyDescent="0.3">
      <c r="A149" s="153" t="str">
        <f>IF(OR(A150="X",A171="X",A177="X",J149="entfälltX"),"X","")</f>
        <v/>
      </c>
      <c r="B149" s="206">
        <v>2100</v>
      </c>
      <c r="C149" s="631" t="s">
        <v>73</v>
      </c>
      <c r="D149" s="144"/>
      <c r="E149" s="212"/>
      <c r="F149" s="8" t="s">
        <v>6</v>
      </c>
      <c r="G149" s="8" t="s">
        <v>6</v>
      </c>
      <c r="H149" s="8" t="s">
        <v>6</v>
      </c>
      <c r="I149" s="8" t="s">
        <v>6</v>
      </c>
      <c r="J149" s="14" t="str">
        <f>IF(OR($E$148="non applic.",$E$149="non applic.")=TRUE,"entfällt","")</f>
        <v/>
      </c>
    </row>
    <row r="150" spans="1:10" ht="15.75" thickBot="1" x14ac:dyDescent="0.3">
      <c r="A150" s="72" t="str">
        <f>IF(OR(COUNTIF(A151:A170,"X")&gt;0,J150="entfälltx"),"X","")</f>
        <v/>
      </c>
      <c r="B150" s="207">
        <v>2101</v>
      </c>
      <c r="C150" s="632" t="s">
        <v>207</v>
      </c>
      <c r="D150" s="142"/>
      <c r="E150" s="209"/>
      <c r="F150" s="8" t="s">
        <v>6</v>
      </c>
      <c r="G150" s="8" t="s">
        <v>6</v>
      </c>
      <c r="H150" s="8" t="s">
        <v>6</v>
      </c>
      <c r="I150" s="8" t="s">
        <v>6</v>
      </c>
      <c r="J150" s="14" t="str">
        <f>IF(OR($E$148="non applic.",$E$149="non applic.",$E$150="non applic.")=TRUE,"entfällt","")</f>
        <v/>
      </c>
    </row>
    <row r="151" spans="1:10" ht="30" x14ac:dyDescent="0.25">
      <c r="A151" s="61" t="str">
        <f>IF(E151="Défauts","X",
IF(E151="Non applic.","NA",
IF(E151="Projet ITMO","IT",
IF(E151="Remarques","RE",
IF(OR(E151="Pas de défauts",E151="À vérifier"),"","")))))</f>
        <v/>
      </c>
      <c r="B151" s="190">
        <v>2101.0100000000002</v>
      </c>
      <c r="C151" s="633" t="s">
        <v>208</v>
      </c>
      <c r="D151" s="25" t="s">
        <v>2430</v>
      </c>
      <c r="E151" s="70" t="s">
        <v>2132</v>
      </c>
      <c r="F151" s="8" t="s">
        <v>6</v>
      </c>
      <c r="G151" s="8" t="s">
        <v>6</v>
      </c>
      <c r="H151" s="8" t="s">
        <v>6</v>
      </c>
      <c r="I151" s="8" t="s">
        <v>6</v>
      </c>
      <c r="J151" s="14" t="str">
        <f t="shared" ref="J151:J170" si="14">IF(OR($E$148="non applic.",$E$149="non applic.",$E$150="non applic.")=TRUE,"entfällt","")</f>
        <v/>
      </c>
    </row>
    <row r="152" spans="1:10" ht="75" x14ac:dyDescent="0.25">
      <c r="A152" s="221" t="str">
        <f>IF(E152="afficher","X","")</f>
        <v/>
      </c>
      <c r="B152" s="222"/>
      <c r="C152" s="223" t="s">
        <v>209</v>
      </c>
      <c r="D152" s="226"/>
      <c r="E152" s="238"/>
      <c r="F152" s="8" t="s">
        <v>6</v>
      </c>
      <c r="G152" s="8" t="s">
        <v>6</v>
      </c>
      <c r="H152" s="8" t="s">
        <v>6</v>
      </c>
      <c r="I152" s="8" t="s">
        <v>6</v>
      </c>
      <c r="J152" s="14" t="str">
        <f t="shared" si="14"/>
        <v/>
      </c>
    </row>
    <row r="153" spans="1:10" ht="60" x14ac:dyDescent="0.25">
      <c r="A153" s="61" t="str">
        <f>IF(E153="Défauts","X",
IF(E153="Non applic.","NA",
IF(E153="Projet ITMO","IT",
IF(E153="Remarques","RE",
IF(OR(E153="Pas de défauts",E153="À vérifier"),"","")))))</f>
        <v/>
      </c>
      <c r="B153" s="191">
        <v>2101.02</v>
      </c>
      <c r="C153" s="634" t="s">
        <v>210</v>
      </c>
      <c r="D153" s="15" t="s">
        <v>2430</v>
      </c>
      <c r="E153" s="70" t="s">
        <v>2132</v>
      </c>
      <c r="F153" s="8" t="s">
        <v>6</v>
      </c>
      <c r="G153" s="8" t="s">
        <v>6</v>
      </c>
      <c r="H153" s="8" t="s">
        <v>6</v>
      </c>
      <c r="I153" s="8" t="s">
        <v>6</v>
      </c>
      <c r="J153" s="14" t="str">
        <f t="shared" si="14"/>
        <v/>
      </c>
    </row>
    <row r="154" spans="1:10" ht="30" x14ac:dyDescent="0.25">
      <c r="A154" s="221" t="str">
        <f>IF(E154="afficher","X","")</f>
        <v/>
      </c>
      <c r="B154" s="222"/>
      <c r="C154" s="223" t="s">
        <v>211</v>
      </c>
      <c r="D154" s="226"/>
      <c r="E154" s="238"/>
      <c r="F154" s="8" t="s">
        <v>6</v>
      </c>
      <c r="G154" s="8" t="s">
        <v>6</v>
      </c>
      <c r="H154" s="8" t="s">
        <v>6</v>
      </c>
      <c r="I154" s="8" t="s">
        <v>6</v>
      </c>
      <c r="J154" s="14" t="str">
        <f t="shared" si="14"/>
        <v/>
      </c>
    </row>
    <row r="155" spans="1:10" ht="60" x14ac:dyDescent="0.25">
      <c r="A155" s="221" t="str">
        <f>IF(E155="afficher","X","")</f>
        <v/>
      </c>
      <c r="B155" s="222"/>
      <c r="C155" s="223" t="s">
        <v>212</v>
      </c>
      <c r="D155" s="226"/>
      <c r="E155" s="238"/>
      <c r="F155" s="8" t="s">
        <v>6</v>
      </c>
      <c r="G155" s="8" t="s">
        <v>6</v>
      </c>
      <c r="H155" s="8" t="s">
        <v>6</v>
      </c>
      <c r="I155" s="8" t="s">
        <v>6</v>
      </c>
      <c r="J155" s="14" t="str">
        <f t="shared" si="14"/>
        <v/>
      </c>
    </row>
    <row r="156" spans="1:10" ht="60" x14ac:dyDescent="0.25">
      <c r="A156" s="13" t="str">
        <f>IF(E156="Défauts","X",
IF(E156="Non applic.","NA",
IF(E156="Projet ITMO","IT",
IF(E156="Remarques","RE",
IF(OR(E156="Pas de défauts",E156="À vérifier"),"","")))))</f>
        <v/>
      </c>
      <c r="B156" s="198">
        <v>2101.0300000000002</v>
      </c>
      <c r="C156" s="640" t="s">
        <v>213</v>
      </c>
      <c r="D156" s="17" t="s">
        <v>2432</v>
      </c>
      <c r="E156" s="154" t="s">
        <v>2132</v>
      </c>
      <c r="F156" s="8" t="s">
        <v>6</v>
      </c>
      <c r="G156" s="8" t="s">
        <v>6</v>
      </c>
      <c r="H156" s="8" t="s">
        <v>6</v>
      </c>
      <c r="I156" s="8" t="s">
        <v>6</v>
      </c>
      <c r="J156" s="14" t="str">
        <f t="shared" si="14"/>
        <v/>
      </c>
    </row>
    <row r="157" spans="1:10" ht="60" x14ac:dyDescent="0.25">
      <c r="A157" s="221" t="str">
        <f>IF(E157="afficher","X","")</f>
        <v/>
      </c>
      <c r="B157" s="222"/>
      <c r="C157" s="223" t="s">
        <v>214</v>
      </c>
      <c r="D157" s="226"/>
      <c r="E157" s="238"/>
      <c r="F157" s="8" t="s">
        <v>6</v>
      </c>
      <c r="G157" s="8" t="s">
        <v>6</v>
      </c>
      <c r="H157" s="8" t="s">
        <v>6</v>
      </c>
      <c r="I157" s="8" t="s">
        <v>6</v>
      </c>
      <c r="J157" s="14" t="str">
        <f t="shared" si="14"/>
        <v/>
      </c>
    </row>
    <row r="158" spans="1:10" ht="30" x14ac:dyDescent="0.25">
      <c r="A158" s="221" t="str">
        <f>IF(E158="afficher","X","")</f>
        <v/>
      </c>
      <c r="B158" s="222"/>
      <c r="C158" s="223" t="s">
        <v>215</v>
      </c>
      <c r="D158" s="226"/>
      <c r="E158" s="238"/>
      <c r="F158" s="8" t="s">
        <v>6</v>
      </c>
      <c r="G158" s="8" t="s">
        <v>6</v>
      </c>
      <c r="H158" s="8" t="s">
        <v>6</v>
      </c>
      <c r="I158" s="8" t="s">
        <v>6</v>
      </c>
      <c r="J158" s="14" t="str">
        <f t="shared" si="14"/>
        <v/>
      </c>
    </row>
    <row r="159" spans="1:10" ht="30" x14ac:dyDescent="0.25">
      <c r="A159" s="221" t="str">
        <f>IF(E159="afficher","X","")</f>
        <v/>
      </c>
      <c r="B159" s="222"/>
      <c r="C159" s="223" t="s">
        <v>216</v>
      </c>
      <c r="D159" s="226"/>
      <c r="E159" s="238"/>
      <c r="F159" s="8" t="s">
        <v>6</v>
      </c>
      <c r="G159" s="8" t="s">
        <v>6</v>
      </c>
      <c r="H159" s="8" t="s">
        <v>6</v>
      </c>
      <c r="I159" s="8" t="s">
        <v>6</v>
      </c>
      <c r="J159" s="14" t="str">
        <f t="shared" si="14"/>
        <v/>
      </c>
    </row>
    <row r="160" spans="1:10" ht="45" x14ac:dyDescent="0.25">
      <c r="A160" s="74" t="str">
        <f>IF(E160="Défauts","X",
IF(E160="Non applic.","NA",
IF(E160="Projet ITMO","IT",
IF(E160="Remarques","RE",
IF(OR(E160="Pas de défauts",E160="À vérifier"),"","")))))</f>
        <v/>
      </c>
      <c r="B160" s="199">
        <v>2101.04</v>
      </c>
      <c r="C160" s="641" t="s">
        <v>217</v>
      </c>
      <c r="D160" s="73" t="s">
        <v>3</v>
      </c>
      <c r="E160" s="77" t="s">
        <v>2132</v>
      </c>
      <c r="F160" s="8" t="s">
        <v>6</v>
      </c>
      <c r="G160" s="8" t="s">
        <v>6</v>
      </c>
      <c r="H160" s="8" t="s">
        <v>6</v>
      </c>
      <c r="I160" s="8" t="s">
        <v>6</v>
      </c>
      <c r="J160" s="14" t="str">
        <f t="shared" si="14"/>
        <v/>
      </c>
    </row>
    <row r="161" spans="1:10" ht="75" x14ac:dyDescent="0.25">
      <c r="A161" s="221" t="str">
        <f>IF(E161="afficher","X","")</f>
        <v/>
      </c>
      <c r="B161" s="222"/>
      <c r="C161" s="223" t="s">
        <v>218</v>
      </c>
      <c r="D161" s="226"/>
      <c r="E161" s="238"/>
      <c r="F161" s="8" t="s">
        <v>6</v>
      </c>
      <c r="G161" s="8" t="s">
        <v>6</v>
      </c>
      <c r="H161" s="8" t="s">
        <v>6</v>
      </c>
      <c r="I161" s="8" t="s">
        <v>6</v>
      </c>
      <c r="J161" s="14" t="str">
        <f t="shared" si="14"/>
        <v/>
      </c>
    </row>
    <row r="162" spans="1:10" ht="30" x14ac:dyDescent="0.25">
      <c r="A162" s="14" t="str">
        <f>IF(E162="Défauts","X",
IF(E162="Non applic.","NA",
IF(E162="Projet ITMO","IT",
IF(E162="Remarques","RE",
IF(OR(E162="Pas de défauts",E162="À vérifier"),"","")))))</f>
        <v/>
      </c>
      <c r="B162" s="63">
        <v>2101.0500000000002</v>
      </c>
      <c r="C162" s="638" t="s">
        <v>219</v>
      </c>
      <c r="D162" s="16" t="s">
        <v>2431</v>
      </c>
      <c r="E162" s="71" t="s">
        <v>2132</v>
      </c>
      <c r="F162" s="8" t="s">
        <v>6</v>
      </c>
      <c r="G162" s="8" t="s">
        <v>6</v>
      </c>
      <c r="H162" s="8" t="s">
        <v>6</v>
      </c>
      <c r="I162" s="8" t="s">
        <v>6</v>
      </c>
      <c r="J162" s="14" t="str">
        <f t="shared" si="14"/>
        <v/>
      </c>
    </row>
    <row r="163" spans="1:10" ht="45" x14ac:dyDescent="0.25">
      <c r="A163" s="221" t="str">
        <f>IF(E163="afficher","X","")</f>
        <v/>
      </c>
      <c r="B163" s="222"/>
      <c r="C163" s="223" t="s">
        <v>220</v>
      </c>
      <c r="D163" s="226"/>
      <c r="E163" s="238"/>
      <c r="F163" s="8" t="s">
        <v>6</v>
      </c>
      <c r="G163" s="8" t="s">
        <v>6</v>
      </c>
      <c r="H163" s="8" t="s">
        <v>6</v>
      </c>
      <c r="I163" s="8" t="s">
        <v>6</v>
      </c>
      <c r="J163" s="14" t="str">
        <f t="shared" si="14"/>
        <v/>
      </c>
    </row>
    <row r="164" spans="1:10" ht="30" x14ac:dyDescent="0.25">
      <c r="A164" s="61" t="str">
        <f>IF(E164="Défauts","X",
IF(E164="Non applic.","NA",
IF(E164="Projet ITMO","IT",
IF(E164="Remarques","RE",
IF(OR(E164="Pas de défauts",E164="À vérifier"),"","")))))</f>
        <v/>
      </c>
      <c r="B164" s="191">
        <v>2101.06</v>
      </c>
      <c r="C164" s="634" t="s">
        <v>221</v>
      </c>
      <c r="D164" s="15" t="s">
        <v>2430</v>
      </c>
      <c r="E164" s="70" t="s">
        <v>2132</v>
      </c>
      <c r="F164" s="8" t="s">
        <v>6</v>
      </c>
      <c r="G164" s="8" t="s">
        <v>6</v>
      </c>
      <c r="H164" s="8" t="s">
        <v>6</v>
      </c>
      <c r="I164" s="8" t="s">
        <v>6</v>
      </c>
      <c r="J164" s="14" t="str">
        <f t="shared" si="14"/>
        <v/>
      </c>
    </row>
    <row r="165" spans="1:10" ht="60" x14ac:dyDescent="0.25">
      <c r="A165" s="221" t="str">
        <f>IF(E165="afficher","X","")</f>
        <v/>
      </c>
      <c r="B165" s="222"/>
      <c r="C165" s="223" t="s">
        <v>222</v>
      </c>
      <c r="D165" s="226"/>
      <c r="E165" s="238"/>
      <c r="F165" s="8" t="s">
        <v>6</v>
      </c>
      <c r="G165" s="8" t="s">
        <v>6</v>
      </c>
      <c r="H165" s="8" t="s">
        <v>6</v>
      </c>
      <c r="I165" s="8" t="s">
        <v>6</v>
      </c>
      <c r="J165" s="14" t="str">
        <f t="shared" si="14"/>
        <v/>
      </c>
    </row>
    <row r="166" spans="1:10" ht="30" x14ac:dyDescent="0.25">
      <c r="A166" s="14" t="str">
        <f>IF(E166="Défauts","X",
IF(E166="Non applic.","NA",
IF(E166="Projet ITMO","IT",
IF(E166="Remarques","RE",
IF(OR(E166="Pas de défauts",E166="À vérifier"),"","")))))</f>
        <v/>
      </c>
      <c r="B166" s="63">
        <v>2101.0700000000002</v>
      </c>
      <c r="C166" s="638" t="s">
        <v>223</v>
      </c>
      <c r="D166" s="16" t="s">
        <v>2431</v>
      </c>
      <c r="E166" s="71" t="s">
        <v>2132</v>
      </c>
      <c r="F166" s="8" t="s">
        <v>6</v>
      </c>
      <c r="G166" s="8" t="s">
        <v>6</v>
      </c>
      <c r="H166" s="8" t="s">
        <v>6</v>
      </c>
      <c r="I166" s="8" t="s">
        <v>6</v>
      </c>
      <c r="J166" s="14" t="str">
        <f t="shared" si="14"/>
        <v/>
      </c>
    </row>
    <row r="167" spans="1:10" ht="45" x14ac:dyDescent="0.25">
      <c r="A167" s="221" t="str">
        <f>IF(E167="afficher","X","")</f>
        <v/>
      </c>
      <c r="B167" s="222"/>
      <c r="C167" s="223" t="s">
        <v>224</v>
      </c>
      <c r="D167" s="226"/>
      <c r="E167" s="238"/>
      <c r="F167" s="8" t="s">
        <v>6</v>
      </c>
      <c r="G167" s="8" t="s">
        <v>6</v>
      </c>
      <c r="H167" s="8" t="s">
        <v>6</v>
      </c>
      <c r="I167" s="8" t="s">
        <v>6</v>
      </c>
      <c r="J167" s="14" t="str">
        <f t="shared" si="14"/>
        <v/>
      </c>
    </row>
    <row r="168" spans="1:10" ht="75" x14ac:dyDescent="0.25">
      <c r="A168" s="221" t="str">
        <f>IF(E168="afficher","X","")</f>
        <v/>
      </c>
      <c r="B168" s="222"/>
      <c r="C168" s="223" t="s">
        <v>225</v>
      </c>
      <c r="D168" s="226"/>
      <c r="E168" s="238"/>
      <c r="F168" s="8" t="s">
        <v>6</v>
      </c>
      <c r="G168" s="8" t="s">
        <v>6</v>
      </c>
      <c r="H168" s="8" t="s">
        <v>6</v>
      </c>
      <c r="I168" s="8" t="s">
        <v>6</v>
      </c>
      <c r="J168" s="14" t="str">
        <f t="shared" si="14"/>
        <v/>
      </c>
    </row>
    <row r="169" spans="1:10" ht="30" x14ac:dyDescent="0.25">
      <c r="A169" s="14" t="str">
        <f>IF(E169="Défauts","X",
IF(E169="Non applic.","NA",
IF(E169="Projet ITMO","IT",
IF(E169="Remarques","RE",
IF(OR(E169="Pas de défauts",E169="À vérifier"),"","")))))</f>
        <v/>
      </c>
      <c r="B169" s="63">
        <v>2101.08</v>
      </c>
      <c r="C169" s="638" t="s">
        <v>226</v>
      </c>
      <c r="D169" s="16" t="s">
        <v>2431</v>
      </c>
      <c r="E169" s="71" t="s">
        <v>2132</v>
      </c>
      <c r="F169" s="8" t="s">
        <v>6</v>
      </c>
      <c r="G169" s="8" t="s">
        <v>6</v>
      </c>
      <c r="H169" s="8" t="s">
        <v>6</v>
      </c>
      <c r="I169" s="8" t="s">
        <v>6</v>
      </c>
      <c r="J169" s="14" t="str">
        <f t="shared" si="14"/>
        <v/>
      </c>
    </row>
    <row r="170" spans="1:10" ht="90.75" thickBot="1" x14ac:dyDescent="0.3">
      <c r="A170" s="236" t="str">
        <f>IF(E170="afficher","X","")</f>
        <v/>
      </c>
      <c r="B170" s="225"/>
      <c r="C170" s="227" t="s">
        <v>227</v>
      </c>
      <c r="D170" s="228"/>
      <c r="E170" s="238"/>
      <c r="F170" s="8" t="s">
        <v>6</v>
      </c>
      <c r="G170" s="8" t="s">
        <v>6</v>
      </c>
      <c r="H170" s="8" t="s">
        <v>6</v>
      </c>
      <c r="I170" s="8" t="s">
        <v>6</v>
      </c>
      <c r="J170" s="14" t="str">
        <f t="shared" si="14"/>
        <v/>
      </c>
    </row>
    <row r="171" spans="1:10" ht="15.75" hidden="1" thickBot="1" x14ac:dyDescent="0.3">
      <c r="A171" s="72" t="str">
        <f>IF(OR(COUNTIF(A172:A176,"X")&gt;0,J171="entfälltx"),"X","")</f>
        <v/>
      </c>
      <c r="B171" s="207">
        <v>2102</v>
      </c>
      <c r="C171" s="632" t="s">
        <v>228</v>
      </c>
      <c r="D171" s="142"/>
      <c r="E171" s="209"/>
      <c r="F171" s="8" t="s">
        <v>6</v>
      </c>
      <c r="G171" s="8" t="s">
        <v>6</v>
      </c>
      <c r="J171" s="14" t="str">
        <f>IF(OR($E$148="non applic.",$E$149="non applic.",$E$171="non applic.")=TRUE,"entfällt","")</f>
        <v/>
      </c>
    </row>
    <row r="172" spans="1:10" ht="30.75" hidden="1" thickBot="1" x14ac:dyDescent="0.3">
      <c r="A172" s="67" t="str">
        <f>IF(E172="Défauts","X",
IF(E172="Non applic.","NA",
IF(E172="Projet ITMO","IT",
IF(E172="Remarques","RE",
IF(OR(E172="Pas de défauts",E172="À vérifier"),"","")))))</f>
        <v/>
      </c>
      <c r="B172" s="190">
        <v>2102.0100000000002</v>
      </c>
      <c r="C172" s="633" t="s">
        <v>229</v>
      </c>
      <c r="D172" s="25" t="s">
        <v>2430</v>
      </c>
      <c r="E172" s="70" t="s">
        <v>2132</v>
      </c>
      <c r="F172" s="8" t="s">
        <v>6</v>
      </c>
      <c r="G172" s="8" t="s">
        <v>6</v>
      </c>
      <c r="J172" s="14" t="str">
        <f t="shared" ref="J172:J176" si="15">IF(OR($E$148="non applic.",$E$149="non applic.",$E$171="non applic.")=TRUE,"entfällt","")</f>
        <v/>
      </c>
    </row>
    <row r="173" spans="1:10" ht="30.75" hidden="1" thickBot="1" x14ac:dyDescent="0.3">
      <c r="A173" s="236" t="str">
        <f>IF(E173="afficher","X","")</f>
        <v/>
      </c>
      <c r="B173" s="222"/>
      <c r="C173" s="223" t="s">
        <v>230</v>
      </c>
      <c r="D173" s="226"/>
      <c r="E173" s="238"/>
      <c r="F173" s="8" t="s">
        <v>6</v>
      </c>
      <c r="G173" s="8" t="s">
        <v>6</v>
      </c>
      <c r="J173" s="14" t="str">
        <f t="shared" si="15"/>
        <v/>
      </c>
    </row>
    <row r="174" spans="1:10" ht="45.75" hidden="1" thickBot="1" x14ac:dyDescent="0.3">
      <c r="A174" s="236" t="str">
        <f>IF(E174="afficher","X","")</f>
        <v/>
      </c>
      <c r="B174" s="222"/>
      <c r="C174" s="223" t="s">
        <v>231</v>
      </c>
      <c r="D174" s="226"/>
      <c r="E174" s="238"/>
      <c r="F174" s="8" t="s">
        <v>6</v>
      </c>
      <c r="G174" s="8" t="s">
        <v>6</v>
      </c>
      <c r="J174" s="14" t="str">
        <f t="shared" si="15"/>
        <v/>
      </c>
    </row>
    <row r="175" spans="1:10" ht="30.75" hidden="1" thickBot="1" x14ac:dyDescent="0.3">
      <c r="A175" s="61" t="str">
        <f>IF(E175="Défauts","X",
IF(E175="Non applic.","NA",
IF(E175="Projet ITMO","IT",
IF(E175="Remarques","RE",
IF(OR(E175="Pas de défauts",E175="À vérifier"),"","")))))</f>
        <v/>
      </c>
      <c r="B175" s="191">
        <v>2102.02</v>
      </c>
      <c r="C175" s="634" t="s">
        <v>232</v>
      </c>
      <c r="D175" s="15" t="s">
        <v>2430</v>
      </c>
      <c r="E175" s="70" t="s">
        <v>2132</v>
      </c>
      <c r="F175" s="8" t="s">
        <v>6</v>
      </c>
      <c r="G175" s="8" t="s">
        <v>6</v>
      </c>
      <c r="J175" s="14" t="str">
        <f t="shared" si="15"/>
        <v/>
      </c>
    </row>
    <row r="176" spans="1:10" ht="30.75" hidden="1" thickBot="1" x14ac:dyDescent="0.3">
      <c r="A176" s="236" t="str">
        <f>IF(E176="afficher","X","")</f>
        <v/>
      </c>
      <c r="B176" s="225"/>
      <c r="C176" s="227" t="s">
        <v>233</v>
      </c>
      <c r="D176" s="228"/>
      <c r="E176" s="238"/>
      <c r="F176" s="8" t="s">
        <v>6</v>
      </c>
      <c r="G176" s="8" t="s">
        <v>6</v>
      </c>
      <c r="J176" s="14" t="str">
        <f t="shared" si="15"/>
        <v/>
      </c>
    </row>
    <row r="177" spans="1:10" ht="30.75" hidden="1" thickBot="1" x14ac:dyDescent="0.3">
      <c r="A177" s="72" t="str">
        <f>IF(OR(COUNTIF(A178:A187,"X")&gt;0,J177="entfälltx"),"X","")</f>
        <v/>
      </c>
      <c r="B177" s="207">
        <v>2103</v>
      </c>
      <c r="C177" s="632" t="s">
        <v>234</v>
      </c>
      <c r="D177" s="143"/>
      <c r="E177" s="210"/>
      <c r="F177" s="8" t="s">
        <v>6</v>
      </c>
      <c r="G177" s="8" t="s">
        <v>6</v>
      </c>
      <c r="H177" s="8" t="s">
        <v>6</v>
      </c>
      <c r="J177" s="14" t="str">
        <f>IF(OR($E$148="non applic.",$E$149="non applic.",$E$177="non applic.")=TRUE,"entfällt","")</f>
        <v/>
      </c>
    </row>
    <row r="178" spans="1:10" ht="15.75" hidden="1" thickBot="1" x14ac:dyDescent="0.3">
      <c r="A178" s="75" t="str">
        <f t="shared" ref="A178:A179" si="16">IF(E178="Défauts","X",
IF(E178="Non applic.","NA",
IF(E178="Projet ITMO","IT",
IF(E178="Remarques","RE",
IF(OR(E178="Pas de défauts",E178="À vérifier"),"","")))))</f>
        <v/>
      </c>
      <c r="B178" s="200">
        <v>2103.0100000000002</v>
      </c>
      <c r="C178" s="642" t="s">
        <v>235</v>
      </c>
      <c r="D178" s="76" t="s">
        <v>3</v>
      </c>
      <c r="E178" s="77" t="s">
        <v>2132</v>
      </c>
      <c r="F178" s="8" t="s">
        <v>6</v>
      </c>
      <c r="G178" s="8" t="s">
        <v>6</v>
      </c>
      <c r="H178" s="8" t="s">
        <v>6</v>
      </c>
      <c r="J178" s="14" t="str">
        <f t="shared" ref="J178:J187" si="17">IF(OR($E$148="non applic.",$E$149="non applic.",$E$177="non applic.")=TRUE,"entfällt","")</f>
        <v/>
      </c>
    </row>
    <row r="179" spans="1:10" ht="60.75" hidden="1" thickBot="1" x14ac:dyDescent="0.3">
      <c r="A179" s="236" t="str">
        <f t="shared" si="16"/>
        <v/>
      </c>
      <c r="B179" s="222"/>
      <c r="C179" s="223" t="s">
        <v>236</v>
      </c>
      <c r="D179" s="226"/>
      <c r="E179" s="238"/>
      <c r="F179" s="8" t="s">
        <v>6</v>
      </c>
      <c r="G179" s="8" t="s">
        <v>6</v>
      </c>
      <c r="H179" s="8" t="s">
        <v>6</v>
      </c>
      <c r="J179" s="14" t="str">
        <f t="shared" si="17"/>
        <v/>
      </c>
    </row>
    <row r="180" spans="1:10" ht="30.75" hidden="1" thickBot="1" x14ac:dyDescent="0.3">
      <c r="A180" s="75" t="str">
        <f>IF(E180="Défauts","X",
IF(E180="Non applic.","NA",
IF(E180="Projet ITMO","IT",
IF(E180="Remarques","RE",
IF(OR(E180="Pas de défauts",E180="À vérifier"),"","")))))</f>
        <v/>
      </c>
      <c r="B180" s="199">
        <v>2103.02</v>
      </c>
      <c r="C180" s="641" t="s">
        <v>237</v>
      </c>
      <c r="D180" s="73" t="s">
        <v>3</v>
      </c>
      <c r="E180" s="77" t="s">
        <v>2132</v>
      </c>
      <c r="F180" s="8" t="s">
        <v>6</v>
      </c>
      <c r="G180" s="8" t="s">
        <v>6</v>
      </c>
      <c r="H180" s="8" t="s">
        <v>6</v>
      </c>
      <c r="J180" s="14" t="str">
        <f t="shared" si="17"/>
        <v/>
      </c>
    </row>
    <row r="181" spans="1:10" ht="60.75" hidden="1" thickBot="1" x14ac:dyDescent="0.3">
      <c r="A181" s="221" t="str">
        <f>IF(E181="afficher","X","")</f>
        <v/>
      </c>
      <c r="B181" s="222"/>
      <c r="C181" s="223" t="s">
        <v>238</v>
      </c>
      <c r="D181" s="226"/>
      <c r="E181" s="238"/>
      <c r="F181" s="8" t="s">
        <v>6</v>
      </c>
      <c r="G181" s="8" t="s">
        <v>6</v>
      </c>
      <c r="H181" s="8" t="s">
        <v>6</v>
      </c>
      <c r="J181" s="14" t="str">
        <f t="shared" si="17"/>
        <v/>
      </c>
    </row>
    <row r="182" spans="1:10" ht="15.75" hidden="1" thickBot="1" x14ac:dyDescent="0.3">
      <c r="A182" s="75" t="str">
        <f>IF(E182="Défauts","X",
IF(E182="Non applic.","NA",
IF(E182="Projet ITMO","IT",
IF(E182="Remarques","RE",
IF(OR(E182="Pas de défauts",E182="À vérifier"),"","")))))</f>
        <v/>
      </c>
      <c r="B182" s="199">
        <v>2103.0300000000002</v>
      </c>
      <c r="C182" s="641" t="s">
        <v>239</v>
      </c>
      <c r="D182" s="73" t="s">
        <v>3</v>
      </c>
      <c r="E182" s="77" t="s">
        <v>2132</v>
      </c>
      <c r="F182" s="8" t="s">
        <v>6</v>
      </c>
      <c r="G182" s="8" t="s">
        <v>6</v>
      </c>
      <c r="H182" s="8" t="s">
        <v>6</v>
      </c>
      <c r="J182" s="14" t="str">
        <f t="shared" si="17"/>
        <v/>
      </c>
    </row>
    <row r="183" spans="1:10" ht="60.75" hidden="1" thickBot="1" x14ac:dyDescent="0.3">
      <c r="A183" s="221" t="str">
        <f>IF(E183="afficher","X","")</f>
        <v/>
      </c>
      <c r="B183" s="222"/>
      <c r="C183" s="223" t="s">
        <v>240</v>
      </c>
      <c r="D183" s="226"/>
      <c r="E183" s="238"/>
      <c r="F183" s="8" t="s">
        <v>6</v>
      </c>
      <c r="G183" s="8" t="s">
        <v>6</v>
      </c>
      <c r="H183" s="8" t="s">
        <v>6</v>
      </c>
      <c r="J183" s="14" t="str">
        <f t="shared" si="17"/>
        <v/>
      </c>
    </row>
    <row r="184" spans="1:10" ht="30.75" hidden="1" thickBot="1" x14ac:dyDescent="0.3">
      <c r="A184" s="75" t="str">
        <f>IF(E184="Défauts","X",
IF(E184="Non applic.","NA",
IF(E184="Projet ITMO","IT",
IF(E184="Remarques","RE",
IF(OR(E184="Pas de défauts",E184="À vérifier"),"","")))))</f>
        <v/>
      </c>
      <c r="B184" s="199">
        <v>2103.04</v>
      </c>
      <c r="C184" s="641" t="s">
        <v>241</v>
      </c>
      <c r="D184" s="73" t="s">
        <v>3</v>
      </c>
      <c r="E184" s="77" t="s">
        <v>2132</v>
      </c>
      <c r="F184" s="8" t="s">
        <v>6</v>
      </c>
      <c r="G184" s="8" t="s">
        <v>6</v>
      </c>
      <c r="H184" s="8" t="s">
        <v>6</v>
      </c>
      <c r="J184" s="14" t="str">
        <f t="shared" si="17"/>
        <v/>
      </c>
    </row>
    <row r="185" spans="1:10" ht="90.75" hidden="1" thickBot="1" x14ac:dyDescent="0.3">
      <c r="A185" s="221" t="str">
        <f>IF(E185="afficher","X","")</f>
        <v/>
      </c>
      <c r="B185" s="222"/>
      <c r="C185" s="223" t="s">
        <v>242</v>
      </c>
      <c r="D185" s="226"/>
      <c r="E185" s="238"/>
      <c r="F185" s="8" t="s">
        <v>6</v>
      </c>
      <c r="G185" s="8" t="s">
        <v>6</v>
      </c>
      <c r="H185" s="8" t="s">
        <v>6</v>
      </c>
      <c r="J185" s="14" t="str">
        <f t="shared" si="17"/>
        <v/>
      </c>
    </row>
    <row r="186" spans="1:10" ht="15.75" hidden="1" thickBot="1" x14ac:dyDescent="0.3">
      <c r="A186" s="75" t="str">
        <f>IF(E186="Défauts","X",
IF(E186="Non applic.","NA",
IF(E186="Projet ITMO","IT",
IF(E186="Remarques","RE",
IF(OR(E186="Pas de défauts",E186="À vérifier"),"","")))))</f>
        <v/>
      </c>
      <c r="B186" s="199">
        <v>2103.0500000000002</v>
      </c>
      <c r="C186" s="641" t="s">
        <v>243</v>
      </c>
      <c r="D186" s="73" t="s">
        <v>3</v>
      </c>
      <c r="E186" s="77" t="s">
        <v>2132</v>
      </c>
      <c r="F186" s="8" t="s">
        <v>6</v>
      </c>
      <c r="G186" s="8" t="s">
        <v>6</v>
      </c>
      <c r="H186" s="8" t="s">
        <v>6</v>
      </c>
      <c r="J186" s="14" t="str">
        <f t="shared" si="17"/>
        <v/>
      </c>
    </row>
    <row r="187" spans="1:10" ht="90.75" hidden="1" thickBot="1" x14ac:dyDescent="0.3">
      <c r="A187" s="236" t="str">
        <f>IF(E187="afficher","X","")</f>
        <v/>
      </c>
      <c r="B187" s="225"/>
      <c r="C187" s="227" t="s">
        <v>244</v>
      </c>
      <c r="D187" s="228"/>
      <c r="E187" s="238"/>
      <c r="F187" s="8" t="s">
        <v>6</v>
      </c>
      <c r="G187" s="8" t="s">
        <v>6</v>
      </c>
      <c r="H187" s="8" t="s">
        <v>6</v>
      </c>
      <c r="J187" s="14" t="str">
        <f t="shared" si="17"/>
        <v/>
      </c>
    </row>
    <row r="188" spans="1:10" ht="15.75" thickBot="1" x14ac:dyDescent="0.3">
      <c r="A188" s="153" t="str">
        <f>IF(OR(A189="X",A202="X",A235="X",A242="X",A267="X",J188="entfälltX"),"X","")</f>
        <v/>
      </c>
      <c r="B188" s="206">
        <v>2200</v>
      </c>
      <c r="C188" s="631" t="s">
        <v>245</v>
      </c>
      <c r="D188" s="144"/>
      <c r="E188" s="208"/>
      <c r="F188" s="8" t="s">
        <v>6</v>
      </c>
      <c r="G188" s="8" t="s">
        <v>6</v>
      </c>
      <c r="H188" s="8" t="s">
        <v>6</v>
      </c>
      <c r="I188" s="8" t="s">
        <v>6</v>
      </c>
      <c r="J188" s="14" t="str">
        <f>IF(OR($E$148="non applic.",$E$188="non applic.")=TRUE,"entfällt","")</f>
        <v/>
      </c>
    </row>
    <row r="189" spans="1:10" ht="15.75" thickBot="1" x14ac:dyDescent="0.3">
      <c r="A189" s="72" t="str">
        <f>IF(OR(COUNTIF(A190:A201,"X")&gt;0,J189="entfälltx"),"X","")</f>
        <v/>
      </c>
      <c r="B189" s="207">
        <v>2201</v>
      </c>
      <c r="C189" s="632" t="s">
        <v>246</v>
      </c>
      <c r="D189" s="142"/>
      <c r="E189" s="209"/>
      <c r="F189" s="8" t="s">
        <v>6</v>
      </c>
      <c r="G189" s="8" t="s">
        <v>6</v>
      </c>
      <c r="H189" s="8" t="s">
        <v>6</v>
      </c>
      <c r="I189" s="8" t="s">
        <v>6</v>
      </c>
      <c r="J189" s="14" t="str">
        <f>IF(OR($E$148="non applic.",$E$188="non applic.",$E$189="non applic.")=TRUE,"entfällt","")</f>
        <v/>
      </c>
    </row>
    <row r="190" spans="1:10" ht="30" x14ac:dyDescent="0.25">
      <c r="A190" s="69" t="str">
        <f>IF(E190="Défauts","X",
IF(E190="Non applic.","NA",
IF(E190="Projet ITMO","IT",
IF(E190="Remarques","RE",
IF(OR(E190="Pas de défauts",E190="À vérifier"),"","")))))</f>
        <v/>
      </c>
      <c r="B190" s="201">
        <v>2201.0100000000002</v>
      </c>
      <c r="C190" s="643" t="s">
        <v>247</v>
      </c>
      <c r="D190" s="22" t="s">
        <v>2432</v>
      </c>
      <c r="E190" s="154" t="s">
        <v>2132</v>
      </c>
      <c r="F190" s="8" t="s">
        <v>6</v>
      </c>
      <c r="G190" s="8" t="s">
        <v>6</v>
      </c>
      <c r="H190" s="8" t="s">
        <v>6</v>
      </c>
      <c r="I190" s="8" t="s">
        <v>6</v>
      </c>
      <c r="J190" s="14" t="str">
        <f t="shared" ref="J190:J201" si="18">IF(OR($E$148="non applic.",$E$188="non applic.",$E$189="non applic.")=TRUE,"entfällt","")</f>
        <v/>
      </c>
    </row>
    <row r="191" spans="1:10" ht="30" x14ac:dyDescent="0.25">
      <c r="A191" s="236" t="str">
        <f>IF(E191="afficher","X","")</f>
        <v/>
      </c>
      <c r="B191" s="222"/>
      <c r="C191" s="223" t="s">
        <v>248</v>
      </c>
      <c r="D191" s="226"/>
      <c r="E191" s="238"/>
      <c r="F191" s="8" t="s">
        <v>6</v>
      </c>
      <c r="G191" s="8" t="s">
        <v>6</v>
      </c>
      <c r="H191" s="8" t="s">
        <v>6</v>
      </c>
      <c r="I191" s="8" t="s">
        <v>6</v>
      </c>
      <c r="J191" s="14" t="str">
        <f t="shared" si="18"/>
        <v/>
      </c>
    </row>
    <row r="192" spans="1:10" ht="30" x14ac:dyDescent="0.25">
      <c r="A192" s="61" t="str">
        <f>IF(E192="Défauts","X",
IF(E192="Non applic.","NA",
IF(E192="Projet ITMO","IT",
IF(E192="Remarques","RE",
IF(OR(E192="Pas de défauts",E192="À vérifier"),"","")))))</f>
        <v/>
      </c>
      <c r="B192" s="191">
        <v>2201.02</v>
      </c>
      <c r="C192" s="634" t="s">
        <v>249</v>
      </c>
      <c r="D192" s="15" t="s">
        <v>2430</v>
      </c>
      <c r="E192" s="70" t="s">
        <v>2132</v>
      </c>
      <c r="F192" s="8" t="s">
        <v>6</v>
      </c>
      <c r="G192" s="8" t="s">
        <v>6</v>
      </c>
      <c r="H192" s="8" t="s">
        <v>6</v>
      </c>
      <c r="I192" s="8" t="s">
        <v>6</v>
      </c>
      <c r="J192" s="14" t="str">
        <f t="shared" si="18"/>
        <v/>
      </c>
    </row>
    <row r="193" spans="1:10" ht="90" x14ac:dyDescent="0.25">
      <c r="A193" s="236" t="str">
        <f>IF(E193="afficher","X","")</f>
        <v/>
      </c>
      <c r="B193" s="222"/>
      <c r="C193" s="223" t="s">
        <v>250</v>
      </c>
      <c r="D193" s="226"/>
      <c r="E193" s="238"/>
      <c r="F193" s="8" t="s">
        <v>6</v>
      </c>
      <c r="G193" s="8" t="s">
        <v>6</v>
      </c>
      <c r="H193" s="8" t="s">
        <v>6</v>
      </c>
      <c r="I193" s="8" t="s">
        <v>6</v>
      </c>
      <c r="J193" s="14" t="str">
        <f t="shared" si="18"/>
        <v/>
      </c>
    </row>
    <row r="194" spans="1:10" ht="45" x14ac:dyDescent="0.25">
      <c r="A194" s="14" t="str">
        <f>IF(E194="Défauts","X",
IF(E194="Non applic.","NA",
IF(E194="Projet ITMO","IT",
IF(E194="Remarques","RE",
IF(OR(E194="Pas de défauts",E194="À vérifier"),"","")))))</f>
        <v/>
      </c>
      <c r="B194" s="63">
        <v>2201.0300000000002</v>
      </c>
      <c r="C194" s="638" t="s">
        <v>251</v>
      </c>
      <c r="D194" s="16" t="s">
        <v>2431</v>
      </c>
      <c r="E194" s="71" t="s">
        <v>2132</v>
      </c>
      <c r="F194" s="8" t="s">
        <v>6</v>
      </c>
      <c r="G194" s="8" t="s">
        <v>6</v>
      </c>
      <c r="H194" s="8" t="s">
        <v>6</v>
      </c>
      <c r="I194" s="8" t="s">
        <v>6</v>
      </c>
      <c r="J194" s="14" t="str">
        <f t="shared" si="18"/>
        <v/>
      </c>
    </row>
    <row r="195" spans="1:10" ht="75" x14ac:dyDescent="0.25">
      <c r="A195" s="236" t="str">
        <f>IF(E195="afficher","X","")</f>
        <v/>
      </c>
      <c r="B195" s="222"/>
      <c r="C195" s="223" t="s">
        <v>252</v>
      </c>
      <c r="D195" s="226"/>
      <c r="E195" s="238"/>
      <c r="F195" s="8" t="s">
        <v>6</v>
      </c>
      <c r="G195" s="8" t="s">
        <v>6</v>
      </c>
      <c r="H195" s="8" t="s">
        <v>6</v>
      </c>
      <c r="I195" s="8" t="s">
        <v>6</v>
      </c>
      <c r="J195" s="14" t="str">
        <f t="shared" si="18"/>
        <v/>
      </c>
    </row>
    <row r="196" spans="1:10" ht="30" x14ac:dyDescent="0.25">
      <c r="A196" s="61" t="str">
        <f>IF(E196="Défauts","X",
IF(E196="Non applic.","NA",
IF(E196="Projet ITMO","IT",
IF(E196="Remarques","RE",
IF(OR(E196="Pas de défauts",E196="À vérifier"),"","")))))</f>
        <v/>
      </c>
      <c r="B196" s="191">
        <v>2201.04</v>
      </c>
      <c r="C196" s="634" t="s">
        <v>253</v>
      </c>
      <c r="D196" s="15" t="s">
        <v>2430</v>
      </c>
      <c r="E196" s="70" t="s">
        <v>2132</v>
      </c>
      <c r="F196" s="8" t="s">
        <v>6</v>
      </c>
      <c r="G196" s="8" t="s">
        <v>6</v>
      </c>
      <c r="H196" s="8" t="s">
        <v>6</v>
      </c>
      <c r="I196" s="8" t="s">
        <v>6</v>
      </c>
      <c r="J196" s="14" t="str">
        <f t="shared" si="18"/>
        <v/>
      </c>
    </row>
    <row r="197" spans="1:10" ht="30" x14ac:dyDescent="0.25">
      <c r="A197" s="236" t="str">
        <f>IF(E197="afficher","X","")</f>
        <v/>
      </c>
      <c r="B197" s="222"/>
      <c r="C197" s="223" t="s">
        <v>254</v>
      </c>
      <c r="D197" s="226"/>
      <c r="E197" s="238"/>
      <c r="F197" s="8" t="s">
        <v>6</v>
      </c>
      <c r="G197" s="8" t="s">
        <v>6</v>
      </c>
      <c r="H197" s="8" t="s">
        <v>6</v>
      </c>
      <c r="I197" s="8" t="s">
        <v>6</v>
      </c>
      <c r="J197" s="14" t="str">
        <f t="shared" si="18"/>
        <v/>
      </c>
    </row>
    <row r="198" spans="1:10" ht="30" hidden="1" x14ac:dyDescent="0.25">
      <c r="A198" s="14" t="str">
        <f>IF(E198="Défauts","X",
IF(E198="Non applic.","NA",
IF(E198="Projet ITMO","IT",
IF(E198="Remarques","RE",
IF(OR(E198="Pas de défauts",E198="À vérifier"),"","")))))</f>
        <v/>
      </c>
      <c r="B198" s="63">
        <v>2201.0500000000002</v>
      </c>
      <c r="C198" s="638" t="s">
        <v>255</v>
      </c>
      <c r="D198" s="16" t="s">
        <v>2431</v>
      </c>
      <c r="E198" s="71" t="s">
        <v>2132</v>
      </c>
      <c r="F198" s="8" t="s">
        <v>6</v>
      </c>
      <c r="J198" s="14" t="str">
        <f t="shared" si="18"/>
        <v/>
      </c>
    </row>
    <row r="199" spans="1:10" hidden="1" x14ac:dyDescent="0.25">
      <c r="A199" s="236" t="str">
        <f>IF(E199="afficher","X","")</f>
        <v/>
      </c>
      <c r="B199" s="222"/>
      <c r="C199" s="223" t="s">
        <v>256</v>
      </c>
      <c r="D199" s="226"/>
      <c r="E199" s="238"/>
      <c r="F199" s="8" t="s">
        <v>6</v>
      </c>
      <c r="J199" s="14" t="str">
        <f t="shared" si="18"/>
        <v/>
      </c>
    </row>
    <row r="200" spans="1:10" x14ac:dyDescent="0.25">
      <c r="A200" s="14" t="str">
        <f>IF(E200="Défauts","X",
IF(E200="Non applic.","NA",
IF(E200="Projet ITMO","IT",
IF(E200="Remarques","RE",
IF(OR(E200="Pas de défauts",E200="À vérifier"),"","")))))</f>
        <v/>
      </c>
      <c r="B200" s="63">
        <v>2201.06</v>
      </c>
      <c r="C200" s="638" t="s">
        <v>257</v>
      </c>
      <c r="D200" s="16" t="s">
        <v>2431</v>
      </c>
      <c r="E200" s="71" t="s">
        <v>2132</v>
      </c>
      <c r="F200" s="8" t="s">
        <v>6</v>
      </c>
      <c r="G200" s="8" t="s">
        <v>6</v>
      </c>
      <c r="H200" s="8" t="s">
        <v>6</v>
      </c>
      <c r="I200" s="8" t="s">
        <v>6</v>
      </c>
      <c r="J200" s="14" t="str">
        <f t="shared" si="18"/>
        <v/>
      </c>
    </row>
    <row r="201" spans="1:10" ht="60.75" thickBot="1" x14ac:dyDescent="0.3">
      <c r="A201" s="236" t="str">
        <f>IF(E201="afficher","X","")</f>
        <v/>
      </c>
      <c r="B201" s="225"/>
      <c r="C201" s="227" t="s">
        <v>258</v>
      </c>
      <c r="D201" s="228"/>
      <c r="E201" s="238"/>
      <c r="F201" s="8" t="s">
        <v>6</v>
      </c>
      <c r="G201" s="8" t="s">
        <v>6</v>
      </c>
      <c r="H201" s="8" t="s">
        <v>6</v>
      </c>
      <c r="I201" s="8" t="s">
        <v>6</v>
      </c>
      <c r="J201" s="14" t="str">
        <f t="shared" si="18"/>
        <v/>
      </c>
    </row>
    <row r="202" spans="1:10" ht="15.75" thickBot="1" x14ac:dyDescent="0.3">
      <c r="A202" s="72" t="str">
        <f>IF(OR(COUNTIF(A203:A234,"X")&gt;0,J202="entfälltx"),"X","")</f>
        <v/>
      </c>
      <c r="B202" s="207">
        <v>2202</v>
      </c>
      <c r="C202" s="632" t="s">
        <v>259</v>
      </c>
      <c r="D202" s="142"/>
      <c r="E202" s="209"/>
      <c r="F202" s="8" t="s">
        <v>6</v>
      </c>
      <c r="G202" s="8" t="s">
        <v>6</v>
      </c>
      <c r="H202" s="8" t="s">
        <v>6</v>
      </c>
      <c r="I202" s="8" t="s">
        <v>6</v>
      </c>
      <c r="J202" s="14" t="str">
        <f>IF(OR($E$148="non applic.",$E$188="non applic.",$E$202="non applic.")=TRUE,"entfällt","")</f>
        <v/>
      </c>
    </row>
    <row r="203" spans="1:10" ht="30" x14ac:dyDescent="0.25">
      <c r="A203" s="68" t="str">
        <f>IF(E203="Défauts","X",
IF(E203="Non applic.","NA",
IF(E203="Projet ITMO","IT",
IF(E203="Remarques","RE",
IF(OR(E203="Pas de défauts",E203="À vérifier"),"","")))))</f>
        <v/>
      </c>
      <c r="B203" s="193">
        <v>2202.0100000000002</v>
      </c>
      <c r="C203" s="637" t="s">
        <v>260</v>
      </c>
      <c r="D203" s="23" t="s">
        <v>2431</v>
      </c>
      <c r="E203" s="71" t="s">
        <v>2132</v>
      </c>
      <c r="F203" s="8" t="s">
        <v>6</v>
      </c>
      <c r="G203" s="8" t="s">
        <v>6</v>
      </c>
      <c r="H203" s="8" t="s">
        <v>6</v>
      </c>
      <c r="I203" s="8" t="s">
        <v>6</v>
      </c>
      <c r="J203" s="14" t="str">
        <f t="shared" ref="J203:J234" si="19">IF(OR($E$148="non applic.",$E$188="non applic.",$E$202="non applic.")=TRUE,"entfällt","")</f>
        <v/>
      </c>
    </row>
    <row r="204" spans="1:10" x14ac:dyDescent="0.25">
      <c r="A204" s="236" t="str">
        <f t="shared" ref="A204:A209" si="20">IF(E204="afficher","X","")</f>
        <v/>
      </c>
      <c r="B204" s="222"/>
      <c r="C204" s="223" t="s">
        <v>261</v>
      </c>
      <c r="D204" s="226"/>
      <c r="E204" s="238"/>
      <c r="F204" s="8" t="s">
        <v>6</v>
      </c>
      <c r="G204" s="8" t="s">
        <v>6</v>
      </c>
      <c r="H204" s="8" t="s">
        <v>6</v>
      </c>
      <c r="I204" s="8" t="s">
        <v>6</v>
      </c>
      <c r="J204" s="14" t="str">
        <f t="shared" si="19"/>
        <v/>
      </c>
    </row>
    <row r="205" spans="1:10" ht="30" x14ac:dyDescent="0.25">
      <c r="A205" s="236" t="str">
        <f t="shared" si="20"/>
        <v/>
      </c>
      <c r="B205" s="222"/>
      <c r="C205" s="223" t="s">
        <v>262</v>
      </c>
      <c r="D205" s="226"/>
      <c r="E205" s="238"/>
      <c r="F205" s="8" t="s">
        <v>6</v>
      </c>
      <c r="G205" s="8" t="s">
        <v>6</v>
      </c>
      <c r="H205" s="8" t="s">
        <v>6</v>
      </c>
      <c r="I205" s="8" t="s">
        <v>6</v>
      </c>
      <c r="J205" s="14" t="str">
        <f t="shared" si="19"/>
        <v/>
      </c>
    </row>
    <row r="206" spans="1:10" ht="45" x14ac:dyDescent="0.25">
      <c r="A206" s="236" t="str">
        <f t="shared" si="20"/>
        <v/>
      </c>
      <c r="B206" s="222"/>
      <c r="C206" s="223" t="s">
        <v>263</v>
      </c>
      <c r="D206" s="226"/>
      <c r="E206" s="238"/>
      <c r="F206" s="8" t="s">
        <v>6</v>
      </c>
      <c r="G206" s="8" t="s">
        <v>6</v>
      </c>
      <c r="H206" s="8" t="s">
        <v>6</v>
      </c>
      <c r="I206" s="8" t="s">
        <v>6</v>
      </c>
      <c r="J206" s="14" t="str">
        <f t="shared" si="19"/>
        <v/>
      </c>
    </row>
    <row r="207" spans="1:10" ht="30" x14ac:dyDescent="0.25">
      <c r="A207" s="236" t="str">
        <f t="shared" si="20"/>
        <v/>
      </c>
      <c r="B207" s="222"/>
      <c r="C207" s="223" t="s">
        <v>264</v>
      </c>
      <c r="D207" s="226"/>
      <c r="E207" s="238"/>
      <c r="F207" s="8" t="s">
        <v>6</v>
      </c>
      <c r="G207" s="8" t="s">
        <v>6</v>
      </c>
      <c r="H207" s="8" t="s">
        <v>6</v>
      </c>
      <c r="I207" s="8" t="s">
        <v>6</v>
      </c>
      <c r="J207" s="14" t="str">
        <f t="shared" si="19"/>
        <v/>
      </c>
    </row>
    <row r="208" spans="1:10" ht="45" x14ac:dyDescent="0.25">
      <c r="A208" s="236" t="str">
        <f t="shared" si="20"/>
        <v/>
      </c>
      <c r="B208" s="222"/>
      <c r="C208" s="223" t="s">
        <v>265</v>
      </c>
      <c r="D208" s="226"/>
      <c r="E208" s="238"/>
      <c r="F208" s="8" t="s">
        <v>6</v>
      </c>
      <c r="G208" s="8" t="s">
        <v>6</v>
      </c>
      <c r="H208" s="8" t="s">
        <v>6</v>
      </c>
      <c r="I208" s="8" t="s">
        <v>6</v>
      </c>
      <c r="J208" s="14" t="str">
        <f t="shared" si="19"/>
        <v/>
      </c>
    </row>
    <row r="209" spans="1:10" ht="30" x14ac:dyDescent="0.25">
      <c r="A209" s="236" t="str">
        <f t="shared" si="20"/>
        <v/>
      </c>
      <c r="B209" s="222"/>
      <c r="C209" s="223" t="s">
        <v>266</v>
      </c>
      <c r="D209" s="226"/>
      <c r="E209" s="238"/>
      <c r="F209" s="8" t="s">
        <v>6</v>
      </c>
      <c r="G209" s="8" t="s">
        <v>6</v>
      </c>
      <c r="H209" s="8" t="s">
        <v>6</v>
      </c>
      <c r="I209" s="8" t="s">
        <v>6</v>
      </c>
      <c r="J209" s="14" t="str">
        <f t="shared" si="19"/>
        <v/>
      </c>
    </row>
    <row r="210" spans="1:10" ht="30" x14ac:dyDescent="0.25">
      <c r="A210" s="68" t="str">
        <f>IF(E210="Défauts","X",
IF(E210="Non applic.","NA",
IF(E210="Projet ITMO","IT",
IF(E210="Remarques","RE",
IF(OR(E210="Pas de défauts",E210="À vérifier"),"","")))))</f>
        <v/>
      </c>
      <c r="B210" s="63">
        <v>2202.02</v>
      </c>
      <c r="C210" s="638" t="s">
        <v>267</v>
      </c>
      <c r="D210" s="16" t="s">
        <v>2431</v>
      </c>
      <c r="E210" s="71" t="s">
        <v>2132</v>
      </c>
      <c r="F210" s="8" t="s">
        <v>6</v>
      </c>
      <c r="G210" s="8" t="s">
        <v>6</v>
      </c>
      <c r="H210" s="8" t="s">
        <v>6</v>
      </c>
      <c r="I210" s="8" t="s">
        <v>6</v>
      </c>
      <c r="J210" s="14" t="str">
        <f t="shared" si="19"/>
        <v/>
      </c>
    </row>
    <row r="211" spans="1:10" ht="45" x14ac:dyDescent="0.25">
      <c r="A211" s="236" t="str">
        <f>IF(E211="afficher","X","")</f>
        <v/>
      </c>
      <c r="B211" s="222"/>
      <c r="C211" s="223" t="s">
        <v>268</v>
      </c>
      <c r="D211" s="226"/>
      <c r="E211" s="238"/>
      <c r="F211" s="8" t="s">
        <v>6</v>
      </c>
      <c r="G211" s="8" t="s">
        <v>6</v>
      </c>
      <c r="H211" s="8" t="s">
        <v>6</v>
      </c>
      <c r="I211" s="8" t="s">
        <v>6</v>
      </c>
      <c r="J211" s="14" t="str">
        <f t="shared" si="19"/>
        <v/>
      </c>
    </row>
    <row r="212" spans="1:10" ht="30" x14ac:dyDescent="0.25">
      <c r="A212" s="236" t="str">
        <f>IF(E212="afficher","X","")</f>
        <v/>
      </c>
      <c r="B212" s="222"/>
      <c r="C212" s="223" t="s">
        <v>269</v>
      </c>
      <c r="D212" s="226"/>
      <c r="E212" s="238"/>
      <c r="F212" s="8" t="s">
        <v>6</v>
      </c>
      <c r="G212" s="8" t="s">
        <v>6</v>
      </c>
      <c r="H212" s="8" t="s">
        <v>6</v>
      </c>
      <c r="I212" s="8" t="s">
        <v>6</v>
      </c>
      <c r="J212" s="14" t="str">
        <f t="shared" si="19"/>
        <v/>
      </c>
    </row>
    <row r="213" spans="1:10" ht="30" x14ac:dyDescent="0.25">
      <c r="A213" s="236" t="str">
        <f>IF(E213="afficher","X","")</f>
        <v/>
      </c>
      <c r="B213" s="222"/>
      <c r="C213" s="223" t="s">
        <v>270</v>
      </c>
      <c r="D213" s="226"/>
      <c r="E213" s="238"/>
      <c r="F213" s="8" t="s">
        <v>6</v>
      </c>
      <c r="G213" s="8" t="s">
        <v>6</v>
      </c>
      <c r="H213" s="8" t="s">
        <v>6</v>
      </c>
      <c r="I213" s="8" t="s">
        <v>6</v>
      </c>
      <c r="J213" s="14" t="str">
        <f t="shared" si="19"/>
        <v/>
      </c>
    </row>
    <row r="214" spans="1:10" ht="30" x14ac:dyDescent="0.25">
      <c r="A214" s="68" t="str">
        <f>IF(E214="Défauts","X",
IF(E214="Non applic.","NA",
IF(E214="Projet ITMO","IT",
IF(E214="Remarques","RE",
IF(OR(E214="Pas de défauts",E214="À vérifier"),"","")))))</f>
        <v/>
      </c>
      <c r="B214" s="63">
        <v>2202.0300000000002</v>
      </c>
      <c r="C214" s="638" t="s">
        <v>271</v>
      </c>
      <c r="D214" s="16" t="s">
        <v>2431</v>
      </c>
      <c r="E214" s="71" t="s">
        <v>2132</v>
      </c>
      <c r="F214" s="8" t="s">
        <v>6</v>
      </c>
      <c r="G214" s="8" t="s">
        <v>6</v>
      </c>
      <c r="H214" s="8" t="s">
        <v>6</v>
      </c>
      <c r="I214" s="8" t="s">
        <v>6</v>
      </c>
      <c r="J214" s="14" t="str">
        <f t="shared" si="19"/>
        <v/>
      </c>
    </row>
    <row r="215" spans="1:10" ht="45" x14ac:dyDescent="0.25">
      <c r="A215" s="236" t="str">
        <f>IF(E215="afficher","X","")</f>
        <v/>
      </c>
      <c r="B215" s="222"/>
      <c r="C215" s="223" t="s">
        <v>272</v>
      </c>
      <c r="D215" s="226"/>
      <c r="E215" s="238"/>
      <c r="F215" s="8" t="s">
        <v>6</v>
      </c>
      <c r="G215" s="8" t="s">
        <v>6</v>
      </c>
      <c r="H215" s="8" t="s">
        <v>6</v>
      </c>
      <c r="I215" s="8" t="s">
        <v>6</v>
      </c>
      <c r="J215" s="14" t="str">
        <f t="shared" si="19"/>
        <v/>
      </c>
    </row>
    <row r="216" spans="1:10" ht="30" x14ac:dyDescent="0.25">
      <c r="A216" s="74" t="str">
        <f>IF(E216="Défauts","X",
IF(E216="Non applic.","NA",
IF(E216="Projet ITMO","IT",
IF(E216="Remarques","RE",
IF(OR(E216="Pas de défauts",E216="À vérifier"),"","")))))</f>
        <v/>
      </c>
      <c r="B216" s="199">
        <v>2202.04</v>
      </c>
      <c r="C216" s="641" t="s">
        <v>273</v>
      </c>
      <c r="D216" s="73" t="s">
        <v>3</v>
      </c>
      <c r="E216" s="77" t="s">
        <v>2132</v>
      </c>
      <c r="F216" s="8" t="s">
        <v>6</v>
      </c>
      <c r="G216" s="8" t="s">
        <v>6</v>
      </c>
      <c r="H216" s="8" t="s">
        <v>6</v>
      </c>
      <c r="I216" s="8" t="s">
        <v>6</v>
      </c>
      <c r="J216" s="14" t="str">
        <f t="shared" si="19"/>
        <v/>
      </c>
    </row>
    <row r="217" spans="1:10" ht="60" x14ac:dyDescent="0.25">
      <c r="A217" s="236" t="str">
        <f>IF(E217="afficher","X","")</f>
        <v/>
      </c>
      <c r="B217" s="222"/>
      <c r="C217" s="223" t="s">
        <v>274</v>
      </c>
      <c r="D217" s="226"/>
      <c r="E217" s="238"/>
      <c r="F217" s="8" t="s">
        <v>6</v>
      </c>
      <c r="G217" s="8" t="s">
        <v>6</v>
      </c>
      <c r="H217" s="8" t="s">
        <v>6</v>
      </c>
      <c r="I217" s="8" t="s">
        <v>6</v>
      </c>
      <c r="J217" s="14" t="str">
        <f t="shared" si="19"/>
        <v/>
      </c>
    </row>
    <row r="218" spans="1:10" ht="75" x14ac:dyDescent="0.25">
      <c r="A218" s="236" t="str">
        <f>IF(E218="afficher","X","")</f>
        <v/>
      </c>
      <c r="B218" s="222"/>
      <c r="C218" s="223" t="s">
        <v>275</v>
      </c>
      <c r="D218" s="226"/>
      <c r="E218" s="238"/>
      <c r="F218" s="8" t="s">
        <v>6</v>
      </c>
      <c r="G218" s="8" t="s">
        <v>6</v>
      </c>
      <c r="H218" s="8" t="s">
        <v>6</v>
      </c>
      <c r="I218" s="8" t="s">
        <v>6</v>
      </c>
      <c r="J218" s="14" t="str">
        <f t="shared" si="19"/>
        <v/>
      </c>
    </row>
    <row r="219" spans="1:10" ht="30" x14ac:dyDescent="0.25">
      <c r="A219" s="14" t="str">
        <f>IF(E219="Défauts","X",
IF(E219="Non applic.","NA",
IF(E219="Projet ITMO","IT",
IF(E219="Remarques","RE",
IF(OR(E219="Pas de défauts",E219="À vérifier"),"","")))))</f>
        <v/>
      </c>
      <c r="B219" s="63">
        <v>2202.0500000000002</v>
      </c>
      <c r="C219" s="638" t="s">
        <v>276</v>
      </c>
      <c r="D219" s="16" t="s">
        <v>2431</v>
      </c>
      <c r="E219" s="71" t="s">
        <v>2132</v>
      </c>
      <c r="F219" s="8" t="s">
        <v>6</v>
      </c>
      <c r="G219" s="8" t="s">
        <v>6</v>
      </c>
      <c r="H219" s="8" t="s">
        <v>6</v>
      </c>
      <c r="I219" s="8" t="s">
        <v>6</v>
      </c>
      <c r="J219" s="14" t="str">
        <f t="shared" si="19"/>
        <v/>
      </c>
    </row>
    <row r="220" spans="1:10" ht="45" x14ac:dyDescent="0.25">
      <c r="A220" s="236" t="str">
        <f>IF(E220="afficher","X","")</f>
        <v/>
      </c>
      <c r="B220" s="222"/>
      <c r="C220" s="223" t="s">
        <v>277</v>
      </c>
      <c r="D220" s="226"/>
      <c r="E220" s="238"/>
      <c r="F220" s="8" t="s">
        <v>6</v>
      </c>
      <c r="G220" s="8" t="s">
        <v>6</v>
      </c>
      <c r="H220" s="8" t="s">
        <v>6</v>
      </c>
      <c r="I220" s="8" t="s">
        <v>6</v>
      </c>
      <c r="J220" s="14" t="str">
        <f t="shared" si="19"/>
        <v/>
      </c>
    </row>
    <row r="221" spans="1:10" ht="30" x14ac:dyDescent="0.25">
      <c r="A221" s="14" t="str">
        <f>IF(E221="Défauts","X",
IF(E221="Non applic.","NA",
IF(E221="Projet ITMO","IT",
IF(E221="Remarques","RE",
IF(OR(E221="Pas de défauts",E221="À vérifier"),"","")))))</f>
        <v/>
      </c>
      <c r="B221" s="63">
        <v>2202.06</v>
      </c>
      <c r="C221" s="638" t="s">
        <v>278</v>
      </c>
      <c r="D221" s="16" t="s">
        <v>2431</v>
      </c>
      <c r="E221" s="71" t="s">
        <v>2132</v>
      </c>
      <c r="F221" s="8" t="s">
        <v>6</v>
      </c>
      <c r="G221" s="8" t="s">
        <v>6</v>
      </c>
      <c r="H221" s="8" t="s">
        <v>6</v>
      </c>
      <c r="I221" s="8" t="s">
        <v>6</v>
      </c>
      <c r="J221" s="14" t="str">
        <f t="shared" si="19"/>
        <v/>
      </c>
    </row>
    <row r="222" spans="1:10" x14ac:dyDescent="0.25">
      <c r="A222" s="236" t="str">
        <f>IF(E222="afficher","X","")</f>
        <v/>
      </c>
      <c r="B222" s="222"/>
      <c r="C222" s="223" t="s">
        <v>279</v>
      </c>
      <c r="D222" s="226"/>
      <c r="E222" s="238"/>
      <c r="F222" s="8" t="s">
        <v>6</v>
      </c>
      <c r="G222" s="8" t="s">
        <v>6</v>
      </c>
      <c r="H222" s="8" t="s">
        <v>6</v>
      </c>
      <c r="I222" s="8" t="s">
        <v>6</v>
      </c>
      <c r="J222" s="14" t="str">
        <f t="shared" si="19"/>
        <v/>
      </c>
    </row>
    <row r="223" spans="1:10" ht="45" x14ac:dyDescent="0.25">
      <c r="A223" s="14" t="str">
        <f>IF(E223="Défauts","X",
IF(E223="Non applic.","NA",
IF(E223="Projet ITMO","IT",
IF(E223="Remarques","RE",
IF(OR(E223="Pas de défauts",E223="À vérifier"),"","")))))</f>
        <v/>
      </c>
      <c r="B223" s="63">
        <v>2202.0700000000002</v>
      </c>
      <c r="C223" s="638" t="s">
        <v>280</v>
      </c>
      <c r="D223" s="16" t="s">
        <v>2431</v>
      </c>
      <c r="E223" s="71" t="s">
        <v>2132</v>
      </c>
      <c r="F223" s="8" t="s">
        <v>6</v>
      </c>
      <c r="G223" s="8" t="s">
        <v>6</v>
      </c>
      <c r="H223" s="8" t="s">
        <v>6</v>
      </c>
      <c r="I223" s="8" t="s">
        <v>6</v>
      </c>
      <c r="J223" s="14" t="str">
        <f t="shared" si="19"/>
        <v/>
      </c>
    </row>
    <row r="224" spans="1:10" ht="45" x14ac:dyDescent="0.25">
      <c r="A224" s="236" t="str">
        <f>IF(E224="afficher","X","")</f>
        <v/>
      </c>
      <c r="B224" s="222"/>
      <c r="C224" s="223" t="s">
        <v>281</v>
      </c>
      <c r="D224" s="226"/>
      <c r="E224" s="238"/>
      <c r="F224" s="8" t="s">
        <v>6</v>
      </c>
      <c r="G224" s="8" t="s">
        <v>6</v>
      </c>
      <c r="H224" s="8" t="s">
        <v>6</v>
      </c>
      <c r="I224" s="8" t="s">
        <v>6</v>
      </c>
      <c r="J224" s="14" t="str">
        <f t="shared" si="19"/>
        <v/>
      </c>
    </row>
    <row r="225" spans="1:10" ht="45" x14ac:dyDescent="0.25">
      <c r="A225" s="236" t="str">
        <f>IF(E225="afficher","X","")</f>
        <v/>
      </c>
      <c r="B225" s="222"/>
      <c r="C225" s="223" t="s">
        <v>282</v>
      </c>
      <c r="D225" s="226"/>
      <c r="E225" s="238"/>
      <c r="F225" s="8" t="s">
        <v>6</v>
      </c>
      <c r="G225" s="8" t="s">
        <v>6</v>
      </c>
      <c r="H225" s="8" t="s">
        <v>6</v>
      </c>
      <c r="I225" s="8" t="s">
        <v>6</v>
      </c>
      <c r="J225" s="14" t="str">
        <f t="shared" si="19"/>
        <v/>
      </c>
    </row>
    <row r="226" spans="1:10" ht="30" x14ac:dyDescent="0.25">
      <c r="A226" s="14" t="str">
        <f>IF(E226="Défauts","X",
IF(E226="Non applic.","NA",
IF(E226="Projet ITMO","IT",
IF(E226="Remarques","RE",
IF(OR(E226="Pas de défauts",E226="À vérifier"),"","")))))</f>
        <v/>
      </c>
      <c r="B226" s="63">
        <v>2202.08</v>
      </c>
      <c r="C226" s="638" t="s">
        <v>283</v>
      </c>
      <c r="D226" s="16" t="s">
        <v>2431</v>
      </c>
      <c r="E226" s="71" t="s">
        <v>2132</v>
      </c>
      <c r="F226" s="8" t="s">
        <v>6</v>
      </c>
      <c r="G226" s="8" t="s">
        <v>6</v>
      </c>
      <c r="H226" s="8" t="s">
        <v>6</v>
      </c>
      <c r="I226" s="8" t="s">
        <v>6</v>
      </c>
      <c r="J226" s="14" t="str">
        <f t="shared" si="19"/>
        <v/>
      </c>
    </row>
    <row r="227" spans="1:10" ht="45" x14ac:dyDescent="0.25">
      <c r="A227" s="236" t="str">
        <f>IF(E227="afficher","X","")</f>
        <v/>
      </c>
      <c r="B227" s="222"/>
      <c r="C227" s="223" t="s">
        <v>284</v>
      </c>
      <c r="D227" s="226"/>
      <c r="E227" s="238"/>
      <c r="F227" s="8" t="s">
        <v>6</v>
      </c>
      <c r="G227" s="8" t="s">
        <v>6</v>
      </c>
      <c r="H227" s="8" t="s">
        <v>6</v>
      </c>
      <c r="I227" s="8" t="s">
        <v>6</v>
      </c>
      <c r="J227" s="14" t="str">
        <f t="shared" si="19"/>
        <v/>
      </c>
    </row>
    <row r="228" spans="1:10" ht="30" x14ac:dyDescent="0.25">
      <c r="A228" s="236" t="str">
        <f>IF(E228="afficher","X","")</f>
        <v/>
      </c>
      <c r="B228" s="222"/>
      <c r="C228" s="223" t="s">
        <v>270</v>
      </c>
      <c r="D228" s="226"/>
      <c r="E228" s="238"/>
      <c r="F228" s="8" t="s">
        <v>6</v>
      </c>
      <c r="G228" s="8" t="s">
        <v>6</v>
      </c>
      <c r="H228" s="8" t="s">
        <v>6</v>
      </c>
      <c r="I228" s="8" t="s">
        <v>6</v>
      </c>
      <c r="J228" s="14" t="str">
        <f t="shared" si="19"/>
        <v/>
      </c>
    </row>
    <row r="229" spans="1:10" x14ac:dyDescent="0.25">
      <c r="A229" s="14" t="str">
        <f>IF(E229="Défauts","X",
IF(E229="Non applic.","NA",
IF(E229="Projet ITMO","IT",
IF(E229="Remarques","RE",
IF(OR(E229="Pas de défauts",E229="À vérifier"),"","")))))</f>
        <v/>
      </c>
      <c r="B229" s="63">
        <v>2202.09</v>
      </c>
      <c r="C229" s="638" t="s">
        <v>285</v>
      </c>
      <c r="D229" s="16" t="s">
        <v>2431</v>
      </c>
      <c r="E229" s="71" t="s">
        <v>2132</v>
      </c>
      <c r="F229" s="8" t="s">
        <v>6</v>
      </c>
      <c r="G229" s="8" t="s">
        <v>6</v>
      </c>
      <c r="H229" s="8" t="s">
        <v>6</v>
      </c>
      <c r="I229" s="8" t="s">
        <v>6</v>
      </c>
      <c r="J229" s="14" t="str">
        <f t="shared" si="19"/>
        <v/>
      </c>
    </row>
    <row r="230" spans="1:10" x14ac:dyDescent="0.25">
      <c r="A230" s="236" t="str">
        <f>IF(E230="afficher","X","")</f>
        <v/>
      </c>
      <c r="B230" s="222"/>
      <c r="C230" s="223" t="s">
        <v>286</v>
      </c>
      <c r="D230" s="226"/>
      <c r="E230" s="238"/>
      <c r="F230" s="8" t="s">
        <v>6</v>
      </c>
      <c r="G230" s="8" t="s">
        <v>6</v>
      </c>
      <c r="H230" s="8" t="s">
        <v>6</v>
      </c>
      <c r="I230" s="8" t="s">
        <v>6</v>
      </c>
      <c r="J230" s="14" t="str">
        <f t="shared" si="19"/>
        <v/>
      </c>
    </row>
    <row r="231" spans="1:10" x14ac:dyDescent="0.25">
      <c r="A231" s="14" t="str">
        <f>IF(E231="Défauts","X",
IF(E231="Non applic.","NA",
IF(E231="Projet ITMO","IT",
IF(E231="Remarques","RE",
IF(OR(E231="Pas de défauts",E231="À vérifier"),"","")))))</f>
        <v/>
      </c>
      <c r="B231" s="63">
        <v>2202.1</v>
      </c>
      <c r="C231" s="638" t="s">
        <v>287</v>
      </c>
      <c r="D231" s="16" t="s">
        <v>2431</v>
      </c>
      <c r="E231" s="71" t="s">
        <v>2132</v>
      </c>
      <c r="F231" s="8" t="s">
        <v>6</v>
      </c>
      <c r="G231" s="8" t="s">
        <v>6</v>
      </c>
      <c r="H231" s="8" t="s">
        <v>6</v>
      </c>
      <c r="I231" s="8" t="s">
        <v>6</v>
      </c>
      <c r="J231" s="14" t="str">
        <f t="shared" si="19"/>
        <v/>
      </c>
    </row>
    <row r="232" spans="1:10" ht="30" x14ac:dyDescent="0.25">
      <c r="A232" s="236" t="str">
        <f>IF(E232="afficher","X","")</f>
        <v/>
      </c>
      <c r="B232" s="222"/>
      <c r="C232" s="223" t="s">
        <v>288</v>
      </c>
      <c r="D232" s="226"/>
      <c r="E232" s="238"/>
      <c r="F232" s="8" t="s">
        <v>6</v>
      </c>
      <c r="G232" s="8" t="s">
        <v>6</v>
      </c>
      <c r="H232" s="8" t="s">
        <v>6</v>
      </c>
      <c r="I232" s="8" t="s">
        <v>6</v>
      </c>
      <c r="J232" s="14" t="str">
        <f t="shared" si="19"/>
        <v/>
      </c>
    </row>
    <row r="233" spans="1:10" ht="30" x14ac:dyDescent="0.25">
      <c r="A233" s="14" t="str">
        <f>IF(E233="Défauts","X",
IF(E233="Non applic.","NA",
IF(E233="Projet ITMO","IT",
IF(E233="Remarques","RE",
IF(OR(E233="Pas de défauts",E233="À vérifier"),"","")))))</f>
        <v/>
      </c>
      <c r="B233" s="63">
        <v>2202.11</v>
      </c>
      <c r="C233" s="638" t="s">
        <v>289</v>
      </c>
      <c r="D233" s="16" t="s">
        <v>2431</v>
      </c>
      <c r="E233" s="71" t="s">
        <v>2132</v>
      </c>
      <c r="F233" s="8" t="s">
        <v>6</v>
      </c>
      <c r="G233" s="8" t="s">
        <v>6</v>
      </c>
      <c r="H233" s="8" t="s">
        <v>6</v>
      </c>
      <c r="I233" s="8" t="s">
        <v>6</v>
      </c>
      <c r="J233" s="14" t="str">
        <f t="shared" si="19"/>
        <v/>
      </c>
    </row>
    <row r="234" spans="1:10" ht="45.75" thickBot="1" x14ac:dyDescent="0.3">
      <c r="A234" s="236" t="str">
        <f>IF(E234="afficher","X","")</f>
        <v/>
      </c>
      <c r="B234" s="225"/>
      <c r="C234" s="227" t="s">
        <v>290</v>
      </c>
      <c r="D234" s="228"/>
      <c r="E234" s="238"/>
      <c r="F234" s="8" t="s">
        <v>6</v>
      </c>
      <c r="G234" s="8" t="s">
        <v>6</v>
      </c>
      <c r="H234" s="8" t="s">
        <v>6</v>
      </c>
      <c r="I234" s="8" t="s">
        <v>6</v>
      </c>
      <c r="J234" s="14" t="str">
        <f t="shared" si="19"/>
        <v/>
      </c>
    </row>
    <row r="235" spans="1:10" ht="15.75" thickBot="1" x14ac:dyDescent="0.3">
      <c r="A235" s="72" t="str">
        <f>IF(OR(COUNTIF(A236:A241,"X")&gt;0,J235="entfälltx"),"X","")</f>
        <v/>
      </c>
      <c r="B235" s="207">
        <v>2203</v>
      </c>
      <c r="C235" s="632" t="s">
        <v>291</v>
      </c>
      <c r="D235" s="142"/>
      <c r="E235" s="209"/>
      <c r="F235" s="8" t="s">
        <v>6</v>
      </c>
      <c r="G235" s="8" t="s">
        <v>6</v>
      </c>
      <c r="H235" s="8" t="s">
        <v>6</v>
      </c>
      <c r="I235" s="8" t="s">
        <v>6</v>
      </c>
      <c r="J235" s="14" t="str">
        <f>IF(OR($E$148="non applic.",$E$188="non applic.",$E$235="non applic.")=TRUE,"entfällt","")</f>
        <v/>
      </c>
    </row>
    <row r="236" spans="1:10" ht="60" x14ac:dyDescent="0.25">
      <c r="A236" s="68" t="str">
        <f>IF(E236="Défauts","X",
IF(E236="Non applic.","NA",
IF(E236="Projet ITMO","IT",
IF(E236="Remarques","RE",
IF(OR(E236="Pas de défauts",E236="À vérifier"),"","")))))</f>
        <v/>
      </c>
      <c r="B236" s="193">
        <v>2203.0100000000002</v>
      </c>
      <c r="C236" s="637" t="s">
        <v>292</v>
      </c>
      <c r="D236" s="23" t="s">
        <v>2431</v>
      </c>
      <c r="E236" s="71" t="s">
        <v>2132</v>
      </c>
      <c r="F236" s="8" t="s">
        <v>6</v>
      </c>
      <c r="G236" s="8" t="s">
        <v>6</v>
      </c>
      <c r="H236" s="8" t="s">
        <v>6</v>
      </c>
      <c r="I236" s="8" t="s">
        <v>6</v>
      </c>
      <c r="J236" s="14" t="str">
        <f t="shared" ref="J236:J241" si="21">IF(OR($E$148="non applic.",$E$188="non applic.",$E$235="non applic.")=TRUE,"entfällt","")</f>
        <v/>
      </c>
    </row>
    <row r="237" spans="1:10" ht="60" x14ac:dyDescent="0.25">
      <c r="A237" s="236" t="str">
        <f>IF(E237="afficher","X","")</f>
        <v/>
      </c>
      <c r="B237" s="222"/>
      <c r="C237" s="223" t="s">
        <v>293</v>
      </c>
      <c r="D237" s="226"/>
      <c r="E237" s="238"/>
      <c r="F237" s="8" t="s">
        <v>6</v>
      </c>
      <c r="G237" s="8" t="s">
        <v>6</v>
      </c>
      <c r="H237" s="8" t="s">
        <v>6</v>
      </c>
      <c r="I237" s="8" t="s">
        <v>6</v>
      </c>
      <c r="J237" s="14" t="str">
        <f t="shared" si="21"/>
        <v/>
      </c>
    </row>
    <row r="238" spans="1:10" ht="30.75" thickBot="1" x14ac:dyDescent="0.3">
      <c r="A238" s="236" t="str">
        <f>IF(E238="afficher","X","")</f>
        <v/>
      </c>
      <c r="B238" s="222"/>
      <c r="C238" s="223" t="s">
        <v>270</v>
      </c>
      <c r="D238" s="226"/>
      <c r="E238" s="238"/>
      <c r="F238" s="8" t="s">
        <v>6</v>
      </c>
      <c r="G238" s="8" t="s">
        <v>6</v>
      </c>
      <c r="H238" s="8" t="s">
        <v>6</v>
      </c>
      <c r="I238" s="8" t="s">
        <v>6</v>
      </c>
      <c r="J238" s="14" t="str">
        <f t="shared" si="21"/>
        <v/>
      </c>
    </row>
    <row r="239" spans="1:10" ht="15.75" hidden="1" thickBot="1" x14ac:dyDescent="0.3">
      <c r="A239" s="68" t="str">
        <f>IF(E239="Défauts","X",
IF(E239="Non applic.","NA",
IF(E239="Projet ITMO","IT",
IF(E239="Remarques","RE",
IF(OR(E239="Pas de défauts",E239="À vérifier"),"","")))))</f>
        <v/>
      </c>
      <c r="B239" s="63">
        <v>2203.02</v>
      </c>
      <c r="C239" s="638" t="s">
        <v>294</v>
      </c>
      <c r="D239" s="16" t="s">
        <v>2431</v>
      </c>
      <c r="E239" s="71" t="s">
        <v>2132</v>
      </c>
      <c r="F239" s="8" t="s">
        <v>6</v>
      </c>
      <c r="G239" s="8" t="s">
        <v>6</v>
      </c>
      <c r="H239" s="8" t="s">
        <v>6</v>
      </c>
      <c r="J239" s="14" t="str">
        <f t="shared" si="21"/>
        <v/>
      </c>
    </row>
    <row r="240" spans="1:10" ht="45.75" hidden="1" thickBot="1" x14ac:dyDescent="0.3">
      <c r="A240" s="236" t="str">
        <f>IF(E240="afficher","X","")</f>
        <v/>
      </c>
      <c r="B240" s="222"/>
      <c r="C240" s="223" t="s">
        <v>295</v>
      </c>
      <c r="D240" s="226"/>
      <c r="E240" s="238"/>
      <c r="F240" s="8" t="s">
        <v>6</v>
      </c>
      <c r="G240" s="8" t="s">
        <v>6</v>
      </c>
      <c r="H240" s="8" t="s">
        <v>6</v>
      </c>
      <c r="J240" s="14" t="str">
        <f t="shared" si="21"/>
        <v/>
      </c>
    </row>
    <row r="241" spans="1:10" ht="30.75" hidden="1" thickBot="1" x14ac:dyDescent="0.3">
      <c r="A241" s="236" t="str">
        <f>IF(E241="afficher","X","")</f>
        <v/>
      </c>
      <c r="B241" s="225"/>
      <c r="C241" s="227" t="s">
        <v>270</v>
      </c>
      <c r="D241" s="228"/>
      <c r="E241" s="238"/>
      <c r="F241" s="8" t="s">
        <v>6</v>
      </c>
      <c r="G241" s="8" t="s">
        <v>6</v>
      </c>
      <c r="H241" s="8" t="s">
        <v>6</v>
      </c>
      <c r="J241" s="14" t="str">
        <f t="shared" si="21"/>
        <v/>
      </c>
    </row>
    <row r="242" spans="1:10" ht="15.75" thickBot="1" x14ac:dyDescent="0.3">
      <c r="A242" s="72" t="str">
        <f>IF(OR(COUNTIF(A243:A266,"X")&gt;0,J242="entfälltx"),"X","")</f>
        <v/>
      </c>
      <c r="B242" s="207">
        <v>2204</v>
      </c>
      <c r="C242" s="632" t="s">
        <v>296</v>
      </c>
      <c r="D242" s="142"/>
      <c r="E242" s="209"/>
      <c r="F242" s="8" t="s">
        <v>6</v>
      </c>
      <c r="G242" s="8" t="s">
        <v>6</v>
      </c>
      <c r="H242" s="8" t="s">
        <v>6</v>
      </c>
      <c r="I242" s="8" t="s">
        <v>6</v>
      </c>
      <c r="J242" s="14" t="str">
        <f>IF(OR($E$148="non applic.",$E$188="non applic.",$E$242="non applic.")=TRUE,"entfällt","")</f>
        <v/>
      </c>
    </row>
    <row r="243" spans="1:10" ht="30" x14ac:dyDescent="0.25">
      <c r="A243" s="68" t="str">
        <f>IF(E243="Défauts","X",
IF(E243="Non applic.","NA",
IF(E243="Projet ITMO","IT",
IF(E243="Remarques","RE",
IF(OR(E243="Pas de défauts",E243="À vérifier"),"","")))))</f>
        <v/>
      </c>
      <c r="B243" s="193">
        <v>2204.0100000000002</v>
      </c>
      <c r="C243" s="637" t="s">
        <v>297</v>
      </c>
      <c r="D243" s="23" t="s">
        <v>2431</v>
      </c>
      <c r="E243" s="71" t="s">
        <v>2132</v>
      </c>
      <c r="F243" s="8" t="s">
        <v>6</v>
      </c>
      <c r="G243" s="8" t="s">
        <v>6</v>
      </c>
      <c r="H243" s="8" t="s">
        <v>6</v>
      </c>
      <c r="I243" s="8" t="s">
        <v>6</v>
      </c>
      <c r="J243" s="14" t="str">
        <f t="shared" ref="J243:J266" si="22">IF(OR($E$148="non applic.",$E$188="non applic.",$E$242="non applic.")=TRUE,"entfällt","")</f>
        <v/>
      </c>
    </row>
    <row r="244" spans="1:10" x14ac:dyDescent="0.25">
      <c r="A244" s="236" t="str">
        <f>IF(E244="afficher","X","")</f>
        <v/>
      </c>
      <c r="B244" s="222"/>
      <c r="C244" s="223" t="s">
        <v>298</v>
      </c>
      <c r="D244" s="226"/>
      <c r="E244" s="238"/>
      <c r="F244" s="8" t="s">
        <v>6</v>
      </c>
      <c r="G244" s="8" t="s">
        <v>6</v>
      </c>
      <c r="H244" s="8" t="s">
        <v>6</v>
      </c>
      <c r="I244" s="8" t="s">
        <v>6</v>
      </c>
      <c r="J244" s="14" t="str">
        <f t="shared" si="22"/>
        <v/>
      </c>
    </row>
    <row r="245" spans="1:10" ht="30" x14ac:dyDescent="0.25">
      <c r="A245" s="14" t="str">
        <f>IF(E245="Défauts","X",
IF(E245="Non applic.","NA",
IF(E245="Projet ITMO","IT",
IF(E245="Remarques","RE",
IF(OR(E245="Pas de défauts",E245="À vérifier"),"","")))))</f>
        <v/>
      </c>
      <c r="B245" s="63">
        <v>2204.02</v>
      </c>
      <c r="C245" s="638" t="s">
        <v>299</v>
      </c>
      <c r="D245" s="16" t="s">
        <v>2431</v>
      </c>
      <c r="E245" s="71" t="s">
        <v>2132</v>
      </c>
      <c r="F245" s="8" t="s">
        <v>6</v>
      </c>
      <c r="G245" s="8" t="s">
        <v>6</v>
      </c>
      <c r="H245" s="8" t="s">
        <v>6</v>
      </c>
      <c r="I245" s="8" t="s">
        <v>6</v>
      </c>
      <c r="J245" s="14" t="str">
        <f t="shared" si="22"/>
        <v/>
      </c>
    </row>
    <row r="246" spans="1:10" x14ac:dyDescent="0.25">
      <c r="A246" s="236" t="str">
        <f>IF(E246="afficher","X","")</f>
        <v/>
      </c>
      <c r="B246" s="222"/>
      <c r="C246" s="223" t="s">
        <v>298</v>
      </c>
      <c r="D246" s="226"/>
      <c r="E246" s="238"/>
      <c r="F246" s="8" t="s">
        <v>6</v>
      </c>
      <c r="G246" s="8" t="s">
        <v>6</v>
      </c>
      <c r="H246" s="8" t="s">
        <v>6</v>
      </c>
      <c r="I246" s="8" t="s">
        <v>6</v>
      </c>
      <c r="J246" s="14" t="str">
        <f t="shared" si="22"/>
        <v/>
      </c>
    </row>
    <row r="247" spans="1:10" ht="30" x14ac:dyDescent="0.25">
      <c r="A247" s="74" t="str">
        <f>IF(E247="Défauts","X",
IF(E247="Non applic.","NA",
IF(E247="Projet ITMO","IT",
IF(E247="Remarques","RE",
IF(OR(E247="Pas de défauts",E247="À vérifier"),"","")))))</f>
        <v/>
      </c>
      <c r="B247" s="199">
        <v>2204.0300000000002</v>
      </c>
      <c r="C247" s="641" t="s">
        <v>273</v>
      </c>
      <c r="D247" s="73" t="s">
        <v>3</v>
      </c>
      <c r="E247" s="77" t="s">
        <v>2132</v>
      </c>
      <c r="F247" s="8" t="s">
        <v>6</v>
      </c>
      <c r="G247" s="8" t="s">
        <v>6</v>
      </c>
      <c r="H247" s="8" t="s">
        <v>6</v>
      </c>
      <c r="I247" s="8" t="s">
        <v>6</v>
      </c>
      <c r="J247" s="14" t="str">
        <f t="shared" si="22"/>
        <v/>
      </c>
    </row>
    <row r="248" spans="1:10" ht="60" x14ac:dyDescent="0.25">
      <c r="A248" s="236" t="str">
        <f>IF(E248="afficher","X","")</f>
        <v/>
      </c>
      <c r="B248" s="222"/>
      <c r="C248" s="223" t="s">
        <v>300</v>
      </c>
      <c r="D248" s="226"/>
      <c r="E248" s="238"/>
      <c r="F248" s="8" t="s">
        <v>6</v>
      </c>
      <c r="G248" s="8" t="s">
        <v>6</v>
      </c>
      <c r="H248" s="8" t="s">
        <v>6</v>
      </c>
      <c r="I248" s="8" t="s">
        <v>6</v>
      </c>
      <c r="J248" s="14" t="str">
        <f t="shared" si="22"/>
        <v/>
      </c>
    </row>
    <row r="249" spans="1:10" x14ac:dyDescent="0.25">
      <c r="A249" s="14" t="str">
        <f>IF(E249="Défauts","X",
IF(E249="Non applic.","NA",
IF(E249="Projet ITMO","IT",
IF(E249="Remarques","RE",
IF(OR(E249="Pas de défauts",E249="À vérifier"),"","")))))</f>
        <v/>
      </c>
      <c r="B249" s="63">
        <v>2204.04</v>
      </c>
      <c r="C249" s="638" t="s">
        <v>301</v>
      </c>
      <c r="D249" s="16" t="s">
        <v>2431</v>
      </c>
      <c r="E249" s="71" t="s">
        <v>2132</v>
      </c>
      <c r="F249" s="8" t="s">
        <v>6</v>
      </c>
      <c r="G249" s="8" t="s">
        <v>6</v>
      </c>
      <c r="H249" s="8" t="s">
        <v>6</v>
      </c>
      <c r="I249" s="8" t="s">
        <v>6</v>
      </c>
      <c r="J249" s="14" t="str">
        <f t="shared" si="22"/>
        <v/>
      </c>
    </row>
    <row r="250" spans="1:10" ht="45" x14ac:dyDescent="0.25">
      <c r="A250" s="236" t="str">
        <f>IF(E250="afficher","X","")</f>
        <v/>
      </c>
      <c r="B250" s="222"/>
      <c r="C250" s="223" t="s">
        <v>302</v>
      </c>
      <c r="D250" s="226"/>
      <c r="E250" s="238"/>
      <c r="F250" s="8" t="s">
        <v>6</v>
      </c>
      <c r="G250" s="8" t="s">
        <v>6</v>
      </c>
      <c r="H250" s="8" t="s">
        <v>6</v>
      </c>
      <c r="I250" s="8" t="s">
        <v>6</v>
      </c>
      <c r="J250" s="14" t="str">
        <f t="shared" si="22"/>
        <v/>
      </c>
    </row>
    <row r="251" spans="1:10" ht="30" x14ac:dyDescent="0.25">
      <c r="A251" s="236" t="str">
        <f>IF(E251="afficher","X","")</f>
        <v/>
      </c>
      <c r="B251" s="222"/>
      <c r="C251" s="223" t="s">
        <v>270</v>
      </c>
      <c r="D251" s="226"/>
      <c r="E251" s="238"/>
      <c r="F251" s="8" t="s">
        <v>6</v>
      </c>
      <c r="G251" s="8" t="s">
        <v>6</v>
      </c>
      <c r="H251" s="8" t="s">
        <v>6</v>
      </c>
      <c r="I251" s="8" t="s">
        <v>6</v>
      </c>
      <c r="J251" s="14" t="str">
        <f t="shared" si="22"/>
        <v/>
      </c>
    </row>
    <row r="252" spans="1:10" x14ac:dyDescent="0.25">
      <c r="A252" s="14" t="str">
        <f>IF(E252="Défauts","X",
IF(E252="Non applic.","NA",
IF(E252="Projet ITMO","IT",
IF(E252="Remarques","RE",
IF(OR(E252="Pas de défauts",E252="À vérifier"),"","")))))</f>
        <v/>
      </c>
      <c r="B252" s="63">
        <v>2204.0500000000002</v>
      </c>
      <c r="C252" s="638" t="s">
        <v>303</v>
      </c>
      <c r="D252" s="16" t="s">
        <v>2431</v>
      </c>
      <c r="E252" s="71" t="s">
        <v>2132</v>
      </c>
      <c r="F252" s="8" t="s">
        <v>6</v>
      </c>
      <c r="G252" s="8" t="s">
        <v>6</v>
      </c>
      <c r="H252" s="8" t="s">
        <v>6</v>
      </c>
      <c r="I252" s="8" t="s">
        <v>6</v>
      </c>
      <c r="J252" s="14" t="str">
        <f t="shared" si="22"/>
        <v/>
      </c>
    </row>
    <row r="253" spans="1:10" ht="45" x14ac:dyDescent="0.25">
      <c r="A253" s="236" t="str">
        <f>IF(E253="afficher","X","")</f>
        <v/>
      </c>
      <c r="B253" s="222"/>
      <c r="C253" s="223" t="s">
        <v>304</v>
      </c>
      <c r="D253" s="226"/>
      <c r="E253" s="238"/>
      <c r="F253" s="8" t="s">
        <v>6</v>
      </c>
      <c r="G253" s="8" t="s">
        <v>6</v>
      </c>
      <c r="H253" s="8" t="s">
        <v>6</v>
      </c>
      <c r="I253" s="8" t="s">
        <v>6</v>
      </c>
      <c r="J253" s="14" t="str">
        <f t="shared" si="22"/>
        <v/>
      </c>
    </row>
    <row r="254" spans="1:10" ht="30" x14ac:dyDescent="0.25">
      <c r="A254" s="236" t="str">
        <f>IF(E254="afficher","X","")</f>
        <v/>
      </c>
      <c r="B254" s="222"/>
      <c r="C254" s="223" t="s">
        <v>270</v>
      </c>
      <c r="D254" s="226"/>
      <c r="E254" s="238"/>
      <c r="F254" s="8" t="s">
        <v>6</v>
      </c>
      <c r="G254" s="8" t="s">
        <v>6</v>
      </c>
      <c r="H254" s="8" t="s">
        <v>6</v>
      </c>
      <c r="I254" s="8" t="s">
        <v>6</v>
      </c>
      <c r="J254" s="14" t="str">
        <f t="shared" si="22"/>
        <v/>
      </c>
    </row>
    <row r="255" spans="1:10" ht="45" x14ac:dyDescent="0.25">
      <c r="A255" s="14" t="str">
        <f>IF(E255="Défauts","X",
IF(E255="Non applic.","NA",
IF(E255="Projet ITMO","IT",
IF(E255="Remarques","RE",
IF(OR(E255="Pas de défauts",E255="À vérifier"),"","")))))</f>
        <v/>
      </c>
      <c r="B255" s="63">
        <v>2204.06</v>
      </c>
      <c r="C255" s="638" t="s">
        <v>305</v>
      </c>
      <c r="D255" s="16" t="s">
        <v>2431</v>
      </c>
      <c r="E255" s="71" t="s">
        <v>2132</v>
      </c>
      <c r="F255" s="8" t="s">
        <v>6</v>
      </c>
      <c r="G255" s="8" t="s">
        <v>6</v>
      </c>
      <c r="H255" s="8" t="s">
        <v>6</v>
      </c>
      <c r="I255" s="8" t="s">
        <v>6</v>
      </c>
      <c r="J255" s="14" t="str">
        <f t="shared" si="22"/>
        <v/>
      </c>
    </row>
    <row r="256" spans="1:10" ht="30" x14ac:dyDescent="0.25">
      <c r="A256" s="236" t="str">
        <f>IF(E256="afficher","X","")</f>
        <v/>
      </c>
      <c r="B256" s="222"/>
      <c r="C256" s="223" t="s">
        <v>270</v>
      </c>
      <c r="D256" s="226"/>
      <c r="E256" s="238"/>
      <c r="F256" s="8" t="s">
        <v>6</v>
      </c>
      <c r="G256" s="8" t="s">
        <v>6</v>
      </c>
      <c r="H256" s="8" t="s">
        <v>6</v>
      </c>
      <c r="I256" s="8" t="s">
        <v>6</v>
      </c>
      <c r="J256" s="14" t="str">
        <f t="shared" si="22"/>
        <v/>
      </c>
    </row>
    <row r="257" spans="1:10" ht="30" x14ac:dyDescent="0.25">
      <c r="A257" s="74" t="str">
        <f>IF(E257="Défauts","X",
IF(E257="Non applic.","NA",
IF(E257="Projet ITMO","IT",
IF(E257="Remarques","RE",
IF(OR(E257="Pas de défauts",E257="À vérifier"),"","")))))</f>
        <v/>
      </c>
      <c r="B257" s="199">
        <v>2204.0700000000002</v>
      </c>
      <c r="C257" s="641" t="s">
        <v>306</v>
      </c>
      <c r="D257" s="73" t="s">
        <v>3</v>
      </c>
      <c r="E257" s="77" t="s">
        <v>2132</v>
      </c>
      <c r="F257" s="8" t="s">
        <v>6</v>
      </c>
      <c r="G257" s="8" t="s">
        <v>6</v>
      </c>
      <c r="H257" s="8" t="s">
        <v>6</v>
      </c>
      <c r="I257" s="8" t="s">
        <v>6</v>
      </c>
      <c r="J257" s="14" t="str">
        <f t="shared" si="22"/>
        <v/>
      </c>
    </row>
    <row r="258" spans="1:10" ht="45" x14ac:dyDescent="0.25">
      <c r="A258" s="236" t="str">
        <f>IF(E258="afficher","X","")</f>
        <v/>
      </c>
      <c r="B258" s="222"/>
      <c r="C258" s="223" t="s">
        <v>277</v>
      </c>
      <c r="D258" s="226"/>
      <c r="E258" s="238"/>
      <c r="F258" s="8" t="s">
        <v>6</v>
      </c>
      <c r="G258" s="8" t="s">
        <v>6</v>
      </c>
      <c r="H258" s="8" t="s">
        <v>6</v>
      </c>
      <c r="I258" s="8" t="s">
        <v>6</v>
      </c>
      <c r="J258" s="14" t="str">
        <f t="shared" si="22"/>
        <v/>
      </c>
    </row>
    <row r="259" spans="1:10" ht="30" x14ac:dyDescent="0.25">
      <c r="A259" s="74" t="str">
        <f>IF(E259="Défauts","X",
IF(E259="Non applic.","NA",
IF(E259="Projet ITMO","IT",
IF(E259="Remarques","RE",
IF(OR(E259="Pas de défauts",E259="À vérifier"),"","")))))</f>
        <v/>
      </c>
      <c r="B259" s="199">
        <v>2204.08</v>
      </c>
      <c r="C259" s="641" t="s">
        <v>307</v>
      </c>
      <c r="D259" s="73" t="s">
        <v>3</v>
      </c>
      <c r="E259" s="77" t="s">
        <v>2132</v>
      </c>
      <c r="F259" s="8" t="s">
        <v>6</v>
      </c>
      <c r="G259" s="8" t="s">
        <v>6</v>
      </c>
      <c r="H259" s="8" t="s">
        <v>6</v>
      </c>
      <c r="I259" s="8" t="s">
        <v>6</v>
      </c>
      <c r="J259" s="14" t="str">
        <f t="shared" si="22"/>
        <v/>
      </c>
    </row>
    <row r="260" spans="1:10" ht="45" x14ac:dyDescent="0.25">
      <c r="A260" s="236" t="str">
        <f>IF(E260="afficher","X","")</f>
        <v/>
      </c>
      <c r="B260" s="222"/>
      <c r="C260" s="223" t="s">
        <v>277</v>
      </c>
      <c r="D260" s="226"/>
      <c r="E260" s="238"/>
      <c r="F260" s="8" t="s">
        <v>6</v>
      </c>
      <c r="G260" s="8" t="s">
        <v>6</v>
      </c>
      <c r="H260" s="8" t="s">
        <v>6</v>
      </c>
      <c r="I260" s="8" t="s">
        <v>6</v>
      </c>
      <c r="J260" s="14" t="str">
        <f t="shared" si="22"/>
        <v/>
      </c>
    </row>
    <row r="261" spans="1:10" ht="45" x14ac:dyDescent="0.25">
      <c r="A261" s="74" t="str">
        <f>IF(E261="Défauts","X",
IF(E261="Non applic.","NA",
IF(E261="Projet ITMO","IT",
IF(E261="Remarques","RE",
IF(OR(E261="Pas de défauts",E261="À vérifier"),"","")))))</f>
        <v/>
      </c>
      <c r="B261" s="199">
        <v>2204.09</v>
      </c>
      <c r="C261" s="641" t="s">
        <v>308</v>
      </c>
      <c r="D261" s="73" t="s">
        <v>3</v>
      </c>
      <c r="E261" s="77" t="s">
        <v>2132</v>
      </c>
      <c r="F261" s="8" t="s">
        <v>6</v>
      </c>
      <c r="G261" s="8" t="s">
        <v>6</v>
      </c>
      <c r="H261" s="8" t="s">
        <v>6</v>
      </c>
      <c r="I261" s="8" t="s">
        <v>6</v>
      </c>
      <c r="J261" s="14" t="str">
        <f t="shared" si="22"/>
        <v/>
      </c>
    </row>
    <row r="262" spans="1:10" ht="45" x14ac:dyDescent="0.25">
      <c r="A262" s="236" t="str">
        <f>IF(E262="afficher","X","")</f>
        <v/>
      </c>
      <c r="B262" s="222"/>
      <c r="C262" s="223" t="s">
        <v>309</v>
      </c>
      <c r="D262" s="226"/>
      <c r="E262" s="238"/>
      <c r="F262" s="8" t="s">
        <v>6</v>
      </c>
      <c r="G262" s="8" t="s">
        <v>6</v>
      </c>
      <c r="H262" s="8" t="s">
        <v>6</v>
      </c>
      <c r="I262" s="8" t="s">
        <v>6</v>
      </c>
      <c r="J262" s="14" t="str">
        <f t="shared" si="22"/>
        <v/>
      </c>
    </row>
    <row r="263" spans="1:10" ht="45" x14ac:dyDescent="0.25">
      <c r="A263" s="236" t="str">
        <f>IF(E263="afficher","X","")</f>
        <v/>
      </c>
      <c r="B263" s="222"/>
      <c r="C263" s="223" t="s">
        <v>282</v>
      </c>
      <c r="D263" s="226"/>
      <c r="E263" s="238"/>
      <c r="F263" s="8" t="s">
        <v>6</v>
      </c>
      <c r="G263" s="8" t="s">
        <v>6</v>
      </c>
      <c r="H263" s="8" t="s">
        <v>6</v>
      </c>
      <c r="I263" s="8" t="s">
        <v>6</v>
      </c>
      <c r="J263" s="14" t="str">
        <f t="shared" si="22"/>
        <v/>
      </c>
    </row>
    <row r="264" spans="1:10" ht="30" x14ac:dyDescent="0.25">
      <c r="A264" s="14" t="str">
        <f>IF(E264="Défauts","X",
IF(E264="Non applic.","NA",
IF(E264="Projet ITMO","IT",
IF(E264="Remarques","RE",
IF(OR(E264="Pas de défauts",E264="À vérifier"),"","")))))</f>
        <v/>
      </c>
      <c r="B264" s="63">
        <v>2204.1</v>
      </c>
      <c r="C264" s="638" t="s">
        <v>310</v>
      </c>
      <c r="D264" s="16" t="s">
        <v>2431</v>
      </c>
      <c r="E264" s="71" t="s">
        <v>2132</v>
      </c>
      <c r="F264" s="8" t="s">
        <v>6</v>
      </c>
      <c r="G264" s="8" t="s">
        <v>6</v>
      </c>
      <c r="H264" s="8" t="s">
        <v>6</v>
      </c>
      <c r="I264" s="8" t="s">
        <v>6</v>
      </c>
      <c r="J264" s="14" t="str">
        <f t="shared" si="22"/>
        <v/>
      </c>
    </row>
    <row r="265" spans="1:10" ht="45" x14ac:dyDescent="0.25">
      <c r="A265" s="236" t="str">
        <f>IF(E265="afficher","X","")</f>
        <v/>
      </c>
      <c r="B265" s="222"/>
      <c r="C265" s="223" t="s">
        <v>311</v>
      </c>
      <c r="D265" s="226"/>
      <c r="E265" s="238"/>
      <c r="F265" s="8" t="s">
        <v>6</v>
      </c>
      <c r="G265" s="8" t="s">
        <v>6</v>
      </c>
      <c r="H265" s="8" t="s">
        <v>6</v>
      </c>
      <c r="I265" s="8" t="s">
        <v>6</v>
      </c>
      <c r="J265" s="14" t="str">
        <f t="shared" si="22"/>
        <v/>
      </c>
    </row>
    <row r="266" spans="1:10" ht="30.75" thickBot="1" x14ac:dyDescent="0.3">
      <c r="A266" s="236" t="str">
        <f>IF(E266="afficher","X","")</f>
        <v/>
      </c>
      <c r="B266" s="225"/>
      <c r="C266" s="227" t="s">
        <v>270</v>
      </c>
      <c r="D266" s="228"/>
      <c r="E266" s="238"/>
      <c r="F266" s="8" t="s">
        <v>6</v>
      </c>
      <c r="G266" s="8" t="s">
        <v>6</v>
      </c>
      <c r="H266" s="8" t="s">
        <v>6</v>
      </c>
      <c r="I266" s="8" t="s">
        <v>6</v>
      </c>
      <c r="J266" s="14" t="str">
        <f t="shared" si="22"/>
        <v/>
      </c>
    </row>
    <row r="267" spans="1:10" ht="15.75" hidden="1" thickBot="1" x14ac:dyDescent="0.3">
      <c r="A267" s="72" t="str">
        <f>IF(OR(COUNTIF(A268:A269,"X")&gt;0,J267="entfälltx"),"X","")</f>
        <v/>
      </c>
      <c r="B267" s="207">
        <v>2205</v>
      </c>
      <c r="C267" s="632" t="s">
        <v>312</v>
      </c>
      <c r="D267" s="142"/>
      <c r="E267" s="209"/>
      <c r="F267" s="8" t="s">
        <v>6</v>
      </c>
      <c r="G267" s="8" t="s">
        <v>6</v>
      </c>
      <c r="H267" s="8" t="s">
        <v>6</v>
      </c>
      <c r="J267" s="14" t="str">
        <f>IF(OR($E$148="non applic.",$E$188="non applic.",$E$267="non applic.")=TRUE,"entfällt","")</f>
        <v/>
      </c>
    </row>
    <row r="268" spans="1:10" ht="30.75" hidden="1" thickBot="1" x14ac:dyDescent="0.3">
      <c r="A268" s="75" t="str">
        <f>IF(E268="Défauts","X",
IF(E268="Non applic.","NA",
IF(E268="Projet ITMO","IT",
IF(E268="Remarques","RE",
IF(OR(E268="Pas de défauts",E268="À vérifier"),"","")))))</f>
        <v/>
      </c>
      <c r="B268" s="200">
        <v>2205.0100000000002</v>
      </c>
      <c r="C268" s="642" t="s">
        <v>313</v>
      </c>
      <c r="D268" s="76" t="s">
        <v>3</v>
      </c>
      <c r="E268" s="77" t="s">
        <v>2132</v>
      </c>
      <c r="F268" s="8" t="s">
        <v>6</v>
      </c>
      <c r="G268" s="8" t="s">
        <v>6</v>
      </c>
      <c r="H268" s="8" t="s">
        <v>6</v>
      </c>
      <c r="J268" s="14" t="str">
        <f t="shared" ref="J268:J269" si="23">IF(OR($E$148="non applic.",$E$188="non applic.",$E$267="non applic.")=TRUE,"entfällt","")</f>
        <v/>
      </c>
    </row>
    <row r="269" spans="1:10" ht="30.75" hidden="1" thickBot="1" x14ac:dyDescent="0.3">
      <c r="A269" s="236" t="str">
        <f>IF(E269="afficher","X","")</f>
        <v/>
      </c>
      <c r="B269" s="225"/>
      <c r="C269" s="227" t="s">
        <v>314</v>
      </c>
      <c r="D269" s="228"/>
      <c r="E269" s="238"/>
      <c r="F269" s="8" t="s">
        <v>6</v>
      </c>
      <c r="G269" s="8" t="s">
        <v>6</v>
      </c>
      <c r="H269" s="8" t="s">
        <v>6</v>
      </c>
      <c r="J269" s="14" t="str">
        <f t="shared" si="23"/>
        <v/>
      </c>
    </row>
    <row r="270" spans="1:10" ht="15.75" thickBot="1" x14ac:dyDescent="0.3">
      <c r="A270" s="153" t="str">
        <f>IF(OR(A271="X",A317="X",A327="X",A337="X",J270="entfälltX"),"X","")</f>
        <v/>
      </c>
      <c r="B270" s="206">
        <v>2300</v>
      </c>
      <c r="C270" s="631" t="s">
        <v>315</v>
      </c>
      <c r="D270" s="144"/>
      <c r="E270" s="208"/>
      <c r="F270" s="8" t="s">
        <v>6</v>
      </c>
      <c r="G270" s="8" t="s">
        <v>6</v>
      </c>
      <c r="H270" s="8" t="s">
        <v>6</v>
      </c>
      <c r="I270" s="8" t="s">
        <v>6</v>
      </c>
      <c r="J270" s="14" t="str">
        <f>IF(OR($E$148="non applic.",$E$270="non applic.")=TRUE,"entfällt","")</f>
        <v/>
      </c>
    </row>
    <row r="271" spans="1:10" ht="30.75" thickBot="1" x14ac:dyDescent="0.3">
      <c r="A271" s="72" t="str">
        <f>IF(OR(COUNTIF(A272:A316,"X")&gt;0,J271="entfälltx"),"X","")</f>
        <v/>
      </c>
      <c r="B271" s="207">
        <v>2301</v>
      </c>
      <c r="C271" s="632" t="s">
        <v>316</v>
      </c>
      <c r="D271" s="142"/>
      <c r="E271" s="209"/>
      <c r="F271" s="8" t="s">
        <v>6</v>
      </c>
      <c r="G271" s="8" t="s">
        <v>6</v>
      </c>
      <c r="H271" s="8" t="s">
        <v>6</v>
      </c>
      <c r="I271" s="8" t="s">
        <v>6</v>
      </c>
      <c r="J271" s="14" t="str">
        <f>IF(OR($E$148="non applic.",$E$270="non applic.",$E$271="non applic.")=TRUE,"entfällt","")</f>
        <v/>
      </c>
    </row>
    <row r="272" spans="1:10" ht="30" x14ac:dyDescent="0.25">
      <c r="A272" s="68" t="str">
        <f>IF(E272="Défauts","X",
IF(E272="Non applic.","NA",
IF(E272="Projet ITMO","IT",
IF(E272="Remarques","RE",
IF(OR(E272="Pas de défauts",E272="À vérifier"),"","")))))</f>
        <v/>
      </c>
      <c r="B272" s="193">
        <v>2301.0100000000002</v>
      </c>
      <c r="C272" s="637" t="s">
        <v>317</v>
      </c>
      <c r="D272" s="23" t="s">
        <v>2431</v>
      </c>
      <c r="E272" s="71" t="s">
        <v>2132</v>
      </c>
      <c r="F272" s="8" t="s">
        <v>6</v>
      </c>
      <c r="G272" s="8" t="s">
        <v>6</v>
      </c>
      <c r="H272" s="8" t="s">
        <v>6</v>
      </c>
      <c r="I272" s="8" t="s">
        <v>6</v>
      </c>
      <c r="J272" s="14" t="str">
        <f t="shared" ref="J272:J316" si="24">IF(OR($E$148="non applic.",$E$270="non applic.",$E$271="non applic.")=TRUE,"entfällt","")</f>
        <v/>
      </c>
    </row>
    <row r="273" spans="1:10" ht="60" x14ac:dyDescent="0.25">
      <c r="A273" s="236" t="str">
        <f>IF(E273="afficher","X","")</f>
        <v/>
      </c>
      <c r="B273" s="222"/>
      <c r="C273" s="223" t="s">
        <v>318</v>
      </c>
      <c r="D273" s="226"/>
      <c r="E273" s="238"/>
      <c r="F273" s="8" t="s">
        <v>6</v>
      </c>
      <c r="G273" s="8" t="s">
        <v>6</v>
      </c>
      <c r="H273" s="8" t="s">
        <v>6</v>
      </c>
      <c r="I273" s="8" t="s">
        <v>6</v>
      </c>
      <c r="J273" s="14" t="str">
        <f t="shared" si="24"/>
        <v/>
      </c>
    </row>
    <row r="274" spans="1:10" ht="30" x14ac:dyDescent="0.25">
      <c r="A274" s="13" t="str">
        <f>IF(E274="Défauts","X",
IF(E274="Non applic.","NA",
IF(E274="Projet ITMO","IT",
IF(E274="Remarques","RE",
IF(OR(E274="Pas de défauts",E274="À vérifier"),"","")))))</f>
        <v/>
      </c>
      <c r="B274" s="198">
        <v>2301.02</v>
      </c>
      <c r="C274" s="640" t="s">
        <v>319</v>
      </c>
      <c r="D274" s="17" t="s">
        <v>2432</v>
      </c>
      <c r="E274" s="154" t="s">
        <v>2132</v>
      </c>
      <c r="F274" s="8" t="s">
        <v>6</v>
      </c>
      <c r="G274" s="8" t="s">
        <v>6</v>
      </c>
      <c r="H274" s="8" t="s">
        <v>6</v>
      </c>
      <c r="I274" s="8" t="s">
        <v>6</v>
      </c>
      <c r="J274" s="14" t="str">
        <f t="shared" si="24"/>
        <v/>
      </c>
    </row>
    <row r="275" spans="1:10" ht="45" x14ac:dyDescent="0.25">
      <c r="A275" s="236" t="str">
        <f>IF(E275="afficher","X","")</f>
        <v/>
      </c>
      <c r="B275" s="222"/>
      <c r="C275" s="223" t="s">
        <v>320</v>
      </c>
      <c r="D275" s="226"/>
      <c r="E275" s="238"/>
      <c r="F275" s="8" t="s">
        <v>6</v>
      </c>
      <c r="G275" s="8" t="s">
        <v>6</v>
      </c>
      <c r="H275" s="8" t="s">
        <v>6</v>
      </c>
      <c r="I275" s="8" t="s">
        <v>6</v>
      </c>
      <c r="J275" s="14" t="str">
        <f t="shared" si="24"/>
        <v/>
      </c>
    </row>
    <row r="276" spans="1:10" x14ac:dyDescent="0.25">
      <c r="A276" s="13" t="str">
        <f>IF(E276="Défauts","X",
IF(E276="Non applic.","NA",
IF(E276="Projet ITMO","IT",
IF(E276="Remarques","RE",
IF(OR(E276="Pas de défauts",E276="À vérifier"),"","")))))</f>
        <v/>
      </c>
      <c r="B276" s="198">
        <v>2301.0300000000002</v>
      </c>
      <c r="C276" s="640" t="s">
        <v>321</v>
      </c>
      <c r="D276" s="17" t="s">
        <v>2432</v>
      </c>
      <c r="E276" s="154" t="s">
        <v>2132</v>
      </c>
      <c r="F276" s="8" t="s">
        <v>6</v>
      </c>
      <c r="G276" s="8" t="s">
        <v>6</v>
      </c>
      <c r="H276" s="8" t="s">
        <v>6</v>
      </c>
      <c r="I276" s="8" t="s">
        <v>6</v>
      </c>
      <c r="J276" s="14" t="str">
        <f t="shared" si="24"/>
        <v/>
      </c>
    </row>
    <row r="277" spans="1:10" ht="90" x14ac:dyDescent="0.25">
      <c r="A277" s="236" t="str">
        <f>IF(E277="afficher","X","")</f>
        <v/>
      </c>
      <c r="B277" s="222"/>
      <c r="C277" s="223" t="s">
        <v>322</v>
      </c>
      <c r="D277" s="226"/>
      <c r="E277" s="238"/>
      <c r="F277" s="8" t="s">
        <v>6</v>
      </c>
      <c r="G277" s="8" t="s">
        <v>6</v>
      </c>
      <c r="H277" s="8" t="s">
        <v>6</v>
      </c>
      <c r="I277" s="8" t="s">
        <v>6</v>
      </c>
      <c r="J277" s="14" t="str">
        <f t="shared" si="24"/>
        <v/>
      </c>
    </row>
    <row r="278" spans="1:10" ht="45" x14ac:dyDescent="0.25">
      <c r="A278" s="236" t="str">
        <f>IF(E278="afficher","X","")</f>
        <v/>
      </c>
      <c r="B278" s="222"/>
      <c r="C278" s="223" t="s">
        <v>323</v>
      </c>
      <c r="D278" s="226"/>
      <c r="E278" s="238"/>
      <c r="F278" s="8" t="s">
        <v>6</v>
      </c>
      <c r="G278" s="8" t="s">
        <v>6</v>
      </c>
      <c r="H278" s="8" t="s">
        <v>6</v>
      </c>
      <c r="I278" s="8" t="s">
        <v>6</v>
      </c>
      <c r="J278" s="14" t="str">
        <f t="shared" si="24"/>
        <v/>
      </c>
    </row>
    <row r="279" spans="1:10" x14ac:dyDescent="0.25">
      <c r="A279" s="14" t="str">
        <f>IF(E279="Défauts","X",
IF(E279="Non applic.","NA",
IF(E279="Projet ITMO","IT",
IF(E279="Remarques","RE",
IF(OR(E279="Pas de défauts",E279="À vérifier"),"","")))))</f>
        <v/>
      </c>
      <c r="B279" s="63">
        <v>2301.04</v>
      </c>
      <c r="C279" s="638" t="s">
        <v>324</v>
      </c>
      <c r="D279" s="16" t="s">
        <v>2431</v>
      </c>
      <c r="E279" s="71" t="s">
        <v>2132</v>
      </c>
      <c r="F279" s="8" t="s">
        <v>6</v>
      </c>
      <c r="G279" s="8" t="s">
        <v>6</v>
      </c>
      <c r="H279" s="8" t="s">
        <v>6</v>
      </c>
      <c r="I279" s="8" t="s">
        <v>6</v>
      </c>
      <c r="J279" s="14" t="str">
        <f t="shared" si="24"/>
        <v/>
      </c>
    </row>
    <row r="280" spans="1:10" x14ac:dyDescent="0.25">
      <c r="A280" s="236" t="str">
        <f>IF(E280="afficher","X","")</f>
        <v/>
      </c>
      <c r="B280" s="222"/>
      <c r="C280" s="223" t="s">
        <v>325</v>
      </c>
      <c r="D280" s="226"/>
      <c r="E280" s="238"/>
      <c r="F280" s="8" t="s">
        <v>6</v>
      </c>
      <c r="G280" s="8" t="s">
        <v>6</v>
      </c>
      <c r="H280" s="8" t="s">
        <v>6</v>
      </c>
      <c r="I280" s="8" t="s">
        <v>6</v>
      </c>
      <c r="J280" s="14" t="str">
        <f t="shared" si="24"/>
        <v/>
      </c>
    </row>
    <row r="281" spans="1:10" ht="30" x14ac:dyDescent="0.25">
      <c r="A281" s="14" t="str">
        <f>IF(E281="Défauts","X",
IF(E281="Non applic.","NA",
IF(E281="Projet ITMO","IT",
IF(E281="Remarques","RE",
IF(OR(E281="Pas de défauts",E281="À vérifier"),"","")))))</f>
        <v/>
      </c>
      <c r="B281" s="63">
        <v>2301.0500000000002</v>
      </c>
      <c r="C281" s="638" t="s">
        <v>326</v>
      </c>
      <c r="D281" s="16" t="s">
        <v>2431</v>
      </c>
      <c r="E281" s="71" t="s">
        <v>2132</v>
      </c>
      <c r="F281" s="8" t="s">
        <v>6</v>
      </c>
      <c r="G281" s="8" t="s">
        <v>6</v>
      </c>
      <c r="H281" s="8" t="s">
        <v>6</v>
      </c>
      <c r="I281" s="8" t="s">
        <v>6</v>
      </c>
      <c r="J281" s="14" t="str">
        <f t="shared" si="24"/>
        <v/>
      </c>
    </row>
    <row r="282" spans="1:10" ht="30" x14ac:dyDescent="0.25">
      <c r="A282" s="236" t="str">
        <f>IF(E282="afficher","X","")</f>
        <v/>
      </c>
      <c r="B282" s="222"/>
      <c r="C282" s="223" t="s">
        <v>327</v>
      </c>
      <c r="D282" s="226"/>
      <c r="E282" s="238"/>
      <c r="F282" s="8" t="s">
        <v>6</v>
      </c>
      <c r="G282" s="8" t="s">
        <v>6</v>
      </c>
      <c r="H282" s="8" t="s">
        <v>6</v>
      </c>
      <c r="I282" s="8" t="s">
        <v>6</v>
      </c>
      <c r="J282" s="14" t="str">
        <f t="shared" si="24"/>
        <v/>
      </c>
    </row>
    <row r="283" spans="1:10" ht="30" x14ac:dyDescent="0.25">
      <c r="A283" s="14" t="str">
        <f>IF(E283="Défauts","X",
IF(E283="Non applic.","NA",
IF(E283="Projet ITMO","IT",
IF(E283="Remarques","RE",
IF(OR(E283="Pas de défauts",E283="À vérifier"),"","")))))</f>
        <v/>
      </c>
      <c r="B283" s="63">
        <v>2301.06</v>
      </c>
      <c r="C283" s="638" t="s">
        <v>328</v>
      </c>
      <c r="D283" s="16" t="s">
        <v>2431</v>
      </c>
      <c r="E283" s="71" t="s">
        <v>2132</v>
      </c>
      <c r="F283" s="8" t="s">
        <v>6</v>
      </c>
      <c r="G283" s="8" t="s">
        <v>6</v>
      </c>
      <c r="H283" s="8" t="s">
        <v>6</v>
      </c>
      <c r="I283" s="8" t="s">
        <v>6</v>
      </c>
      <c r="J283" s="14" t="str">
        <f t="shared" si="24"/>
        <v/>
      </c>
    </row>
    <row r="284" spans="1:10" ht="30" x14ac:dyDescent="0.25">
      <c r="A284" s="236" t="str">
        <f>IF(E284="afficher","X","")</f>
        <v/>
      </c>
      <c r="B284" s="222"/>
      <c r="C284" s="223" t="s">
        <v>329</v>
      </c>
      <c r="D284" s="226"/>
      <c r="E284" s="238"/>
      <c r="F284" s="8" t="s">
        <v>6</v>
      </c>
      <c r="G284" s="8" t="s">
        <v>6</v>
      </c>
      <c r="H284" s="8" t="s">
        <v>6</v>
      </c>
      <c r="I284" s="8" t="s">
        <v>6</v>
      </c>
      <c r="J284" s="14" t="str">
        <f t="shared" si="24"/>
        <v/>
      </c>
    </row>
    <row r="285" spans="1:10" x14ac:dyDescent="0.25">
      <c r="A285" s="61" t="str">
        <f>IF(E285="Défauts","X",
IF(E285="Non applic.","NA",
IF(E285="Projet ITMO","IT",
IF(E285="Remarques","RE",
IF(OR(E285="Pas de défauts",E285="À vérifier"),"","")))))</f>
        <v/>
      </c>
      <c r="B285" s="191">
        <v>2301.0700000000002</v>
      </c>
      <c r="C285" s="634" t="s">
        <v>330</v>
      </c>
      <c r="D285" s="15" t="s">
        <v>2430</v>
      </c>
      <c r="E285" s="70" t="s">
        <v>2132</v>
      </c>
      <c r="F285" s="8" t="s">
        <v>6</v>
      </c>
      <c r="G285" s="8" t="s">
        <v>6</v>
      </c>
      <c r="H285" s="8" t="s">
        <v>6</v>
      </c>
      <c r="I285" s="8" t="s">
        <v>6</v>
      </c>
      <c r="J285" s="14" t="str">
        <f t="shared" si="24"/>
        <v/>
      </c>
    </row>
    <row r="286" spans="1:10" x14ac:dyDescent="0.25">
      <c r="A286" s="236" t="str">
        <f>IF(E286="afficher","X","")</f>
        <v/>
      </c>
      <c r="B286" s="222"/>
      <c r="C286" s="223" t="s">
        <v>331</v>
      </c>
      <c r="D286" s="226"/>
      <c r="E286" s="238"/>
      <c r="F286" s="8" t="s">
        <v>6</v>
      </c>
      <c r="G286" s="8" t="s">
        <v>6</v>
      </c>
      <c r="H286" s="8" t="s">
        <v>6</v>
      </c>
      <c r="I286" s="8" t="s">
        <v>6</v>
      </c>
      <c r="J286" s="14" t="str">
        <f t="shared" si="24"/>
        <v/>
      </c>
    </row>
    <row r="287" spans="1:10" ht="30" x14ac:dyDescent="0.25">
      <c r="A287" s="14" t="str">
        <f>IF(E287="Défauts","X",
IF(E287="Non applic.","NA",
IF(E287="Projet ITMO","IT",
IF(E287="Remarques","RE",
IF(OR(E287="Pas de défauts",E287="À vérifier"),"","")))))</f>
        <v/>
      </c>
      <c r="B287" s="63">
        <v>2301.08</v>
      </c>
      <c r="C287" s="638" t="s">
        <v>332</v>
      </c>
      <c r="D287" s="16" t="s">
        <v>2431</v>
      </c>
      <c r="E287" s="71" t="s">
        <v>2132</v>
      </c>
      <c r="F287" s="8" t="s">
        <v>6</v>
      </c>
      <c r="G287" s="8" t="s">
        <v>6</v>
      </c>
      <c r="H287" s="8" t="s">
        <v>6</v>
      </c>
      <c r="I287" s="8" t="s">
        <v>6</v>
      </c>
      <c r="J287" s="14" t="str">
        <f t="shared" si="24"/>
        <v/>
      </c>
    </row>
    <row r="288" spans="1:10" ht="45" x14ac:dyDescent="0.25">
      <c r="A288" s="236" t="str">
        <f>IF(E288="afficher","X","")</f>
        <v/>
      </c>
      <c r="B288" s="222"/>
      <c r="C288" s="223" t="s">
        <v>333</v>
      </c>
      <c r="D288" s="226"/>
      <c r="E288" s="238"/>
      <c r="F288" s="8" t="s">
        <v>6</v>
      </c>
      <c r="G288" s="8" t="s">
        <v>6</v>
      </c>
      <c r="H288" s="8" t="s">
        <v>6</v>
      </c>
      <c r="I288" s="8" t="s">
        <v>6</v>
      </c>
      <c r="J288" s="14" t="str">
        <f t="shared" si="24"/>
        <v/>
      </c>
    </row>
    <row r="289" spans="1:10" ht="30" x14ac:dyDescent="0.25">
      <c r="A289" s="14" t="str">
        <f>IF(E289="Défauts","X",
IF(E289="Non applic.","NA",
IF(E289="Projet ITMO","IT",
IF(E289="Remarques","RE",
IF(OR(E289="Pas de défauts",E289="À vérifier"),"","")))))</f>
        <v/>
      </c>
      <c r="B289" s="63">
        <v>2301.09</v>
      </c>
      <c r="C289" s="638" t="s">
        <v>334</v>
      </c>
      <c r="D289" s="16" t="s">
        <v>2431</v>
      </c>
      <c r="E289" s="71" t="s">
        <v>2132</v>
      </c>
      <c r="F289" s="8" t="s">
        <v>6</v>
      </c>
      <c r="G289" s="8" t="s">
        <v>6</v>
      </c>
      <c r="H289" s="8" t="s">
        <v>6</v>
      </c>
      <c r="I289" s="8" t="s">
        <v>6</v>
      </c>
      <c r="J289" s="14" t="str">
        <f t="shared" si="24"/>
        <v/>
      </c>
    </row>
    <row r="290" spans="1:10" ht="30" x14ac:dyDescent="0.25">
      <c r="A290" s="236" t="str">
        <f>IF(E290="afficher","X","")</f>
        <v/>
      </c>
      <c r="B290" s="222"/>
      <c r="C290" s="223" t="s">
        <v>335</v>
      </c>
      <c r="D290" s="226"/>
      <c r="E290" s="238"/>
      <c r="F290" s="8" t="s">
        <v>6</v>
      </c>
      <c r="G290" s="8" t="s">
        <v>6</v>
      </c>
      <c r="H290" s="8" t="s">
        <v>6</v>
      </c>
      <c r="I290" s="8" t="s">
        <v>6</v>
      </c>
      <c r="J290" s="14" t="str">
        <f t="shared" si="24"/>
        <v/>
      </c>
    </row>
    <row r="291" spans="1:10" ht="45" x14ac:dyDescent="0.25">
      <c r="A291" s="236" t="str">
        <f>IF(E291="afficher","X","")</f>
        <v/>
      </c>
      <c r="B291" s="222"/>
      <c r="C291" s="223" t="s">
        <v>336</v>
      </c>
      <c r="D291" s="226"/>
      <c r="E291" s="238"/>
      <c r="F291" s="8" t="s">
        <v>6</v>
      </c>
      <c r="G291" s="8" t="s">
        <v>6</v>
      </c>
      <c r="H291" s="8" t="s">
        <v>6</v>
      </c>
      <c r="I291" s="8" t="s">
        <v>6</v>
      </c>
      <c r="J291" s="14" t="str">
        <f t="shared" si="24"/>
        <v/>
      </c>
    </row>
    <row r="292" spans="1:10" ht="30" x14ac:dyDescent="0.25">
      <c r="A292" s="14" t="str">
        <f>IF(E292="Défauts","X",
IF(E292="Non applic.","NA",
IF(E292="Projet ITMO","IT",
IF(E292="Remarques","RE",
IF(OR(E292="Pas de défauts",E292="À vérifier"),"","")))))</f>
        <v/>
      </c>
      <c r="B292" s="63">
        <v>2301.1</v>
      </c>
      <c r="C292" s="638" t="s">
        <v>337</v>
      </c>
      <c r="D292" s="16" t="s">
        <v>2431</v>
      </c>
      <c r="E292" s="71" t="s">
        <v>2132</v>
      </c>
      <c r="F292" s="8" t="s">
        <v>6</v>
      </c>
      <c r="G292" s="8" t="s">
        <v>6</v>
      </c>
      <c r="H292" s="8" t="s">
        <v>6</v>
      </c>
      <c r="I292" s="8" t="s">
        <v>6</v>
      </c>
      <c r="J292" s="14" t="str">
        <f t="shared" si="24"/>
        <v/>
      </c>
    </row>
    <row r="293" spans="1:10" x14ac:dyDescent="0.25">
      <c r="A293" s="236" t="str">
        <f>IF(E293="afficher","X","")</f>
        <v/>
      </c>
      <c r="B293" s="222"/>
      <c r="C293" s="223" t="s">
        <v>338</v>
      </c>
      <c r="D293" s="226"/>
      <c r="E293" s="238"/>
      <c r="F293" s="8" t="s">
        <v>6</v>
      </c>
      <c r="G293" s="8" t="s">
        <v>6</v>
      </c>
      <c r="H293" s="8" t="s">
        <v>6</v>
      </c>
      <c r="I293" s="8" t="s">
        <v>6</v>
      </c>
      <c r="J293" s="14" t="str">
        <f t="shared" si="24"/>
        <v/>
      </c>
    </row>
    <row r="294" spans="1:10" ht="30" x14ac:dyDescent="0.25">
      <c r="A294" s="14" t="str">
        <f>IF(E294="Défauts","X",
IF(E294="Non applic.","NA",
IF(E294="Projet ITMO","IT",
IF(E294="Remarques","RE",
IF(OR(E294="Pas de défauts",E294="À vérifier"),"","")))))</f>
        <v/>
      </c>
      <c r="B294" s="63">
        <v>2301.11</v>
      </c>
      <c r="C294" s="638" t="s">
        <v>339</v>
      </c>
      <c r="D294" s="16" t="s">
        <v>2431</v>
      </c>
      <c r="E294" s="71" t="s">
        <v>2132</v>
      </c>
      <c r="F294" s="8" t="s">
        <v>6</v>
      </c>
      <c r="G294" s="8" t="s">
        <v>6</v>
      </c>
      <c r="H294" s="8" t="s">
        <v>6</v>
      </c>
      <c r="I294" s="8" t="s">
        <v>6</v>
      </c>
      <c r="J294" s="14" t="str">
        <f t="shared" si="24"/>
        <v/>
      </c>
    </row>
    <row r="295" spans="1:10" ht="30" x14ac:dyDescent="0.25">
      <c r="A295" s="236" t="str">
        <f>IF(E295="afficher","X","")</f>
        <v/>
      </c>
      <c r="B295" s="222"/>
      <c r="C295" s="223" t="s">
        <v>340</v>
      </c>
      <c r="D295" s="226"/>
      <c r="E295" s="238"/>
      <c r="F295" s="8" t="s">
        <v>6</v>
      </c>
      <c r="G295" s="8" t="s">
        <v>6</v>
      </c>
      <c r="H295" s="8" t="s">
        <v>6</v>
      </c>
      <c r="I295" s="8" t="s">
        <v>6</v>
      </c>
      <c r="J295" s="14" t="str">
        <f t="shared" si="24"/>
        <v/>
      </c>
    </row>
    <row r="296" spans="1:10" x14ac:dyDescent="0.25">
      <c r="A296" s="13" t="str">
        <f>IF(E296="Défauts","X",
IF(E296="Non applic.","NA",
IF(E296="Projet ITMO","IT",
IF(E296="Remarques","RE",
IF(OR(E296="Pas de défauts",E296="À vérifier"),"","")))))</f>
        <v/>
      </c>
      <c r="B296" s="198">
        <v>2301.12</v>
      </c>
      <c r="C296" s="640" t="s">
        <v>341</v>
      </c>
      <c r="D296" s="17" t="s">
        <v>2432</v>
      </c>
      <c r="E296" s="154" t="s">
        <v>2132</v>
      </c>
      <c r="F296" s="8" t="s">
        <v>6</v>
      </c>
      <c r="G296" s="8" t="s">
        <v>6</v>
      </c>
      <c r="H296" s="8" t="s">
        <v>6</v>
      </c>
      <c r="I296" s="8" t="s">
        <v>6</v>
      </c>
      <c r="J296" s="14" t="str">
        <f t="shared" si="24"/>
        <v/>
      </c>
    </row>
    <row r="297" spans="1:10" x14ac:dyDescent="0.25">
      <c r="A297" s="236" t="str">
        <f t="shared" ref="A297:A304" si="25">IF(E297="afficher","X","")</f>
        <v/>
      </c>
      <c r="B297" s="222"/>
      <c r="C297" s="234" t="s">
        <v>342</v>
      </c>
      <c r="D297" s="226"/>
      <c r="E297" s="238"/>
      <c r="F297" s="8" t="s">
        <v>6</v>
      </c>
      <c r="G297" s="8" t="s">
        <v>6</v>
      </c>
      <c r="H297" s="8" t="s">
        <v>6</v>
      </c>
      <c r="I297" s="8" t="s">
        <v>6</v>
      </c>
      <c r="J297" s="14" t="str">
        <f t="shared" si="24"/>
        <v/>
      </c>
    </row>
    <row r="298" spans="1:10" ht="30" x14ac:dyDescent="0.25">
      <c r="A298" s="236" t="str">
        <f t="shared" si="25"/>
        <v/>
      </c>
      <c r="B298" s="222"/>
      <c r="C298" s="248" t="s">
        <v>343</v>
      </c>
      <c r="D298" s="226"/>
      <c r="E298" s="238"/>
      <c r="F298" s="8" t="s">
        <v>6</v>
      </c>
      <c r="G298" s="8" t="s">
        <v>6</v>
      </c>
      <c r="H298" s="8" t="s">
        <v>6</v>
      </c>
      <c r="I298" s="8" t="s">
        <v>6</v>
      </c>
      <c r="J298" s="14" t="str">
        <f t="shared" si="24"/>
        <v/>
      </c>
    </row>
    <row r="299" spans="1:10" x14ac:dyDescent="0.25">
      <c r="A299" s="236" t="str">
        <f t="shared" si="25"/>
        <v/>
      </c>
      <c r="B299" s="222"/>
      <c r="C299" s="248" t="s">
        <v>344</v>
      </c>
      <c r="D299" s="226"/>
      <c r="E299" s="238"/>
      <c r="F299" s="8" t="s">
        <v>6</v>
      </c>
      <c r="G299" s="8" t="s">
        <v>6</v>
      </c>
      <c r="H299" s="8" t="s">
        <v>6</v>
      </c>
      <c r="I299" s="8" t="s">
        <v>6</v>
      </c>
      <c r="J299" s="14" t="str">
        <f t="shared" si="24"/>
        <v/>
      </c>
    </row>
    <row r="300" spans="1:10" x14ac:dyDescent="0.25">
      <c r="A300" s="236" t="str">
        <f t="shared" si="25"/>
        <v/>
      </c>
      <c r="B300" s="222"/>
      <c r="C300" s="248" t="s">
        <v>345</v>
      </c>
      <c r="D300" s="226"/>
      <c r="E300" s="238"/>
      <c r="F300" s="8" t="s">
        <v>6</v>
      </c>
      <c r="G300" s="8" t="s">
        <v>6</v>
      </c>
      <c r="H300" s="8" t="s">
        <v>6</v>
      </c>
      <c r="I300" s="8" t="s">
        <v>6</v>
      </c>
      <c r="J300" s="14" t="str">
        <f t="shared" si="24"/>
        <v/>
      </c>
    </row>
    <row r="301" spans="1:10" x14ac:dyDescent="0.25">
      <c r="A301" s="236" t="str">
        <f t="shared" si="25"/>
        <v/>
      </c>
      <c r="B301" s="222"/>
      <c r="C301" s="248" t="s">
        <v>346</v>
      </c>
      <c r="D301" s="226"/>
      <c r="E301" s="238"/>
      <c r="F301" s="8" t="s">
        <v>6</v>
      </c>
      <c r="G301" s="8" t="s">
        <v>6</v>
      </c>
      <c r="H301" s="8" t="s">
        <v>6</v>
      </c>
      <c r="I301" s="8" t="s">
        <v>6</v>
      </c>
      <c r="J301" s="14" t="str">
        <f t="shared" si="24"/>
        <v/>
      </c>
    </row>
    <row r="302" spans="1:10" x14ac:dyDescent="0.25">
      <c r="A302" s="236" t="str">
        <f t="shared" si="25"/>
        <v/>
      </c>
      <c r="B302" s="222"/>
      <c r="C302" s="248" t="s">
        <v>347</v>
      </c>
      <c r="D302" s="226"/>
      <c r="E302" s="238"/>
      <c r="F302" s="8" t="s">
        <v>6</v>
      </c>
      <c r="G302" s="8" t="s">
        <v>6</v>
      </c>
      <c r="H302" s="8" t="s">
        <v>6</v>
      </c>
      <c r="I302" s="8" t="s">
        <v>6</v>
      </c>
      <c r="J302" s="14" t="str">
        <f t="shared" si="24"/>
        <v/>
      </c>
    </row>
    <row r="303" spans="1:10" ht="60" x14ac:dyDescent="0.25">
      <c r="A303" s="236" t="str">
        <f t="shared" si="25"/>
        <v/>
      </c>
      <c r="B303" s="222"/>
      <c r="C303" s="234" t="s">
        <v>348</v>
      </c>
      <c r="D303" s="226"/>
      <c r="E303" s="238"/>
      <c r="F303" s="8" t="s">
        <v>6</v>
      </c>
      <c r="G303" s="8" t="s">
        <v>6</v>
      </c>
      <c r="H303" s="8" t="s">
        <v>6</v>
      </c>
      <c r="I303" s="8" t="s">
        <v>6</v>
      </c>
      <c r="J303" s="14" t="str">
        <f t="shared" si="24"/>
        <v/>
      </c>
    </row>
    <row r="304" spans="1:10" ht="45" x14ac:dyDescent="0.25">
      <c r="A304" s="236" t="str">
        <f t="shared" si="25"/>
        <v/>
      </c>
      <c r="B304" s="222"/>
      <c r="C304" s="234" t="s">
        <v>349</v>
      </c>
      <c r="D304" s="226"/>
      <c r="E304" s="238"/>
      <c r="F304" s="8" t="s">
        <v>6</v>
      </c>
      <c r="G304" s="8" t="s">
        <v>6</v>
      </c>
      <c r="H304" s="8" t="s">
        <v>6</v>
      </c>
      <c r="I304" s="8" t="s">
        <v>6</v>
      </c>
      <c r="J304" s="14" t="str">
        <f t="shared" si="24"/>
        <v/>
      </c>
    </row>
    <row r="305" spans="1:10" ht="30" x14ac:dyDescent="0.25">
      <c r="A305" s="14" t="str">
        <f>IF(E305="Défauts","X",
IF(E305="Non applic.","NA",
IF(E305="Projet ITMO","IT",
IF(E305="Remarques","RE",
IF(OR(E305="Pas de défauts",E305="À vérifier"),"","")))))</f>
        <v/>
      </c>
      <c r="B305" s="63">
        <v>2301.13</v>
      </c>
      <c r="C305" s="638" t="s">
        <v>350</v>
      </c>
      <c r="D305" s="16" t="s">
        <v>2431</v>
      </c>
      <c r="E305" s="71" t="s">
        <v>2132</v>
      </c>
      <c r="F305" s="8" t="s">
        <v>6</v>
      </c>
      <c r="G305" s="8" t="s">
        <v>6</v>
      </c>
      <c r="H305" s="8" t="s">
        <v>6</v>
      </c>
      <c r="I305" s="8" t="s">
        <v>6</v>
      </c>
      <c r="J305" s="14" t="str">
        <f t="shared" si="24"/>
        <v/>
      </c>
    </row>
    <row r="306" spans="1:10" ht="75" x14ac:dyDescent="0.25">
      <c r="A306" s="236" t="str">
        <f>IF(E306="afficher","X","")</f>
        <v/>
      </c>
      <c r="B306" s="222"/>
      <c r="C306" s="223" t="s">
        <v>351</v>
      </c>
      <c r="D306" s="226"/>
      <c r="E306" s="238"/>
      <c r="F306" s="8" t="s">
        <v>6</v>
      </c>
      <c r="G306" s="8" t="s">
        <v>6</v>
      </c>
      <c r="H306" s="8" t="s">
        <v>6</v>
      </c>
      <c r="I306" s="8" t="s">
        <v>6</v>
      </c>
      <c r="J306" s="14" t="str">
        <f t="shared" si="24"/>
        <v/>
      </c>
    </row>
    <row r="307" spans="1:10" x14ac:dyDescent="0.25">
      <c r="A307" s="236" t="str">
        <f>IF(E307="afficher","X","")</f>
        <v/>
      </c>
      <c r="B307" s="222"/>
      <c r="C307" s="223" t="s">
        <v>352</v>
      </c>
      <c r="D307" s="226"/>
      <c r="E307" s="238"/>
      <c r="F307" s="8" t="s">
        <v>6</v>
      </c>
      <c r="G307" s="8" t="s">
        <v>6</v>
      </c>
      <c r="H307" s="8" t="s">
        <v>6</v>
      </c>
      <c r="I307" s="8" t="s">
        <v>6</v>
      </c>
      <c r="J307" s="14" t="str">
        <f t="shared" si="24"/>
        <v/>
      </c>
    </row>
    <row r="308" spans="1:10" ht="30" x14ac:dyDescent="0.25">
      <c r="A308" s="236" t="str">
        <f>IF(E308="afficher","X","")</f>
        <v/>
      </c>
      <c r="B308" s="222"/>
      <c r="C308" s="223" t="s">
        <v>353</v>
      </c>
      <c r="D308" s="226"/>
      <c r="E308" s="238"/>
      <c r="F308" s="8" t="s">
        <v>6</v>
      </c>
      <c r="G308" s="8" t="s">
        <v>6</v>
      </c>
      <c r="H308" s="8" t="s">
        <v>6</v>
      </c>
      <c r="I308" s="8" t="s">
        <v>6</v>
      </c>
      <c r="J308" s="14" t="str">
        <f t="shared" si="24"/>
        <v/>
      </c>
    </row>
    <row r="309" spans="1:10" ht="30" x14ac:dyDescent="0.25">
      <c r="A309" s="14" t="str">
        <f>IF(E309="Défauts","X",
IF(E309="Non applic.","NA",
IF(E309="Projet ITMO","IT",
IF(E309="Remarques","RE",
IF(OR(E309="Pas de défauts",E309="À vérifier"),"","")))))</f>
        <v/>
      </c>
      <c r="B309" s="63">
        <v>2301.14</v>
      </c>
      <c r="C309" s="638" t="s">
        <v>354</v>
      </c>
      <c r="D309" s="16" t="s">
        <v>2431</v>
      </c>
      <c r="E309" s="71" t="s">
        <v>2132</v>
      </c>
      <c r="F309" s="8" t="s">
        <v>6</v>
      </c>
      <c r="G309" s="8" t="s">
        <v>6</v>
      </c>
      <c r="H309" s="8" t="s">
        <v>6</v>
      </c>
      <c r="I309" s="8" t="s">
        <v>6</v>
      </c>
      <c r="J309" s="14" t="str">
        <f t="shared" si="24"/>
        <v/>
      </c>
    </row>
    <row r="310" spans="1:10" ht="45" x14ac:dyDescent="0.25">
      <c r="A310" s="236" t="str">
        <f>IF(E310="afficher","X","")</f>
        <v/>
      </c>
      <c r="B310" s="222"/>
      <c r="C310" s="223" t="s">
        <v>355</v>
      </c>
      <c r="D310" s="226"/>
      <c r="E310" s="238"/>
      <c r="F310" s="8" t="s">
        <v>6</v>
      </c>
      <c r="G310" s="8" t="s">
        <v>6</v>
      </c>
      <c r="H310" s="8" t="s">
        <v>6</v>
      </c>
      <c r="I310" s="8" t="s">
        <v>6</v>
      </c>
      <c r="J310" s="14" t="str">
        <f t="shared" si="24"/>
        <v/>
      </c>
    </row>
    <row r="311" spans="1:10" ht="30" x14ac:dyDescent="0.25">
      <c r="A311" s="61" t="str">
        <f>IF(E311="Défauts","X",
IF(E311="Non applic.","NA",
IF(E311="Projet ITMO","IT",
IF(E311="Remarques","RE",
IF(OR(E311="Pas de défauts",E311="À vérifier"),"","")))))</f>
        <v/>
      </c>
      <c r="B311" s="191">
        <v>2301.15</v>
      </c>
      <c r="C311" s="634" t="s">
        <v>356</v>
      </c>
      <c r="D311" s="15" t="s">
        <v>2430</v>
      </c>
      <c r="E311" s="70" t="s">
        <v>2132</v>
      </c>
      <c r="F311" s="8" t="s">
        <v>6</v>
      </c>
      <c r="G311" s="8" t="s">
        <v>6</v>
      </c>
      <c r="H311" s="8" t="s">
        <v>6</v>
      </c>
      <c r="I311" s="8" t="s">
        <v>6</v>
      </c>
      <c r="J311" s="14" t="str">
        <f t="shared" si="24"/>
        <v/>
      </c>
    </row>
    <row r="312" spans="1:10" x14ac:dyDescent="0.25">
      <c r="A312" s="236" t="str">
        <f>IF(E312="afficher","X","")</f>
        <v/>
      </c>
      <c r="B312" s="222"/>
      <c r="C312" s="223" t="s">
        <v>357</v>
      </c>
      <c r="D312" s="226"/>
      <c r="E312" s="238"/>
      <c r="F312" s="8" t="s">
        <v>6</v>
      </c>
      <c r="G312" s="8" t="s">
        <v>6</v>
      </c>
      <c r="H312" s="8" t="s">
        <v>6</v>
      </c>
      <c r="I312" s="8" t="s">
        <v>6</v>
      </c>
      <c r="J312" s="14" t="str">
        <f t="shared" si="24"/>
        <v/>
      </c>
    </row>
    <row r="313" spans="1:10" ht="30" x14ac:dyDescent="0.25">
      <c r="A313" s="61" t="str">
        <f>IF(E313="Défauts","X",
IF(E313="Non applic.","NA",
IF(E313="Projet ITMO","IT",
IF(E313="Remarques","RE",
IF(OR(E313="Pas de défauts",E313="À vérifier"),"","")))))</f>
        <v/>
      </c>
      <c r="B313" s="191">
        <v>2301.16</v>
      </c>
      <c r="C313" s="634" t="s">
        <v>358</v>
      </c>
      <c r="D313" s="15" t="s">
        <v>2430</v>
      </c>
      <c r="E313" s="70" t="s">
        <v>2132</v>
      </c>
      <c r="F313" s="8" t="s">
        <v>6</v>
      </c>
      <c r="G313" s="8" t="s">
        <v>6</v>
      </c>
      <c r="H313" s="8" t="s">
        <v>6</v>
      </c>
      <c r="I313" s="8" t="s">
        <v>6</v>
      </c>
      <c r="J313" s="14" t="str">
        <f t="shared" si="24"/>
        <v/>
      </c>
    </row>
    <row r="314" spans="1:10" x14ac:dyDescent="0.25">
      <c r="A314" s="236" t="str">
        <f>IF(E314="afficher","X","")</f>
        <v/>
      </c>
      <c r="B314" s="222"/>
      <c r="C314" s="223" t="s">
        <v>359</v>
      </c>
      <c r="D314" s="226"/>
      <c r="E314" s="238"/>
      <c r="F314" s="8" t="s">
        <v>6</v>
      </c>
      <c r="G314" s="8" t="s">
        <v>6</v>
      </c>
      <c r="H314" s="8" t="s">
        <v>6</v>
      </c>
      <c r="I314" s="8" t="s">
        <v>6</v>
      </c>
      <c r="J314" s="14" t="str">
        <f t="shared" si="24"/>
        <v/>
      </c>
    </row>
    <row r="315" spans="1:10" x14ac:dyDescent="0.25">
      <c r="A315" s="14" t="str">
        <f>IF(E315="Défauts","X",
IF(E315="Non applic.","NA",
IF(E315="Projet ITMO","IT",
IF(E315="Remarques","RE",
IF(OR(E315="Pas de défauts",E315="À vérifier"),"","")))))</f>
        <v/>
      </c>
      <c r="B315" s="63">
        <v>2301.17</v>
      </c>
      <c r="C315" s="638" t="s">
        <v>360</v>
      </c>
      <c r="D315" s="16" t="s">
        <v>2431</v>
      </c>
      <c r="E315" s="71" t="s">
        <v>2132</v>
      </c>
      <c r="F315" s="1" t="s">
        <v>6</v>
      </c>
      <c r="H315" s="8" t="s">
        <v>6</v>
      </c>
      <c r="I315" s="8" t="s">
        <v>6</v>
      </c>
      <c r="J315" s="14" t="str">
        <f t="shared" si="24"/>
        <v/>
      </c>
    </row>
    <row r="316" spans="1:10" ht="30.75" thickBot="1" x14ac:dyDescent="0.3">
      <c r="A316" s="236" t="str">
        <f>IF(E316="afficher","X","")</f>
        <v/>
      </c>
      <c r="B316" s="225"/>
      <c r="C316" s="227" t="s">
        <v>361</v>
      </c>
      <c r="D316" s="228"/>
      <c r="E316" s="238"/>
      <c r="F316" s="1" t="s">
        <v>6</v>
      </c>
      <c r="H316" s="8" t="s">
        <v>6</v>
      </c>
      <c r="I316" s="8" t="s">
        <v>6</v>
      </c>
      <c r="J316" s="14" t="str">
        <f t="shared" si="24"/>
        <v/>
      </c>
    </row>
    <row r="317" spans="1:10" ht="15.75" thickBot="1" x14ac:dyDescent="0.3">
      <c r="A317" s="72" t="str">
        <f>IF(OR(COUNTIF(A318:A326,"X")&gt;0,J317="entfälltx"),"X","")</f>
        <v/>
      </c>
      <c r="B317" s="207">
        <v>2302</v>
      </c>
      <c r="C317" s="632" t="s">
        <v>362</v>
      </c>
      <c r="D317" s="142"/>
      <c r="E317" s="209"/>
      <c r="F317" s="8" t="s">
        <v>6</v>
      </c>
      <c r="G317" s="8" t="s">
        <v>6</v>
      </c>
      <c r="H317" s="8" t="s">
        <v>6</v>
      </c>
      <c r="I317" s="8" t="s">
        <v>6</v>
      </c>
      <c r="J317" s="14" t="str">
        <f>IF(OR($E$148="non applic.",$E$270="non applic.",$E$317="non applic.")=TRUE,"entfällt","")</f>
        <v/>
      </c>
    </row>
    <row r="318" spans="1:10" ht="45" x14ac:dyDescent="0.25">
      <c r="A318" s="69" t="str">
        <f>IF(E318="Défauts","X",
IF(E318="Non applic.","NA",
IF(E318="Projet ITMO","IT",
IF(E318="Remarques","RE",
IF(OR(E318="Pas de défauts",E318="À vérifier"),"","")))))</f>
        <v/>
      </c>
      <c r="B318" s="201">
        <v>2302.0100000000002</v>
      </c>
      <c r="C318" s="643" t="s">
        <v>363</v>
      </c>
      <c r="D318" s="22" t="s">
        <v>2432</v>
      </c>
      <c r="E318" s="154" t="s">
        <v>2132</v>
      </c>
      <c r="F318" s="8" t="s">
        <v>6</v>
      </c>
      <c r="G318" s="8" t="s">
        <v>6</v>
      </c>
      <c r="H318" s="8" t="s">
        <v>6</v>
      </c>
      <c r="I318" s="8" t="s">
        <v>6</v>
      </c>
      <c r="J318" s="14" t="str">
        <f t="shared" ref="J318:J326" si="26">IF(OR($E$148="non applic.",$E$270="non applic.",$E$317="non applic.")=TRUE,"entfällt","")</f>
        <v/>
      </c>
    </row>
    <row r="319" spans="1:10" ht="60" x14ac:dyDescent="0.25">
      <c r="A319" s="236" t="str">
        <f>IF(E319="afficher","X","")</f>
        <v/>
      </c>
      <c r="B319" s="222"/>
      <c r="C319" s="223" t="s">
        <v>364</v>
      </c>
      <c r="D319" s="226"/>
      <c r="E319" s="238"/>
      <c r="F319" s="8" t="s">
        <v>6</v>
      </c>
      <c r="G319" s="8" t="s">
        <v>6</v>
      </c>
      <c r="H319" s="8" t="s">
        <v>6</v>
      </c>
      <c r="I319" s="8" t="s">
        <v>6</v>
      </c>
      <c r="J319" s="14" t="str">
        <f t="shared" si="26"/>
        <v/>
      </c>
    </row>
    <row r="320" spans="1:10" ht="60" x14ac:dyDescent="0.25">
      <c r="A320" s="236" t="str">
        <f>IF(E320="afficher","X","")</f>
        <v/>
      </c>
      <c r="B320" s="222"/>
      <c r="C320" s="223" t="s">
        <v>365</v>
      </c>
      <c r="D320" s="226"/>
      <c r="E320" s="238"/>
      <c r="F320" s="8" t="s">
        <v>6</v>
      </c>
      <c r="G320" s="8" t="s">
        <v>6</v>
      </c>
      <c r="H320" s="8" t="s">
        <v>6</v>
      </c>
      <c r="I320" s="8" t="s">
        <v>6</v>
      </c>
      <c r="J320" s="14" t="str">
        <f t="shared" si="26"/>
        <v/>
      </c>
    </row>
    <row r="321" spans="1:10" ht="60" x14ac:dyDescent="0.25">
      <c r="A321" s="61" t="str">
        <f>IF(E321="Défauts","X",
IF(E321="Non applic.","NA",
IF(E321="Projet ITMO","IT",
IF(E321="Remarques","RE",
IF(OR(E321="Pas de défauts",E321="À vérifier"),"","")))))</f>
        <v/>
      </c>
      <c r="B321" s="191">
        <v>2302.02</v>
      </c>
      <c r="C321" s="634" t="s">
        <v>366</v>
      </c>
      <c r="D321" s="15" t="s">
        <v>2430</v>
      </c>
      <c r="E321" s="70" t="s">
        <v>2132</v>
      </c>
      <c r="F321" s="8" t="s">
        <v>6</v>
      </c>
      <c r="G321" s="8" t="s">
        <v>6</v>
      </c>
      <c r="H321" s="8" t="s">
        <v>6</v>
      </c>
      <c r="I321" s="8" t="s">
        <v>6</v>
      </c>
      <c r="J321" s="14" t="str">
        <f t="shared" si="26"/>
        <v/>
      </c>
    </row>
    <row r="322" spans="1:10" ht="45" x14ac:dyDescent="0.25">
      <c r="A322" s="236" t="str">
        <f>IF(E322="afficher","X","")</f>
        <v/>
      </c>
      <c r="B322" s="222"/>
      <c r="C322" s="223" t="s">
        <v>367</v>
      </c>
      <c r="D322" s="226"/>
      <c r="E322" s="238"/>
      <c r="F322" s="8" t="s">
        <v>6</v>
      </c>
      <c r="G322" s="8" t="s">
        <v>6</v>
      </c>
      <c r="H322" s="8" t="s">
        <v>6</v>
      </c>
      <c r="I322" s="8" t="s">
        <v>6</v>
      </c>
      <c r="J322" s="14" t="str">
        <f t="shared" si="26"/>
        <v/>
      </c>
    </row>
    <row r="323" spans="1:10" ht="45" x14ac:dyDescent="0.25">
      <c r="A323" s="61" t="str">
        <f>IF(E323="Défauts","X",
IF(E323="Non applic.","NA",
IF(E323="Projet ITMO","IT",
IF(E323="Remarques","RE",
IF(OR(E323="Pas de défauts",E323="À vérifier"),"","")))))</f>
        <v/>
      </c>
      <c r="B323" s="191">
        <v>2302.0300000000002</v>
      </c>
      <c r="C323" s="634" t="s">
        <v>368</v>
      </c>
      <c r="D323" s="15" t="s">
        <v>2430</v>
      </c>
      <c r="E323" s="70" t="s">
        <v>2132</v>
      </c>
      <c r="F323" s="8" t="s">
        <v>6</v>
      </c>
      <c r="G323" s="8" t="s">
        <v>6</v>
      </c>
      <c r="H323" s="8" t="s">
        <v>6</v>
      </c>
      <c r="I323" s="8" t="s">
        <v>6</v>
      </c>
      <c r="J323" s="14" t="str">
        <f t="shared" si="26"/>
        <v/>
      </c>
    </row>
    <row r="324" spans="1:10" ht="30" x14ac:dyDescent="0.25">
      <c r="A324" s="236" t="str">
        <f>IF(E324="afficher","X","")</f>
        <v/>
      </c>
      <c r="B324" s="222"/>
      <c r="C324" s="223" t="s">
        <v>369</v>
      </c>
      <c r="D324" s="226"/>
      <c r="E324" s="238"/>
      <c r="F324" s="8" t="s">
        <v>6</v>
      </c>
      <c r="G324" s="8" t="s">
        <v>6</v>
      </c>
      <c r="H324" s="8" t="s">
        <v>6</v>
      </c>
      <c r="I324" s="8" t="s">
        <v>6</v>
      </c>
      <c r="J324" s="14" t="str">
        <f t="shared" si="26"/>
        <v/>
      </c>
    </row>
    <row r="325" spans="1:10" ht="30" x14ac:dyDescent="0.25">
      <c r="A325" s="14" t="str">
        <f>IF(E325="Défauts","X",
IF(E325="Non applic.","NA",
IF(E325="Projet ITMO","IT",
IF(E325="Remarques","RE",
IF(OR(E325="Pas de défauts",E325="À vérifier"),"","")))))</f>
        <v/>
      </c>
      <c r="B325" s="63">
        <v>2302.04</v>
      </c>
      <c r="C325" s="638" t="s">
        <v>370</v>
      </c>
      <c r="D325" s="16" t="s">
        <v>2431</v>
      </c>
      <c r="E325" s="71" t="s">
        <v>2132</v>
      </c>
      <c r="F325" s="8" t="s">
        <v>6</v>
      </c>
      <c r="G325" s="8" t="s">
        <v>6</v>
      </c>
      <c r="H325" s="8" t="s">
        <v>6</v>
      </c>
      <c r="I325" s="8" t="s">
        <v>6</v>
      </c>
      <c r="J325" s="14" t="str">
        <f t="shared" si="26"/>
        <v/>
      </c>
    </row>
    <row r="326" spans="1:10" ht="45.75" thickBot="1" x14ac:dyDescent="0.3">
      <c r="A326" s="236" t="str">
        <f>IF(E326="afficher","X","")</f>
        <v/>
      </c>
      <c r="B326" s="225"/>
      <c r="C326" s="227" t="s">
        <v>371</v>
      </c>
      <c r="D326" s="228"/>
      <c r="E326" s="238"/>
      <c r="F326" s="8" t="s">
        <v>6</v>
      </c>
      <c r="G326" s="8" t="s">
        <v>6</v>
      </c>
      <c r="H326" s="8" t="s">
        <v>6</v>
      </c>
      <c r="I326" s="8" t="s">
        <v>6</v>
      </c>
      <c r="J326" s="14" t="str">
        <f t="shared" si="26"/>
        <v/>
      </c>
    </row>
    <row r="327" spans="1:10" ht="15.75" thickBot="1" x14ac:dyDescent="0.3">
      <c r="A327" s="72" t="str">
        <f>IF(OR(COUNTIF(A328:A336,"X")&gt;0,J327="entfälltx"),"X","")</f>
        <v/>
      </c>
      <c r="B327" s="207">
        <v>2303</v>
      </c>
      <c r="C327" s="632" t="s">
        <v>372</v>
      </c>
      <c r="D327" s="142"/>
      <c r="E327" s="209"/>
      <c r="F327" s="8" t="s">
        <v>6</v>
      </c>
      <c r="G327" s="8" t="s">
        <v>6</v>
      </c>
      <c r="H327" s="8" t="s">
        <v>6</v>
      </c>
      <c r="I327" s="8" t="s">
        <v>6</v>
      </c>
      <c r="J327" s="14" t="str">
        <f>IF(OR($E$148="non applic.",$E$270="non applic.",$E$327="non applic.")=TRUE,"entfällt","")</f>
        <v/>
      </c>
    </row>
    <row r="328" spans="1:10" x14ac:dyDescent="0.25">
      <c r="A328" s="69" t="str">
        <f>IF(E328="Défauts","X",
IF(E328="Non applic.","NA",
IF(E328="Projet ITMO","IT",
IF(E328="Remarques","RE",
IF(OR(E328="Pas de défauts",E328="À vérifier"),"","")))))</f>
        <v/>
      </c>
      <c r="B328" s="201">
        <v>2303.0100000000002</v>
      </c>
      <c r="C328" s="643" t="s">
        <v>373</v>
      </c>
      <c r="D328" s="22" t="s">
        <v>2432</v>
      </c>
      <c r="E328" s="154" t="s">
        <v>2132</v>
      </c>
      <c r="F328" s="8" t="s">
        <v>6</v>
      </c>
      <c r="G328" s="8" t="s">
        <v>6</v>
      </c>
      <c r="H328" s="8" t="s">
        <v>6</v>
      </c>
      <c r="I328" s="8" t="s">
        <v>6</v>
      </c>
      <c r="J328" s="14" t="str">
        <f t="shared" ref="J328:J336" si="27">IF(OR($E$148="non applic.",$E$270="non applic.",$E$327="non applic.")=TRUE,"entfällt","")</f>
        <v/>
      </c>
    </row>
    <row r="329" spans="1:10" x14ac:dyDescent="0.25">
      <c r="A329" s="236" t="str">
        <f>IF(E329="afficher","X","")</f>
        <v/>
      </c>
      <c r="B329" s="222"/>
      <c r="C329" s="223" t="s">
        <v>374</v>
      </c>
      <c r="D329" s="226"/>
      <c r="E329" s="238"/>
      <c r="F329" s="8" t="s">
        <v>6</v>
      </c>
      <c r="G329" s="8" t="s">
        <v>6</v>
      </c>
      <c r="H329" s="8" t="s">
        <v>6</v>
      </c>
      <c r="I329" s="8" t="s">
        <v>6</v>
      </c>
      <c r="J329" s="14" t="str">
        <f t="shared" si="27"/>
        <v/>
      </c>
    </row>
    <row r="330" spans="1:10" ht="45" x14ac:dyDescent="0.25">
      <c r="A330" s="236" t="str">
        <f>IF(E330="afficher","X","")</f>
        <v/>
      </c>
      <c r="B330" s="222"/>
      <c r="C330" s="223" t="s">
        <v>375</v>
      </c>
      <c r="D330" s="226"/>
      <c r="E330" s="238"/>
      <c r="F330" s="8" t="s">
        <v>6</v>
      </c>
      <c r="G330" s="8" t="s">
        <v>6</v>
      </c>
      <c r="H330" s="8" t="s">
        <v>6</v>
      </c>
      <c r="I330" s="8" t="s">
        <v>6</v>
      </c>
      <c r="J330" s="14" t="str">
        <f t="shared" si="27"/>
        <v/>
      </c>
    </row>
    <row r="331" spans="1:10" ht="30" x14ac:dyDescent="0.25">
      <c r="A331" s="61" t="str">
        <f>IF(E331="Défauts","X",
IF(E331="Non applic.","NA",
IF(E331="Projet ITMO","IT",
IF(E331="Remarques","RE",
IF(OR(E331="Pas de défauts",E331="À vérifier"),"","")))))</f>
        <v/>
      </c>
      <c r="B331" s="191">
        <v>2303.02</v>
      </c>
      <c r="C331" s="634" t="s">
        <v>376</v>
      </c>
      <c r="D331" s="15" t="s">
        <v>2430</v>
      </c>
      <c r="E331" s="70" t="s">
        <v>2132</v>
      </c>
      <c r="F331" s="8" t="s">
        <v>6</v>
      </c>
      <c r="G331" s="8" t="s">
        <v>6</v>
      </c>
      <c r="H331" s="8" t="s">
        <v>6</v>
      </c>
      <c r="I331" s="8" t="s">
        <v>6</v>
      </c>
      <c r="J331" s="14" t="str">
        <f t="shared" si="27"/>
        <v/>
      </c>
    </row>
    <row r="332" spans="1:10" ht="30" x14ac:dyDescent="0.25">
      <c r="A332" s="236" t="str">
        <f>IF(E332="afficher","X","")</f>
        <v/>
      </c>
      <c r="B332" s="222"/>
      <c r="C332" s="223" t="s">
        <v>377</v>
      </c>
      <c r="D332" s="226"/>
      <c r="E332" s="238"/>
      <c r="F332" s="8" t="s">
        <v>6</v>
      </c>
      <c r="G332" s="8" t="s">
        <v>6</v>
      </c>
      <c r="H332" s="8" t="s">
        <v>6</v>
      </c>
      <c r="I332" s="8" t="s">
        <v>6</v>
      </c>
      <c r="J332" s="14" t="str">
        <f t="shared" si="27"/>
        <v/>
      </c>
    </row>
    <row r="333" spans="1:10" x14ac:dyDescent="0.25">
      <c r="A333" s="61" t="str">
        <f>IF(E333="Défauts","X",
IF(E333="Non applic.","NA",
IF(E333="Projet ITMO","IT",
IF(E333="Remarques","RE",
IF(OR(E333="Pas de défauts",E333="À vérifier"),"","")))))</f>
        <v/>
      </c>
      <c r="B333" s="191">
        <v>2303.0300000000002</v>
      </c>
      <c r="C333" s="634" t="s">
        <v>378</v>
      </c>
      <c r="D333" s="15" t="s">
        <v>2430</v>
      </c>
      <c r="E333" s="70" t="s">
        <v>2132</v>
      </c>
      <c r="F333" s="8" t="s">
        <v>6</v>
      </c>
      <c r="G333" s="8" t="s">
        <v>6</v>
      </c>
      <c r="H333" s="8" t="s">
        <v>6</v>
      </c>
      <c r="I333" s="8" t="s">
        <v>6</v>
      </c>
      <c r="J333" s="14" t="str">
        <f t="shared" si="27"/>
        <v/>
      </c>
    </row>
    <row r="334" spans="1:10" ht="30" x14ac:dyDescent="0.25">
      <c r="A334" s="236" t="str">
        <f>IF(E334="afficher","X","")</f>
        <v/>
      </c>
      <c r="B334" s="222"/>
      <c r="C334" s="223" t="s">
        <v>379</v>
      </c>
      <c r="D334" s="226"/>
      <c r="E334" s="238"/>
      <c r="F334" s="8" t="s">
        <v>6</v>
      </c>
      <c r="G334" s="8" t="s">
        <v>6</v>
      </c>
      <c r="H334" s="8" t="s">
        <v>6</v>
      </c>
      <c r="I334" s="8" t="s">
        <v>6</v>
      </c>
      <c r="J334" s="14" t="str">
        <f t="shared" si="27"/>
        <v/>
      </c>
    </row>
    <row r="335" spans="1:10" x14ac:dyDescent="0.25">
      <c r="A335" s="13" t="str">
        <f>IF(E335="Défauts","X",
IF(E335="Non applic.","NA",
IF(E335="Projet ITMO","IT",
IF(E335="Remarques","RE",
IF(OR(E335="Pas de défauts",E335="À vérifier"),"","")))))</f>
        <v/>
      </c>
      <c r="B335" s="198">
        <v>2303.04</v>
      </c>
      <c r="C335" s="640" t="s">
        <v>380</v>
      </c>
      <c r="D335" s="17" t="s">
        <v>2432</v>
      </c>
      <c r="E335" s="154" t="s">
        <v>2132</v>
      </c>
      <c r="F335" s="8" t="s">
        <v>6</v>
      </c>
      <c r="G335" s="8" t="s">
        <v>6</v>
      </c>
      <c r="H335" s="8" t="s">
        <v>6</v>
      </c>
      <c r="I335" s="8" t="s">
        <v>6</v>
      </c>
      <c r="J335" s="14" t="str">
        <f t="shared" si="27"/>
        <v/>
      </c>
    </row>
    <row r="336" spans="1:10" ht="45.75" thickBot="1" x14ac:dyDescent="0.3">
      <c r="A336" s="236" t="str">
        <f>IF(E336="afficher","X","")</f>
        <v/>
      </c>
      <c r="B336" s="225"/>
      <c r="C336" s="227" t="s">
        <v>381</v>
      </c>
      <c r="D336" s="228"/>
      <c r="E336" s="238"/>
      <c r="F336" s="8" t="s">
        <v>6</v>
      </c>
      <c r="G336" s="8" t="s">
        <v>6</v>
      </c>
      <c r="H336" s="8" t="s">
        <v>6</v>
      </c>
      <c r="I336" s="8" t="s">
        <v>6</v>
      </c>
      <c r="J336" s="14" t="str">
        <f t="shared" si="27"/>
        <v/>
      </c>
    </row>
    <row r="337" spans="1:10" ht="15.75" hidden="1" thickBot="1" x14ac:dyDescent="0.3">
      <c r="A337" s="72" t="str">
        <f>IF(OR(COUNTIF(A338:A383,"X")&gt;0,J337="entfälltx"),"X","")</f>
        <v/>
      </c>
      <c r="B337" s="207">
        <v>2304</v>
      </c>
      <c r="C337" s="632" t="s">
        <v>382</v>
      </c>
      <c r="D337" s="142"/>
      <c r="E337" s="209"/>
      <c r="F337" s="8" t="s">
        <v>6</v>
      </c>
      <c r="G337" s="8" t="s">
        <v>6</v>
      </c>
      <c r="H337" s="8" t="s">
        <v>6</v>
      </c>
      <c r="J337" s="14" t="str">
        <f>IF(OR($E$148="non applic.",$E$270="non applic.",$E$337="non applic.")=TRUE,"entfällt","")</f>
        <v/>
      </c>
    </row>
    <row r="338" spans="1:10" ht="15.75" hidden="1" thickBot="1" x14ac:dyDescent="0.3">
      <c r="A338" s="67" t="str">
        <f>IF(E338="Défauts","X",
IF(E338="Non applic.","NA",
IF(E338="Projet ITMO","IT",
IF(E338="Remarques","RE",
IF(OR(E338="Pas de défauts",E338="À vérifier"),"","")))))</f>
        <v/>
      </c>
      <c r="B338" s="190">
        <v>2304.0100000000002</v>
      </c>
      <c r="C338" s="633" t="s">
        <v>383</v>
      </c>
      <c r="D338" s="25" t="s">
        <v>2430</v>
      </c>
      <c r="E338" s="70" t="s">
        <v>2132</v>
      </c>
      <c r="F338" s="8" t="s">
        <v>6</v>
      </c>
      <c r="G338" s="8" t="s">
        <v>6</v>
      </c>
      <c r="H338" s="8" t="s">
        <v>6</v>
      </c>
      <c r="J338" s="14" t="str">
        <f t="shared" ref="J338:J383" si="28">IF(OR($E$148="non applic.",$E$270="non applic.",$E$337="non applic.")=TRUE,"entfällt","")</f>
        <v/>
      </c>
    </row>
    <row r="339" spans="1:10" ht="30.75" hidden="1" thickBot="1" x14ac:dyDescent="0.3">
      <c r="A339" s="236" t="str">
        <f t="shared" ref="A339:A346" si="29">IF(E339="afficher","X","")</f>
        <v/>
      </c>
      <c r="B339" s="222"/>
      <c r="C339" s="234" t="s">
        <v>384</v>
      </c>
      <c r="D339" s="226"/>
      <c r="E339" s="238"/>
      <c r="F339" s="8" t="s">
        <v>6</v>
      </c>
      <c r="G339" s="8" t="s">
        <v>6</v>
      </c>
      <c r="H339" s="8" t="s">
        <v>6</v>
      </c>
      <c r="J339" s="14" t="str">
        <f t="shared" si="28"/>
        <v/>
      </c>
    </row>
    <row r="340" spans="1:10" ht="15.75" hidden="1" thickBot="1" x14ac:dyDescent="0.3">
      <c r="A340" s="236" t="str">
        <f t="shared" si="29"/>
        <v/>
      </c>
      <c r="B340" s="222"/>
      <c r="C340" s="248" t="s">
        <v>385</v>
      </c>
      <c r="D340" s="226"/>
      <c r="E340" s="238"/>
      <c r="F340" s="8" t="s">
        <v>6</v>
      </c>
      <c r="G340" s="8" t="s">
        <v>6</v>
      </c>
      <c r="H340" s="8" t="s">
        <v>6</v>
      </c>
      <c r="J340" s="14" t="str">
        <f t="shared" si="28"/>
        <v/>
      </c>
    </row>
    <row r="341" spans="1:10" ht="15.75" hidden="1" thickBot="1" x14ac:dyDescent="0.3">
      <c r="A341" s="236" t="str">
        <f t="shared" si="29"/>
        <v/>
      </c>
      <c r="B341" s="222"/>
      <c r="C341" s="248" t="s">
        <v>386</v>
      </c>
      <c r="D341" s="226"/>
      <c r="E341" s="238"/>
      <c r="F341" s="8" t="s">
        <v>6</v>
      </c>
      <c r="G341" s="8" t="s">
        <v>6</v>
      </c>
      <c r="H341" s="8" t="s">
        <v>6</v>
      </c>
      <c r="J341" s="14" t="str">
        <f t="shared" si="28"/>
        <v/>
      </c>
    </row>
    <row r="342" spans="1:10" ht="15.75" hidden="1" thickBot="1" x14ac:dyDescent="0.3">
      <c r="A342" s="236" t="str">
        <f t="shared" si="29"/>
        <v/>
      </c>
      <c r="B342" s="222"/>
      <c r="C342" s="248" t="s">
        <v>387</v>
      </c>
      <c r="D342" s="226"/>
      <c r="E342" s="238"/>
      <c r="F342" s="8" t="s">
        <v>6</v>
      </c>
      <c r="G342" s="8" t="s">
        <v>6</v>
      </c>
      <c r="H342" s="8" t="s">
        <v>6</v>
      </c>
      <c r="J342" s="14" t="str">
        <f t="shared" si="28"/>
        <v/>
      </c>
    </row>
    <row r="343" spans="1:10" ht="15.75" hidden="1" thickBot="1" x14ac:dyDescent="0.3">
      <c r="A343" s="236" t="str">
        <f t="shared" si="29"/>
        <v/>
      </c>
      <c r="B343" s="222"/>
      <c r="C343" s="248" t="s">
        <v>388</v>
      </c>
      <c r="D343" s="226"/>
      <c r="E343" s="238"/>
      <c r="F343" s="8" t="s">
        <v>6</v>
      </c>
      <c r="G343" s="8" t="s">
        <v>6</v>
      </c>
      <c r="H343" s="8" t="s">
        <v>6</v>
      </c>
      <c r="J343" s="14" t="str">
        <f t="shared" si="28"/>
        <v/>
      </c>
    </row>
    <row r="344" spans="1:10" ht="30.75" hidden="1" thickBot="1" x14ac:dyDescent="0.3">
      <c r="A344" s="236" t="str">
        <f t="shared" si="29"/>
        <v/>
      </c>
      <c r="B344" s="222"/>
      <c r="C344" s="248" t="s">
        <v>389</v>
      </c>
      <c r="D344" s="226"/>
      <c r="E344" s="238"/>
      <c r="F344" s="8" t="s">
        <v>6</v>
      </c>
      <c r="G344" s="8" t="s">
        <v>6</v>
      </c>
      <c r="H344" s="8" t="s">
        <v>6</v>
      </c>
      <c r="J344" s="14" t="str">
        <f t="shared" si="28"/>
        <v/>
      </c>
    </row>
    <row r="345" spans="1:10" ht="15.75" hidden="1" thickBot="1" x14ac:dyDescent="0.3">
      <c r="A345" s="236" t="str">
        <f t="shared" si="29"/>
        <v/>
      </c>
      <c r="B345" s="222"/>
      <c r="C345" s="248" t="s">
        <v>390</v>
      </c>
      <c r="D345" s="226"/>
      <c r="E345" s="238"/>
      <c r="F345" s="8" t="s">
        <v>6</v>
      </c>
      <c r="G345" s="8" t="s">
        <v>6</v>
      </c>
      <c r="H345" s="8" t="s">
        <v>6</v>
      </c>
      <c r="J345" s="14" t="str">
        <f t="shared" si="28"/>
        <v/>
      </c>
    </row>
    <row r="346" spans="1:10" ht="15.75" hidden="1" thickBot="1" x14ac:dyDescent="0.3">
      <c r="A346" s="236" t="str">
        <f t="shared" si="29"/>
        <v/>
      </c>
      <c r="B346" s="222"/>
      <c r="C346" s="248" t="s">
        <v>391</v>
      </c>
      <c r="D346" s="226"/>
      <c r="E346" s="238"/>
      <c r="F346" s="8" t="s">
        <v>6</v>
      </c>
      <c r="G346" s="8" t="s">
        <v>6</v>
      </c>
      <c r="H346" s="8" t="s">
        <v>6</v>
      </c>
      <c r="J346" s="14" t="str">
        <f t="shared" si="28"/>
        <v/>
      </c>
    </row>
    <row r="347" spans="1:10" ht="30.75" hidden="1" thickBot="1" x14ac:dyDescent="0.3">
      <c r="A347" s="61" t="str">
        <f>IF(E347="Défauts","X",
IF(E347="Non applic.","NA",
IF(E347="Projet ITMO","IT",
IF(E347="Remarques","RE",
IF(OR(E347="Pas de défauts",E347="À vérifier"),"","")))))</f>
        <v/>
      </c>
      <c r="B347" s="191">
        <v>2304.02</v>
      </c>
      <c r="C347" s="634" t="s">
        <v>392</v>
      </c>
      <c r="D347" s="15" t="s">
        <v>2430</v>
      </c>
      <c r="E347" s="70" t="s">
        <v>2132</v>
      </c>
      <c r="F347" s="8" t="s">
        <v>6</v>
      </c>
      <c r="G347" s="8" t="s">
        <v>6</v>
      </c>
      <c r="H347" s="8" t="s">
        <v>6</v>
      </c>
      <c r="J347" s="14" t="str">
        <f t="shared" si="28"/>
        <v/>
      </c>
    </row>
    <row r="348" spans="1:10" ht="30.75" hidden="1" thickBot="1" x14ac:dyDescent="0.3">
      <c r="A348" s="236" t="str">
        <f>IF(E348="afficher","X","")</f>
        <v/>
      </c>
      <c r="B348" s="222"/>
      <c r="C348" s="223" t="s">
        <v>393</v>
      </c>
      <c r="D348" s="226"/>
      <c r="E348" s="238"/>
      <c r="F348" s="8" t="s">
        <v>6</v>
      </c>
      <c r="G348" s="8" t="s">
        <v>6</v>
      </c>
      <c r="H348" s="8" t="s">
        <v>6</v>
      </c>
      <c r="J348" s="14" t="str">
        <f t="shared" si="28"/>
        <v/>
      </c>
    </row>
    <row r="349" spans="1:10" ht="15.75" hidden="1" thickBot="1" x14ac:dyDescent="0.3">
      <c r="A349" s="14" t="str">
        <f>IF(E349="Défauts","X",
IF(E349="Non applic.","NA",
IF(E349="Projet ITMO","IT",
IF(E349="Remarques","RE",
IF(OR(E349="Pas de défauts",E349="À vérifier"),"","")))))</f>
        <v/>
      </c>
      <c r="B349" s="63">
        <v>2304.0300000000002</v>
      </c>
      <c r="C349" s="638" t="s">
        <v>394</v>
      </c>
      <c r="D349" s="16" t="s">
        <v>2431</v>
      </c>
      <c r="E349" s="71" t="s">
        <v>2132</v>
      </c>
      <c r="F349" s="8" t="s">
        <v>6</v>
      </c>
      <c r="G349" s="8" t="s">
        <v>6</v>
      </c>
      <c r="H349" s="8" t="s">
        <v>6</v>
      </c>
      <c r="J349" s="14" t="str">
        <f t="shared" si="28"/>
        <v/>
      </c>
    </row>
    <row r="350" spans="1:10" ht="45.75" hidden="1" thickBot="1" x14ac:dyDescent="0.3">
      <c r="A350" s="236" t="str">
        <f>IF(E350="afficher","X","")</f>
        <v/>
      </c>
      <c r="B350" s="222"/>
      <c r="C350" s="223" t="s">
        <v>395</v>
      </c>
      <c r="D350" s="226"/>
      <c r="E350" s="238"/>
      <c r="F350" s="8" t="s">
        <v>6</v>
      </c>
      <c r="G350" s="8" t="s">
        <v>6</v>
      </c>
      <c r="H350" s="8" t="s">
        <v>6</v>
      </c>
      <c r="J350" s="14" t="str">
        <f t="shared" si="28"/>
        <v/>
      </c>
    </row>
    <row r="351" spans="1:10" ht="15.75" hidden="1" thickBot="1" x14ac:dyDescent="0.3">
      <c r="A351" s="14" t="str">
        <f>IF(E351="Défauts","X",
IF(E351="Non applic.","NA",
IF(E351="Projet ITMO","IT",
IF(E351="Remarques","RE",
IF(OR(E351="Pas de défauts",E351="À vérifier"),"","")))))</f>
        <v/>
      </c>
      <c r="B351" s="63">
        <v>2304.04</v>
      </c>
      <c r="C351" s="638" t="s">
        <v>396</v>
      </c>
      <c r="D351" s="16" t="s">
        <v>2431</v>
      </c>
      <c r="E351" s="71" t="s">
        <v>2132</v>
      </c>
      <c r="F351" s="8" t="s">
        <v>6</v>
      </c>
      <c r="G351" s="8" t="s">
        <v>6</v>
      </c>
      <c r="H351" s="8" t="s">
        <v>6</v>
      </c>
      <c r="J351" s="14" t="str">
        <f t="shared" si="28"/>
        <v/>
      </c>
    </row>
    <row r="352" spans="1:10" ht="30.75" hidden="1" thickBot="1" x14ac:dyDescent="0.3">
      <c r="A352" s="236" t="str">
        <f>IF(E352="afficher","X","")</f>
        <v/>
      </c>
      <c r="B352" s="222"/>
      <c r="C352" s="223" t="s">
        <v>397</v>
      </c>
      <c r="D352" s="226"/>
      <c r="E352" s="238"/>
      <c r="F352" s="8" t="s">
        <v>6</v>
      </c>
      <c r="G352" s="8" t="s">
        <v>6</v>
      </c>
      <c r="H352" s="8" t="s">
        <v>6</v>
      </c>
      <c r="J352" s="14" t="str">
        <f t="shared" si="28"/>
        <v/>
      </c>
    </row>
    <row r="353" spans="1:10" ht="15.75" hidden="1" thickBot="1" x14ac:dyDescent="0.3">
      <c r="A353" s="61" t="str">
        <f>IF(E353="Défauts","X",
IF(E353="Non applic.","NA",
IF(E353="Projet ITMO","IT",
IF(E353="Remarques","RE",
IF(OR(E353="Pas de défauts",E353="À vérifier"),"","")))))</f>
        <v/>
      </c>
      <c r="B353" s="191">
        <v>2304.0500000000002</v>
      </c>
      <c r="C353" s="634" t="s">
        <v>398</v>
      </c>
      <c r="D353" s="15" t="s">
        <v>2430</v>
      </c>
      <c r="E353" s="70" t="s">
        <v>2132</v>
      </c>
      <c r="F353" s="8" t="s">
        <v>6</v>
      </c>
      <c r="G353" s="8" t="s">
        <v>6</v>
      </c>
      <c r="H353" s="8" t="s">
        <v>6</v>
      </c>
      <c r="J353" s="14" t="str">
        <f t="shared" si="28"/>
        <v/>
      </c>
    </row>
    <row r="354" spans="1:10" ht="30.75" hidden="1" thickBot="1" x14ac:dyDescent="0.3">
      <c r="A354" s="236" t="str">
        <f>IF(E354="afficher","X","")</f>
        <v/>
      </c>
      <c r="B354" s="222"/>
      <c r="C354" s="223" t="s">
        <v>399</v>
      </c>
      <c r="D354" s="226"/>
      <c r="E354" s="238"/>
      <c r="F354" s="8" t="s">
        <v>6</v>
      </c>
      <c r="G354" s="8" t="s">
        <v>6</v>
      </c>
      <c r="H354" s="8" t="s">
        <v>6</v>
      </c>
      <c r="J354" s="14" t="str">
        <f t="shared" si="28"/>
        <v/>
      </c>
    </row>
    <row r="355" spans="1:10" ht="15.75" hidden="1" thickBot="1" x14ac:dyDescent="0.3">
      <c r="A355" s="14" t="str">
        <f>IF(E355="Défauts","X",
IF(E355="Non applic.","NA",
IF(E355="Projet ITMO","IT",
IF(E355="Remarques","RE",
IF(OR(E355="Pas de défauts",E355="À vérifier"),"","")))))</f>
        <v/>
      </c>
      <c r="B355" s="63">
        <v>2304.06</v>
      </c>
      <c r="C355" s="638" t="s">
        <v>400</v>
      </c>
      <c r="D355" s="16" t="s">
        <v>2431</v>
      </c>
      <c r="E355" s="71" t="s">
        <v>2132</v>
      </c>
      <c r="F355" s="8" t="s">
        <v>6</v>
      </c>
      <c r="G355" s="8" t="s">
        <v>6</v>
      </c>
      <c r="H355" s="8" t="s">
        <v>6</v>
      </c>
      <c r="J355" s="14" t="str">
        <f t="shared" si="28"/>
        <v/>
      </c>
    </row>
    <row r="356" spans="1:10" ht="30.75" hidden="1" thickBot="1" x14ac:dyDescent="0.3">
      <c r="A356" s="236" t="str">
        <f>IF(E356="afficher","X","")</f>
        <v/>
      </c>
      <c r="B356" s="222"/>
      <c r="C356" s="223" t="s">
        <v>401</v>
      </c>
      <c r="D356" s="226"/>
      <c r="E356" s="238"/>
      <c r="F356" s="8" t="s">
        <v>6</v>
      </c>
      <c r="G356" s="8" t="s">
        <v>6</v>
      </c>
      <c r="H356" s="8" t="s">
        <v>6</v>
      </c>
      <c r="J356" s="14" t="str">
        <f t="shared" si="28"/>
        <v/>
      </c>
    </row>
    <row r="357" spans="1:10" ht="15.75" hidden="1" thickBot="1" x14ac:dyDescent="0.3">
      <c r="A357" s="14" t="str">
        <f>IF(E357="Défauts","X",
IF(E357="Non applic.","NA",
IF(E357="Projet ITMO","IT",
IF(E357="Remarques","RE",
IF(OR(E357="Pas de défauts",E357="À vérifier"),"","")))))</f>
        <v/>
      </c>
      <c r="B357" s="63">
        <v>2304.0700000000002</v>
      </c>
      <c r="C357" s="638" t="s">
        <v>402</v>
      </c>
      <c r="D357" s="16" t="s">
        <v>2431</v>
      </c>
      <c r="E357" s="71" t="s">
        <v>2132</v>
      </c>
      <c r="F357" s="8" t="s">
        <v>6</v>
      </c>
      <c r="G357" s="8" t="s">
        <v>6</v>
      </c>
      <c r="H357" s="8" t="s">
        <v>6</v>
      </c>
      <c r="J357" s="14" t="str">
        <f t="shared" si="28"/>
        <v/>
      </c>
    </row>
    <row r="358" spans="1:10" ht="30.75" hidden="1" thickBot="1" x14ac:dyDescent="0.3">
      <c r="A358" s="236" t="str">
        <f>IF(E358="afficher","X","")</f>
        <v/>
      </c>
      <c r="B358" s="222"/>
      <c r="C358" s="223" t="s">
        <v>403</v>
      </c>
      <c r="D358" s="226"/>
      <c r="E358" s="238"/>
      <c r="F358" s="8" t="s">
        <v>6</v>
      </c>
      <c r="G358" s="8" t="s">
        <v>6</v>
      </c>
      <c r="H358" s="8" t="s">
        <v>6</v>
      </c>
      <c r="J358" s="14" t="str">
        <f t="shared" si="28"/>
        <v/>
      </c>
    </row>
    <row r="359" spans="1:10" ht="30.75" hidden="1" thickBot="1" x14ac:dyDescent="0.3">
      <c r="A359" s="74" t="str">
        <f>IF(E359="Défauts","X",
IF(E359="Non applic.","NA",
IF(E359="Projet ITMO","IT",
IF(E359="Remarques","RE",
IF(OR(E359="Pas de défauts",E359="À vérifier"),"","")))))</f>
        <v/>
      </c>
      <c r="B359" s="199">
        <v>2304.08</v>
      </c>
      <c r="C359" s="641" t="s">
        <v>404</v>
      </c>
      <c r="D359" s="73" t="s">
        <v>3</v>
      </c>
      <c r="E359" s="77" t="s">
        <v>2132</v>
      </c>
      <c r="F359" s="8" t="s">
        <v>6</v>
      </c>
      <c r="G359" s="8" t="s">
        <v>6</v>
      </c>
      <c r="H359" s="8" t="s">
        <v>6</v>
      </c>
      <c r="J359" s="14" t="str">
        <f t="shared" si="28"/>
        <v/>
      </c>
    </row>
    <row r="360" spans="1:10" ht="135.75" hidden="1" thickBot="1" x14ac:dyDescent="0.3">
      <c r="A360" s="236" t="str">
        <f>IF(E360="afficher","X","")</f>
        <v/>
      </c>
      <c r="B360" s="222"/>
      <c r="C360" s="223" t="s">
        <v>405</v>
      </c>
      <c r="D360" s="226"/>
      <c r="E360" s="238"/>
      <c r="F360" s="8" t="s">
        <v>6</v>
      </c>
      <c r="G360" s="8" t="s">
        <v>6</v>
      </c>
      <c r="H360" s="8" t="s">
        <v>6</v>
      </c>
      <c r="J360" s="14" t="str">
        <f t="shared" si="28"/>
        <v/>
      </c>
    </row>
    <row r="361" spans="1:10" ht="15.75" hidden="1" thickBot="1" x14ac:dyDescent="0.3">
      <c r="A361" s="14" t="str">
        <f>IF(E361="Défauts","X",
IF(E361="Non applic.","NA",
IF(E361="Projet ITMO","IT",
IF(E361="Remarques","RE",
IF(OR(E361="Pas de défauts",E361="À vérifier"),"","")))))</f>
        <v/>
      </c>
      <c r="B361" s="63">
        <v>2304.09</v>
      </c>
      <c r="C361" s="638" t="s">
        <v>406</v>
      </c>
      <c r="D361" s="16" t="s">
        <v>2431</v>
      </c>
      <c r="E361" s="71" t="s">
        <v>2132</v>
      </c>
      <c r="F361" s="8" t="s">
        <v>6</v>
      </c>
      <c r="G361" s="8" t="s">
        <v>6</v>
      </c>
      <c r="H361" s="8" t="s">
        <v>6</v>
      </c>
      <c r="J361" s="14" t="str">
        <f t="shared" si="28"/>
        <v/>
      </c>
    </row>
    <row r="362" spans="1:10" ht="15.75" hidden="1" thickBot="1" x14ac:dyDescent="0.3">
      <c r="A362" s="236" t="str">
        <f>IF(E362="afficher","X","")</f>
        <v/>
      </c>
      <c r="B362" s="222"/>
      <c r="C362" s="223" t="s">
        <v>407</v>
      </c>
      <c r="D362" s="226"/>
      <c r="E362" s="238"/>
      <c r="F362" s="8" t="s">
        <v>6</v>
      </c>
      <c r="G362" s="8" t="s">
        <v>6</v>
      </c>
      <c r="H362" s="8" t="s">
        <v>6</v>
      </c>
      <c r="J362" s="14" t="str">
        <f t="shared" si="28"/>
        <v/>
      </c>
    </row>
    <row r="363" spans="1:10" ht="15.75" hidden="1" thickBot="1" x14ac:dyDescent="0.3">
      <c r="A363" s="14" t="str">
        <f>IF(E363="Défauts","X",
IF(E363="Non applic.","NA",
IF(E363="Projet ITMO","IT",
IF(E363="Remarques","RE",
IF(OR(E363="Pas de défauts",E363="À vérifier"),"","")))))</f>
        <v/>
      </c>
      <c r="B363" s="63">
        <v>2304.1</v>
      </c>
      <c r="C363" s="638" t="s">
        <v>408</v>
      </c>
      <c r="D363" s="16" t="s">
        <v>2431</v>
      </c>
      <c r="E363" s="71" t="s">
        <v>2132</v>
      </c>
      <c r="F363" s="8" t="s">
        <v>6</v>
      </c>
      <c r="G363" s="8" t="s">
        <v>6</v>
      </c>
      <c r="H363" s="8" t="s">
        <v>6</v>
      </c>
      <c r="J363" s="14" t="str">
        <f t="shared" si="28"/>
        <v/>
      </c>
    </row>
    <row r="364" spans="1:10" ht="30.75" hidden="1" thickBot="1" x14ac:dyDescent="0.3">
      <c r="A364" s="236" t="str">
        <f>IF(E364="afficher","X","")</f>
        <v/>
      </c>
      <c r="B364" s="222"/>
      <c r="C364" s="223" t="s">
        <v>409</v>
      </c>
      <c r="D364" s="226"/>
      <c r="E364" s="238"/>
      <c r="F364" s="8" t="s">
        <v>6</v>
      </c>
      <c r="G364" s="8" t="s">
        <v>6</v>
      </c>
      <c r="H364" s="8" t="s">
        <v>6</v>
      </c>
      <c r="J364" s="14" t="str">
        <f t="shared" si="28"/>
        <v/>
      </c>
    </row>
    <row r="365" spans="1:10" ht="30.75" hidden="1" thickBot="1" x14ac:dyDescent="0.3">
      <c r="A365" s="14" t="str">
        <f>IF(E365="Défauts","X",
IF(E365="Non applic.","NA",
IF(E365="Projet ITMO","IT",
IF(E365="Remarques","RE",
IF(OR(E365="Pas de défauts",E365="À vérifier"),"","")))))</f>
        <v/>
      </c>
      <c r="B365" s="63">
        <v>2304.11</v>
      </c>
      <c r="C365" s="638" t="s">
        <v>410</v>
      </c>
      <c r="D365" s="16" t="s">
        <v>2431</v>
      </c>
      <c r="E365" s="71" t="s">
        <v>2132</v>
      </c>
      <c r="F365" s="8" t="s">
        <v>6</v>
      </c>
      <c r="G365" s="8" t="s">
        <v>6</v>
      </c>
      <c r="H365" s="8" t="s">
        <v>6</v>
      </c>
      <c r="J365" s="14" t="str">
        <f t="shared" si="28"/>
        <v/>
      </c>
    </row>
    <row r="366" spans="1:10" ht="30.75" hidden="1" thickBot="1" x14ac:dyDescent="0.3">
      <c r="A366" s="236" t="str">
        <f>IF(E366="afficher","X","")</f>
        <v/>
      </c>
      <c r="B366" s="222"/>
      <c r="C366" s="223" t="s">
        <v>411</v>
      </c>
      <c r="D366" s="226"/>
      <c r="E366" s="238"/>
      <c r="F366" s="8" t="s">
        <v>6</v>
      </c>
      <c r="G366" s="8" t="s">
        <v>6</v>
      </c>
      <c r="H366" s="8" t="s">
        <v>6</v>
      </c>
      <c r="J366" s="14" t="str">
        <f t="shared" si="28"/>
        <v/>
      </c>
    </row>
    <row r="367" spans="1:10" ht="30.75" hidden="1" thickBot="1" x14ac:dyDescent="0.3">
      <c r="A367" s="61" t="str">
        <f>IF(E367="Défauts","X",
IF(E367="Non applic.","NA",
IF(E367="Projet ITMO","IT",
IF(E367="Remarques","RE",
IF(OR(E367="Pas de défauts",E367="À vérifier"),"","")))))</f>
        <v/>
      </c>
      <c r="B367" s="191">
        <v>2304.12</v>
      </c>
      <c r="C367" s="634" t="s">
        <v>412</v>
      </c>
      <c r="D367" s="15" t="s">
        <v>2430</v>
      </c>
      <c r="E367" s="70" t="s">
        <v>2132</v>
      </c>
      <c r="F367" s="8" t="s">
        <v>6</v>
      </c>
      <c r="G367" s="8" t="s">
        <v>6</v>
      </c>
      <c r="H367" s="8" t="s">
        <v>6</v>
      </c>
      <c r="J367" s="14" t="str">
        <f t="shared" si="28"/>
        <v/>
      </c>
    </row>
    <row r="368" spans="1:10" ht="60.75" hidden="1" thickBot="1" x14ac:dyDescent="0.3">
      <c r="A368" s="236" t="str">
        <f>IF(E368="afficher","X","")</f>
        <v/>
      </c>
      <c r="B368" s="222"/>
      <c r="C368" s="223" t="s">
        <v>413</v>
      </c>
      <c r="D368" s="226"/>
      <c r="E368" s="238"/>
      <c r="F368" s="8" t="s">
        <v>6</v>
      </c>
      <c r="G368" s="8" t="s">
        <v>6</v>
      </c>
      <c r="H368" s="8" t="s">
        <v>6</v>
      </c>
      <c r="J368" s="14" t="str">
        <f t="shared" si="28"/>
        <v/>
      </c>
    </row>
    <row r="369" spans="1:10" ht="30.75" hidden="1" thickBot="1" x14ac:dyDescent="0.3">
      <c r="A369" s="61" t="str">
        <f>IF(E369="Défauts","X",
IF(E369="Non applic.","NA",
IF(E369="Projet ITMO","IT",
IF(E369="Remarques","RE",
IF(OR(E369="Pas de défauts",E369="À vérifier"),"","")))))</f>
        <v/>
      </c>
      <c r="B369" s="191">
        <v>2304.13</v>
      </c>
      <c r="C369" s="634" t="s">
        <v>414</v>
      </c>
      <c r="D369" s="15" t="s">
        <v>2430</v>
      </c>
      <c r="E369" s="70" t="s">
        <v>2132</v>
      </c>
      <c r="F369" s="8" t="s">
        <v>6</v>
      </c>
      <c r="G369" s="8" t="s">
        <v>6</v>
      </c>
      <c r="H369" s="8" t="s">
        <v>6</v>
      </c>
      <c r="J369" s="14" t="str">
        <f t="shared" si="28"/>
        <v/>
      </c>
    </row>
    <row r="370" spans="1:10" ht="45.75" hidden="1" thickBot="1" x14ac:dyDescent="0.3">
      <c r="A370" s="236" t="str">
        <f>IF(E370="afficher","X","")</f>
        <v/>
      </c>
      <c r="B370" s="222"/>
      <c r="C370" s="223" t="s">
        <v>415</v>
      </c>
      <c r="D370" s="226"/>
      <c r="E370" s="238"/>
      <c r="F370" s="8" t="s">
        <v>6</v>
      </c>
      <c r="G370" s="8" t="s">
        <v>6</v>
      </c>
      <c r="H370" s="8" t="s">
        <v>6</v>
      </c>
      <c r="J370" s="14" t="str">
        <f t="shared" si="28"/>
        <v/>
      </c>
    </row>
    <row r="371" spans="1:10" ht="15.75" hidden="1" thickBot="1" x14ac:dyDescent="0.3">
      <c r="A371" s="61" t="str">
        <f>IF(E371="Défauts","X",
IF(E371="Non applic.","NA",
IF(E371="Projet ITMO","IT",
IF(E371="Remarques","RE",
IF(OR(E371="Pas de défauts",E371="À vérifier"),"","")))))</f>
        <v/>
      </c>
      <c r="B371" s="191">
        <v>2304.14</v>
      </c>
      <c r="C371" s="634" t="s">
        <v>416</v>
      </c>
      <c r="D371" s="15" t="s">
        <v>2430</v>
      </c>
      <c r="E371" s="70" t="s">
        <v>2132</v>
      </c>
      <c r="F371" s="8" t="s">
        <v>6</v>
      </c>
      <c r="G371" s="8" t="s">
        <v>6</v>
      </c>
      <c r="H371" s="8" t="s">
        <v>6</v>
      </c>
      <c r="J371" s="14" t="str">
        <f t="shared" si="28"/>
        <v/>
      </c>
    </row>
    <row r="372" spans="1:10" ht="45.75" hidden="1" thickBot="1" x14ac:dyDescent="0.3">
      <c r="A372" s="236" t="str">
        <f>IF(E372="afficher","X","")</f>
        <v/>
      </c>
      <c r="B372" s="222"/>
      <c r="C372" s="223" t="s">
        <v>417</v>
      </c>
      <c r="D372" s="226"/>
      <c r="E372" s="238"/>
      <c r="F372" s="8" t="s">
        <v>6</v>
      </c>
      <c r="G372" s="8" t="s">
        <v>6</v>
      </c>
      <c r="H372" s="8" t="s">
        <v>6</v>
      </c>
      <c r="J372" s="14" t="str">
        <f t="shared" si="28"/>
        <v/>
      </c>
    </row>
    <row r="373" spans="1:10" ht="15.75" hidden="1" thickBot="1" x14ac:dyDescent="0.3">
      <c r="A373" s="61" t="str">
        <f>IF(E373="Défauts","X",
IF(E373="Non applic.","NA",
IF(E373="Projet ITMO","IT",
IF(E373="Remarques","RE",
IF(OR(E373="Pas de défauts",E373="À vérifier"),"","")))))</f>
        <v/>
      </c>
      <c r="B373" s="191">
        <v>2304.15</v>
      </c>
      <c r="C373" s="634" t="s">
        <v>418</v>
      </c>
      <c r="D373" s="15" t="s">
        <v>2430</v>
      </c>
      <c r="E373" s="70" t="s">
        <v>2132</v>
      </c>
      <c r="F373" s="8" t="s">
        <v>6</v>
      </c>
      <c r="G373" s="8" t="s">
        <v>6</v>
      </c>
      <c r="H373" s="8" t="s">
        <v>6</v>
      </c>
      <c r="J373" s="14" t="str">
        <f t="shared" si="28"/>
        <v/>
      </c>
    </row>
    <row r="374" spans="1:10" ht="45.75" hidden="1" thickBot="1" x14ac:dyDescent="0.3">
      <c r="A374" s="236" t="str">
        <f>IF(E374="afficher","X","")</f>
        <v/>
      </c>
      <c r="B374" s="222"/>
      <c r="C374" s="223" t="s">
        <v>419</v>
      </c>
      <c r="D374" s="226"/>
      <c r="E374" s="238"/>
      <c r="F374" s="8" t="s">
        <v>6</v>
      </c>
      <c r="G374" s="8" t="s">
        <v>6</v>
      </c>
      <c r="H374" s="8" t="s">
        <v>6</v>
      </c>
      <c r="J374" s="14" t="str">
        <f t="shared" si="28"/>
        <v/>
      </c>
    </row>
    <row r="375" spans="1:10" ht="15.75" hidden="1" thickBot="1" x14ac:dyDescent="0.3">
      <c r="A375" s="61" t="str">
        <f>IF(E375="Défauts","X",
IF(E375="Non applic.","NA",
IF(E375="Projet ITMO","IT",
IF(E375="Remarques","RE",
IF(OR(E375="Pas de défauts",E375="À vérifier"),"","")))))</f>
        <v/>
      </c>
      <c r="B375" s="191">
        <v>2304.16</v>
      </c>
      <c r="C375" s="634" t="s">
        <v>420</v>
      </c>
      <c r="D375" s="15" t="s">
        <v>2430</v>
      </c>
      <c r="E375" s="70" t="s">
        <v>2132</v>
      </c>
      <c r="F375" s="8" t="s">
        <v>6</v>
      </c>
      <c r="G375" s="8" t="s">
        <v>6</v>
      </c>
      <c r="H375" s="8" t="s">
        <v>6</v>
      </c>
      <c r="J375" s="14" t="str">
        <f t="shared" si="28"/>
        <v/>
      </c>
    </row>
    <row r="376" spans="1:10" ht="45.75" hidden="1" thickBot="1" x14ac:dyDescent="0.3">
      <c r="A376" s="236" t="str">
        <f>IF(E376="afficher","X","")</f>
        <v/>
      </c>
      <c r="B376" s="222"/>
      <c r="C376" s="223" t="s">
        <v>421</v>
      </c>
      <c r="D376" s="226"/>
      <c r="E376" s="238"/>
      <c r="F376" s="8" t="s">
        <v>6</v>
      </c>
      <c r="G376" s="8" t="s">
        <v>6</v>
      </c>
      <c r="H376" s="8" t="s">
        <v>6</v>
      </c>
      <c r="J376" s="14" t="str">
        <f t="shared" si="28"/>
        <v/>
      </c>
    </row>
    <row r="377" spans="1:10" ht="30.75" hidden="1" thickBot="1" x14ac:dyDescent="0.3">
      <c r="A377" s="14" t="str">
        <f>IF(E377="Défauts","X",
IF(E377="Non applic.","NA",
IF(E377="Projet ITMO","IT",
IF(E377="Remarques","RE",
IF(OR(E377="Pas de défauts",E377="À vérifier"),"","")))))</f>
        <v/>
      </c>
      <c r="B377" s="63">
        <v>2304.17</v>
      </c>
      <c r="C377" s="638" t="s">
        <v>422</v>
      </c>
      <c r="D377" s="16" t="s">
        <v>2431</v>
      </c>
      <c r="E377" s="71" t="s">
        <v>2132</v>
      </c>
      <c r="F377" s="8" t="s">
        <v>6</v>
      </c>
      <c r="G377" s="8" t="s">
        <v>6</v>
      </c>
      <c r="H377" s="8" t="s">
        <v>6</v>
      </c>
      <c r="J377" s="14" t="str">
        <f t="shared" si="28"/>
        <v/>
      </c>
    </row>
    <row r="378" spans="1:10" ht="45.75" hidden="1" thickBot="1" x14ac:dyDescent="0.3">
      <c r="A378" s="236" t="str">
        <f>IF(E378="afficher","X","")</f>
        <v/>
      </c>
      <c r="B378" s="222"/>
      <c r="C378" s="223" t="s">
        <v>423</v>
      </c>
      <c r="D378" s="226"/>
      <c r="E378" s="238"/>
      <c r="F378" s="8" t="s">
        <v>6</v>
      </c>
      <c r="G378" s="8" t="s">
        <v>6</v>
      </c>
      <c r="H378" s="8" t="s">
        <v>6</v>
      </c>
      <c r="J378" s="14" t="str">
        <f t="shared" si="28"/>
        <v/>
      </c>
    </row>
    <row r="379" spans="1:10" ht="15.75" hidden="1" thickBot="1" x14ac:dyDescent="0.3">
      <c r="A379" s="14" t="str">
        <f>IF(E379="Défauts","X",
IF(E379="Non applic.","NA",
IF(E379="Projet ITMO","IT",
IF(E379="Remarques","RE",
IF(OR(E379="Pas de défauts",E379="À vérifier"),"","")))))</f>
        <v/>
      </c>
      <c r="B379" s="63">
        <v>2304.1799999999998</v>
      </c>
      <c r="C379" s="638" t="s">
        <v>424</v>
      </c>
      <c r="D379" s="16" t="s">
        <v>2431</v>
      </c>
      <c r="E379" s="71" t="s">
        <v>2132</v>
      </c>
      <c r="F379" s="8" t="s">
        <v>6</v>
      </c>
      <c r="G379" s="8" t="s">
        <v>6</v>
      </c>
      <c r="H379" s="8" t="s">
        <v>6</v>
      </c>
      <c r="J379" s="14" t="str">
        <f t="shared" si="28"/>
        <v/>
      </c>
    </row>
    <row r="380" spans="1:10" ht="15.75" hidden="1" thickBot="1" x14ac:dyDescent="0.3">
      <c r="A380" s="236" t="str">
        <f>IF(E380="afficher","X","")</f>
        <v/>
      </c>
      <c r="B380" s="222"/>
      <c r="C380" s="223" t="s">
        <v>425</v>
      </c>
      <c r="D380" s="226"/>
      <c r="E380" s="238"/>
      <c r="F380" s="8" t="s">
        <v>6</v>
      </c>
      <c r="G380" s="8" t="s">
        <v>6</v>
      </c>
      <c r="H380" s="8" t="s">
        <v>6</v>
      </c>
      <c r="J380" s="14" t="str">
        <f t="shared" si="28"/>
        <v/>
      </c>
    </row>
    <row r="381" spans="1:10" ht="30.75" hidden="1" thickBot="1" x14ac:dyDescent="0.3">
      <c r="A381" s="13" t="str">
        <f>IF(E381="Défauts","X",
IF(E381="Non applic.","NA",
IF(E381="Projet ITMO","IT",
IF(E381="Remarques","RE",
IF(OR(E381="Pas de défauts",E381="À vérifier"),"","")))))</f>
        <v/>
      </c>
      <c r="B381" s="198">
        <v>2304.19</v>
      </c>
      <c r="C381" s="640" t="s">
        <v>426</v>
      </c>
      <c r="D381" s="17" t="s">
        <v>2432</v>
      </c>
      <c r="E381" s="154" t="s">
        <v>2132</v>
      </c>
      <c r="F381" s="8" t="s">
        <v>6</v>
      </c>
      <c r="G381" s="8" t="s">
        <v>6</v>
      </c>
      <c r="H381" s="8" t="s">
        <v>6</v>
      </c>
      <c r="J381" s="14" t="str">
        <f t="shared" si="28"/>
        <v/>
      </c>
    </row>
    <row r="382" spans="1:10" ht="15.75" hidden="1" thickBot="1" x14ac:dyDescent="0.3">
      <c r="A382" s="236" t="str">
        <f>IF(E382="afficher","X","")</f>
        <v/>
      </c>
      <c r="B382" s="222"/>
      <c r="C382" s="223" t="s">
        <v>427</v>
      </c>
      <c r="D382" s="226"/>
      <c r="E382" s="238"/>
      <c r="F382" s="8" t="s">
        <v>6</v>
      </c>
      <c r="G382" s="8" t="s">
        <v>6</v>
      </c>
      <c r="H382" s="8" t="s">
        <v>6</v>
      </c>
      <c r="J382" s="14" t="str">
        <f t="shared" si="28"/>
        <v/>
      </c>
    </row>
    <row r="383" spans="1:10" ht="45.75" hidden="1" thickBot="1" x14ac:dyDescent="0.3">
      <c r="A383" s="236" t="str">
        <f>IF(E383="afficher","X","")</f>
        <v/>
      </c>
      <c r="B383" s="225"/>
      <c r="C383" s="227" t="s">
        <v>428</v>
      </c>
      <c r="D383" s="228"/>
      <c r="E383" s="238"/>
      <c r="F383" s="8" t="s">
        <v>6</v>
      </c>
      <c r="G383" s="8" t="s">
        <v>6</v>
      </c>
      <c r="H383" s="8" t="s">
        <v>6</v>
      </c>
      <c r="J383" s="14" t="str">
        <f t="shared" si="28"/>
        <v/>
      </c>
    </row>
    <row r="384" spans="1:10" ht="15.75" thickBot="1" x14ac:dyDescent="0.3">
      <c r="A384" s="153" t="str">
        <f>IF(OR(A385="X",A392="X",A399="X",J384="entfälltX"),"X","")</f>
        <v/>
      </c>
      <c r="B384" s="206">
        <v>2400</v>
      </c>
      <c r="C384" s="631" t="s">
        <v>429</v>
      </c>
      <c r="D384" s="144"/>
      <c r="E384" s="208"/>
      <c r="F384" s="8" t="s">
        <v>6</v>
      </c>
      <c r="G384" s="8" t="s">
        <v>6</v>
      </c>
      <c r="H384" s="8" t="s">
        <v>6</v>
      </c>
      <c r="I384" s="8" t="s">
        <v>6</v>
      </c>
      <c r="J384" s="14" t="str">
        <f>IF(OR($E$148="non applic.",$E$6384="non applic.")=TRUE,"entfällt","")</f>
        <v/>
      </c>
    </row>
    <row r="385" spans="1:10" ht="15.75" thickBot="1" x14ac:dyDescent="0.3">
      <c r="A385" s="72" t="str">
        <f>IF(OR(COUNTIF(A386:A391,"X")&gt;0,J385="entfälltx"),"X","")</f>
        <v/>
      </c>
      <c r="B385" s="207">
        <v>2401</v>
      </c>
      <c r="C385" s="632" t="s">
        <v>430</v>
      </c>
      <c r="D385" s="142"/>
      <c r="E385" s="209"/>
      <c r="F385" s="8" t="s">
        <v>6</v>
      </c>
      <c r="G385" s="8" t="s">
        <v>6</v>
      </c>
      <c r="H385" s="8" t="s">
        <v>6</v>
      </c>
      <c r="I385" s="8" t="s">
        <v>6</v>
      </c>
      <c r="J385" s="14" t="str">
        <f>IF(OR($E$148="non applic.",$E$384="non applic.",$E$385="non applic.")=TRUE,"entfällt","")</f>
        <v/>
      </c>
    </row>
    <row r="386" spans="1:10" ht="30.75" hidden="1" thickBot="1" x14ac:dyDescent="0.3">
      <c r="A386" s="67" t="str">
        <f>IF(E386="Défauts","X",
IF(E386="Non applic.","NA",
IF(E386="Projet ITMO","IT",
IF(E386="Remarques","RE",
IF(OR(E386="Pas de défauts",E386="À vérifier"),"","")))))</f>
        <v/>
      </c>
      <c r="B386" s="190">
        <v>2401.0100000000002</v>
      </c>
      <c r="C386" s="633" t="s">
        <v>431</v>
      </c>
      <c r="D386" s="25" t="s">
        <v>2430</v>
      </c>
      <c r="E386" s="70" t="s">
        <v>2132</v>
      </c>
      <c r="F386" s="8" t="s">
        <v>6</v>
      </c>
      <c r="G386" s="8" t="s">
        <v>6</v>
      </c>
      <c r="H386" s="8" t="s">
        <v>6</v>
      </c>
      <c r="J386" s="14" t="str">
        <f t="shared" ref="J386:J391" si="30">IF(OR($E$148="non applic.",$E$384="non applic.",$E$385="non applic.")=TRUE,"entfällt","")</f>
        <v/>
      </c>
    </row>
    <row r="387" spans="1:10" ht="60.75" hidden="1" thickBot="1" x14ac:dyDescent="0.3">
      <c r="A387" s="236" t="str">
        <f>IF(E387="afficher","X","")</f>
        <v/>
      </c>
      <c r="B387" s="222"/>
      <c r="C387" s="223" t="s">
        <v>432</v>
      </c>
      <c r="D387" s="226"/>
      <c r="E387" s="238"/>
      <c r="F387" s="8" t="s">
        <v>6</v>
      </c>
      <c r="G387" s="8" t="s">
        <v>6</v>
      </c>
      <c r="H387" s="8" t="s">
        <v>6</v>
      </c>
      <c r="J387" s="14" t="str">
        <f t="shared" si="30"/>
        <v/>
      </c>
    </row>
    <row r="388" spans="1:10" ht="45.75" hidden="1" thickBot="1" x14ac:dyDescent="0.3">
      <c r="A388" s="61" t="str">
        <f>IF(E388="Défauts","X",
IF(E388="Non applic.","NA",
IF(E388="Projet ITMO","IT",
IF(E388="Remarques","RE",
IF(OR(E388="Pas de défauts",E388="À vérifier"),"","")))))</f>
        <v/>
      </c>
      <c r="B388" s="191">
        <v>2401.02</v>
      </c>
      <c r="C388" s="634" t="s">
        <v>433</v>
      </c>
      <c r="D388" s="15" t="s">
        <v>2430</v>
      </c>
      <c r="E388" s="70" t="s">
        <v>2132</v>
      </c>
      <c r="F388" s="8" t="s">
        <v>6</v>
      </c>
      <c r="G388" s="8" t="s">
        <v>6</v>
      </c>
      <c r="J388" s="14" t="str">
        <f t="shared" si="30"/>
        <v/>
      </c>
    </row>
    <row r="389" spans="1:10" ht="75.75" hidden="1" thickBot="1" x14ac:dyDescent="0.3">
      <c r="A389" s="236" t="str">
        <f>IF(E389="afficher","X","")</f>
        <v/>
      </c>
      <c r="B389" s="222"/>
      <c r="C389" s="223" t="s">
        <v>434</v>
      </c>
      <c r="D389" s="226"/>
      <c r="E389" s="238"/>
      <c r="F389" s="8" t="s">
        <v>6</v>
      </c>
      <c r="G389" s="8" t="s">
        <v>6</v>
      </c>
      <c r="J389" s="14" t="str">
        <f t="shared" si="30"/>
        <v/>
      </c>
    </row>
    <row r="390" spans="1:10" ht="30.75" hidden="1" thickBot="1" x14ac:dyDescent="0.3">
      <c r="A390" s="61" t="str">
        <f>IF(E390="Défauts","X",
IF(E390="Non applic.","NA",
IF(E390="Projet ITMO","IT",
IF(E390="Remarques","RE",
IF(OR(E390="Pas de défauts",E390="À vérifier"),"","")))))</f>
        <v/>
      </c>
      <c r="B390" s="191">
        <v>2401.0300000000002</v>
      </c>
      <c r="C390" s="634" t="s">
        <v>435</v>
      </c>
      <c r="D390" s="15" t="s">
        <v>2430</v>
      </c>
      <c r="E390" s="70" t="s">
        <v>2132</v>
      </c>
      <c r="F390" s="1" t="s">
        <v>6</v>
      </c>
      <c r="H390" s="8" t="s">
        <v>6</v>
      </c>
      <c r="J390" s="14" t="str">
        <f t="shared" si="30"/>
        <v/>
      </c>
    </row>
    <row r="391" spans="1:10" ht="15.75" hidden="1" thickBot="1" x14ac:dyDescent="0.3">
      <c r="A391" s="236" t="str">
        <f>IF(E391="afficher","X","")</f>
        <v/>
      </c>
      <c r="B391" s="225"/>
      <c r="C391" s="227" t="s">
        <v>436</v>
      </c>
      <c r="D391" s="228"/>
      <c r="E391" s="238"/>
      <c r="F391" s="1" t="s">
        <v>6</v>
      </c>
      <c r="H391" s="8" t="s">
        <v>6</v>
      </c>
      <c r="J391" s="14" t="str">
        <f t="shared" si="30"/>
        <v/>
      </c>
    </row>
    <row r="392" spans="1:10" ht="15.75" thickBot="1" x14ac:dyDescent="0.3">
      <c r="A392" s="72" t="str">
        <f>IF(OR(COUNTIF(A393:A398,"X")&gt;0,J392="entfälltx"),"X","")</f>
        <v/>
      </c>
      <c r="B392" s="207">
        <v>2402</v>
      </c>
      <c r="C392" s="632" t="s">
        <v>437</v>
      </c>
      <c r="D392" s="142"/>
      <c r="E392" s="209"/>
      <c r="F392" s="8" t="s">
        <v>6</v>
      </c>
      <c r="G392" s="8" t="s">
        <v>6</v>
      </c>
      <c r="H392" s="8" t="s">
        <v>6</v>
      </c>
      <c r="I392" s="8" t="s">
        <v>6</v>
      </c>
      <c r="J392" s="14" t="str">
        <f>IF(OR($E$148="non applic.",$E$384="non applic.",$E$392="non applic.")=TRUE,"entfällt","")</f>
        <v/>
      </c>
    </row>
    <row r="393" spans="1:10" ht="45" x14ac:dyDescent="0.25">
      <c r="A393" s="67" t="str">
        <f>IF(E393="Défauts","X",
IF(E393="Non applic.","NA",
IF(E393="Projet ITMO","IT",
IF(E393="Remarques","RE",
IF(OR(E393="Pas de défauts",E393="À vérifier"),"","")))))</f>
        <v/>
      </c>
      <c r="B393" s="190">
        <v>2402.0100000000002</v>
      </c>
      <c r="C393" s="633" t="s">
        <v>2503</v>
      </c>
      <c r="D393" s="25" t="s">
        <v>2430</v>
      </c>
      <c r="E393" s="70" t="s">
        <v>2132</v>
      </c>
      <c r="F393" s="8" t="s">
        <v>6</v>
      </c>
      <c r="G393" s="8" t="s">
        <v>6</v>
      </c>
      <c r="H393" s="8" t="s">
        <v>6</v>
      </c>
      <c r="I393" s="8" t="s">
        <v>6</v>
      </c>
      <c r="J393" s="14" t="str">
        <f t="shared" ref="J393:J398" si="31">IF(OR($E$148="non applic.",$E$384="non applic.",$E$392="non applic.")=TRUE,"entfällt","")</f>
        <v/>
      </c>
    </row>
    <row r="394" spans="1:10" x14ac:dyDescent="0.25">
      <c r="A394" s="236" t="str">
        <f>IF(E394="afficher","X","")</f>
        <v/>
      </c>
      <c r="B394" s="222"/>
      <c r="C394" s="223" t="s">
        <v>438</v>
      </c>
      <c r="D394" s="226"/>
      <c r="E394" s="238"/>
      <c r="F394" s="8" t="s">
        <v>6</v>
      </c>
      <c r="G394" s="8" t="s">
        <v>6</v>
      </c>
      <c r="H394" s="8" t="s">
        <v>6</v>
      </c>
      <c r="I394" s="8" t="s">
        <v>6</v>
      </c>
      <c r="J394" s="14" t="str">
        <f t="shared" si="31"/>
        <v/>
      </c>
    </row>
    <row r="395" spans="1:10" ht="60" x14ac:dyDescent="0.25">
      <c r="A395" s="61" t="str">
        <f>IF(E395="Défauts","X",
IF(E395="Non applic.","NA",
IF(E395="Projet ITMO","IT",
IF(E395="Remarques","RE",
IF(OR(E395="Pas de défauts",E395="À vérifier"),"","")))))</f>
        <v/>
      </c>
      <c r="B395" s="191">
        <v>2402.02</v>
      </c>
      <c r="C395" s="634" t="s">
        <v>2504</v>
      </c>
      <c r="D395" s="15" t="s">
        <v>2430</v>
      </c>
      <c r="E395" s="70" t="s">
        <v>2132</v>
      </c>
      <c r="F395" s="8" t="s">
        <v>6</v>
      </c>
      <c r="G395" s="8" t="s">
        <v>6</v>
      </c>
      <c r="H395" s="8" t="s">
        <v>6</v>
      </c>
      <c r="I395" s="8" t="s">
        <v>6</v>
      </c>
      <c r="J395" s="14" t="str">
        <f t="shared" si="31"/>
        <v/>
      </c>
    </row>
    <row r="396" spans="1:10" ht="60" x14ac:dyDescent="0.25">
      <c r="A396" s="236" t="str">
        <f>IF(E396="afficher","X","")</f>
        <v/>
      </c>
      <c r="B396" s="222"/>
      <c r="C396" s="223" t="s">
        <v>439</v>
      </c>
      <c r="D396" s="226"/>
      <c r="E396" s="238"/>
      <c r="F396" s="8" t="s">
        <v>6</v>
      </c>
      <c r="G396" s="8" t="s">
        <v>6</v>
      </c>
      <c r="H396" s="8" t="s">
        <v>6</v>
      </c>
      <c r="I396" s="8" t="s">
        <v>6</v>
      </c>
      <c r="J396" s="14" t="str">
        <f t="shared" si="31"/>
        <v/>
      </c>
    </row>
    <row r="397" spans="1:10" ht="30" x14ac:dyDescent="0.25">
      <c r="A397" s="61" t="str">
        <f>IF(E397="Défauts","X",
IF(E397="Non applic.","NA",
IF(E397="Projet ITMO","IT",
IF(E397="Remarques","RE",
IF(OR(E397="Pas de défauts",E397="À vérifier"),"","")))))</f>
        <v/>
      </c>
      <c r="B397" s="191">
        <v>2402.0300000000002</v>
      </c>
      <c r="C397" s="634" t="s">
        <v>440</v>
      </c>
      <c r="D397" s="15" t="s">
        <v>2430</v>
      </c>
      <c r="E397" s="70" t="s">
        <v>2132</v>
      </c>
      <c r="F397" s="8" t="s">
        <v>6</v>
      </c>
      <c r="G397" s="8" t="s">
        <v>6</v>
      </c>
      <c r="H397" s="8" t="s">
        <v>6</v>
      </c>
      <c r="I397" s="8" t="s">
        <v>6</v>
      </c>
      <c r="J397" s="14" t="str">
        <f t="shared" si="31"/>
        <v/>
      </c>
    </row>
    <row r="398" spans="1:10" ht="15.75" thickBot="1" x14ac:dyDescent="0.3">
      <c r="A398" s="236" t="str">
        <f>IF(E398="afficher","X","")</f>
        <v/>
      </c>
      <c r="B398" s="225"/>
      <c r="C398" s="227" t="s">
        <v>441</v>
      </c>
      <c r="D398" s="228"/>
      <c r="E398" s="238"/>
      <c r="F398" s="8" t="s">
        <v>6</v>
      </c>
      <c r="G398" s="8" t="s">
        <v>6</v>
      </c>
      <c r="H398" s="8" t="s">
        <v>6</v>
      </c>
      <c r="I398" s="8" t="s">
        <v>6</v>
      </c>
      <c r="J398" s="14" t="str">
        <f t="shared" si="31"/>
        <v/>
      </c>
    </row>
    <row r="399" spans="1:10" ht="15.75" thickBot="1" x14ac:dyDescent="0.3">
      <c r="A399" s="72" t="str">
        <f>IF(OR(COUNTIF(A400:A403,"X")&gt;0,J399="entfälltx"),"X","")</f>
        <v/>
      </c>
      <c r="B399" s="207">
        <v>2403</v>
      </c>
      <c r="C399" s="632" t="s">
        <v>442</v>
      </c>
      <c r="D399" s="142"/>
      <c r="E399" s="209"/>
      <c r="F399" s="8" t="s">
        <v>6</v>
      </c>
      <c r="G399" s="8" t="s">
        <v>6</v>
      </c>
      <c r="H399" s="8" t="s">
        <v>6</v>
      </c>
      <c r="I399" s="8" t="s">
        <v>6</v>
      </c>
      <c r="J399" s="14" t="str">
        <f>IF(OR($E$148="non applic.",$E$384="non applic.",$E$399="non applic.")=TRUE,"entfällt","")</f>
        <v/>
      </c>
    </row>
    <row r="400" spans="1:10" ht="45" x14ac:dyDescent="0.25">
      <c r="A400" s="68" t="str">
        <f>IF(E400="Défauts","X",
IF(E400="Non applic.","NA",
IF(E400="Projet ITMO","IT",
IF(E400="Remarques","RE",
IF(OR(E400="Pas de défauts",E400="À vérifier"),"","")))))</f>
        <v/>
      </c>
      <c r="B400" s="193">
        <v>2403.0100000000002</v>
      </c>
      <c r="C400" s="637" t="s">
        <v>443</v>
      </c>
      <c r="D400" s="23" t="s">
        <v>2431</v>
      </c>
      <c r="E400" s="71" t="s">
        <v>2132</v>
      </c>
      <c r="F400" s="8" t="s">
        <v>6</v>
      </c>
      <c r="G400" s="8" t="s">
        <v>6</v>
      </c>
      <c r="H400" s="8" t="s">
        <v>6</v>
      </c>
      <c r="I400" s="8" t="s">
        <v>6</v>
      </c>
      <c r="J400" s="14" t="str">
        <f t="shared" ref="J400:J403" si="32">IF(OR($E$148="non applic.",$E$384="non applic.",$E$399="non applic.")=TRUE,"entfällt","")</f>
        <v/>
      </c>
    </row>
    <row r="401" spans="1:10" ht="45.75" thickBot="1" x14ac:dyDescent="0.3">
      <c r="A401" s="236" t="str">
        <f>IF(E401="afficher","X","")</f>
        <v/>
      </c>
      <c r="B401" s="222"/>
      <c r="C401" s="223" t="s">
        <v>444</v>
      </c>
      <c r="D401" s="226"/>
      <c r="E401" s="238"/>
      <c r="F401" s="8" t="s">
        <v>6</v>
      </c>
      <c r="G401" s="8" t="s">
        <v>6</v>
      </c>
      <c r="H401" s="8" t="s">
        <v>6</v>
      </c>
      <c r="I401" s="8" t="s">
        <v>6</v>
      </c>
      <c r="J401" s="14" t="str">
        <f t="shared" si="32"/>
        <v/>
      </c>
    </row>
    <row r="402" spans="1:10" ht="45.75" hidden="1" thickBot="1" x14ac:dyDescent="0.3">
      <c r="A402" s="14" t="str">
        <f>IF(E402="Défauts","X",
IF(E402="Non applic.","NA",
IF(E402="Projet ITMO","IT",
IF(E402="Remarques","RE",
IF(OR(E402="Pas de défauts",E402="À vérifier"),"","")))))</f>
        <v/>
      </c>
      <c r="B402" s="63">
        <v>2403.02</v>
      </c>
      <c r="C402" s="638" t="s">
        <v>445</v>
      </c>
      <c r="D402" s="16" t="s">
        <v>2431</v>
      </c>
      <c r="E402" s="71" t="s">
        <v>2132</v>
      </c>
      <c r="F402" s="8" t="s">
        <v>6</v>
      </c>
      <c r="G402" s="8" t="s">
        <v>6</v>
      </c>
      <c r="H402" s="8" t="s">
        <v>6</v>
      </c>
      <c r="J402" s="14" t="str">
        <f t="shared" si="32"/>
        <v/>
      </c>
    </row>
    <row r="403" spans="1:10" ht="45.75" hidden="1" thickBot="1" x14ac:dyDescent="0.3">
      <c r="A403" s="236" t="str">
        <f>IF(E403="afficher","X","")</f>
        <v/>
      </c>
      <c r="B403" s="225"/>
      <c r="C403" s="227" t="s">
        <v>444</v>
      </c>
      <c r="D403" s="228"/>
      <c r="E403" s="238"/>
      <c r="F403" s="8" t="s">
        <v>6</v>
      </c>
      <c r="G403" s="8" t="s">
        <v>6</v>
      </c>
      <c r="H403" s="8" t="s">
        <v>6</v>
      </c>
      <c r="J403" s="14" t="str">
        <f t="shared" si="32"/>
        <v/>
      </c>
    </row>
    <row r="404" spans="1:10" ht="15.75" hidden="1" thickBot="1" x14ac:dyDescent="0.3">
      <c r="A404" s="153" t="str">
        <f>IF(OR(A405="X",A412="X",A427="X",J404="entfälltX"),"X","")</f>
        <v/>
      </c>
      <c r="B404" s="206">
        <v>2500</v>
      </c>
      <c r="C404" s="631" t="s">
        <v>446</v>
      </c>
      <c r="D404" s="144"/>
      <c r="E404" s="208"/>
      <c r="F404" s="8" t="s">
        <v>6</v>
      </c>
      <c r="G404" s="8" t="s">
        <v>6</v>
      </c>
      <c r="J404" s="14" t="str">
        <f>IF(OR($E$148="non applic.",$E$6404="non applic.")=TRUE,"entfällt","")</f>
        <v/>
      </c>
    </row>
    <row r="405" spans="1:10" ht="15.75" hidden="1" thickBot="1" x14ac:dyDescent="0.3">
      <c r="A405" s="72" t="str">
        <f>IF(OR(COUNTIF(A406:A411,"X")&gt;0,J405="entfälltx"),"X","")</f>
        <v/>
      </c>
      <c r="B405" s="207">
        <v>2501</v>
      </c>
      <c r="C405" s="632" t="s">
        <v>447</v>
      </c>
      <c r="D405" s="142"/>
      <c r="E405" s="209"/>
      <c r="F405" s="8" t="s">
        <v>6</v>
      </c>
      <c r="G405" s="8" t="s">
        <v>6</v>
      </c>
      <c r="J405" s="14" t="str">
        <f>IF(OR($E$148="non applic.",$E$404="non applic.",$E$405="non applic.")=TRUE,"entfällt","")</f>
        <v/>
      </c>
    </row>
    <row r="406" spans="1:10" ht="30.75" hidden="1" thickBot="1" x14ac:dyDescent="0.3">
      <c r="A406" s="75" t="str">
        <f>IF(E406="Défauts","X",
IF(E406="Non applic.","NA",
IF(E406="Projet ITMO","IT",
IF(E406="Remarques","RE",
IF(OR(E406="Pas de défauts",E406="À vérifier"),"","")))))</f>
        <v/>
      </c>
      <c r="B406" s="200">
        <v>2501.0100000000002</v>
      </c>
      <c r="C406" s="642" t="s">
        <v>448</v>
      </c>
      <c r="D406" s="76" t="s">
        <v>3</v>
      </c>
      <c r="E406" s="77" t="s">
        <v>2132</v>
      </c>
      <c r="F406" s="8" t="s">
        <v>6</v>
      </c>
      <c r="G406" s="8" t="s">
        <v>6</v>
      </c>
      <c r="J406" s="14" t="str">
        <f t="shared" ref="J406:J411" si="33">IF(OR($E$148="non applic.",$E$404="non applic.",$E$405="non applic.")=TRUE,"entfällt","")</f>
        <v/>
      </c>
    </row>
    <row r="407" spans="1:10" ht="45.75" hidden="1" thickBot="1" x14ac:dyDescent="0.3">
      <c r="A407" s="236" t="str">
        <f>IF(E407="afficher","X","")</f>
        <v/>
      </c>
      <c r="B407" s="222"/>
      <c r="C407" s="223" t="s">
        <v>449</v>
      </c>
      <c r="D407" s="226"/>
      <c r="E407" s="238"/>
      <c r="F407" s="8" t="s">
        <v>6</v>
      </c>
      <c r="G407" s="8" t="s">
        <v>6</v>
      </c>
      <c r="J407" s="14" t="str">
        <f t="shared" si="33"/>
        <v/>
      </c>
    </row>
    <row r="408" spans="1:10" ht="30.75" hidden="1" thickBot="1" x14ac:dyDescent="0.3">
      <c r="A408" s="74" t="str">
        <f>IF(E408="Défauts","X",
IF(E408="Non applic.","NA",
IF(E408="Projet ITMO","IT",
IF(E408="Remarques","RE",
IF(OR(E408="Pas de défauts",E408="À vérifier"),"","")))))</f>
        <v/>
      </c>
      <c r="B408" s="199">
        <v>2501.02</v>
      </c>
      <c r="C408" s="641" t="s">
        <v>450</v>
      </c>
      <c r="D408" s="73" t="s">
        <v>3</v>
      </c>
      <c r="E408" s="77" t="s">
        <v>2132</v>
      </c>
      <c r="F408" s="8" t="s">
        <v>6</v>
      </c>
      <c r="G408" s="8" t="s">
        <v>6</v>
      </c>
      <c r="J408" s="14" t="str">
        <f t="shared" si="33"/>
        <v/>
      </c>
    </row>
    <row r="409" spans="1:10" ht="120.75" hidden="1" thickBot="1" x14ac:dyDescent="0.3">
      <c r="A409" s="236" t="str">
        <f>IF(E409="afficher","X","")</f>
        <v/>
      </c>
      <c r="B409" s="222"/>
      <c r="C409" s="223" t="s">
        <v>451</v>
      </c>
      <c r="D409" s="226"/>
      <c r="E409" s="238"/>
      <c r="F409" s="8" t="s">
        <v>6</v>
      </c>
      <c r="G409" s="8" t="s">
        <v>6</v>
      </c>
      <c r="J409" s="14" t="str">
        <f t="shared" si="33"/>
        <v/>
      </c>
    </row>
    <row r="410" spans="1:10" ht="60.75" hidden="1" thickBot="1" x14ac:dyDescent="0.3">
      <c r="A410" s="236" t="str">
        <f>IF(E410="afficher","X","")</f>
        <v/>
      </c>
      <c r="B410" s="222"/>
      <c r="C410" s="223" t="s">
        <v>452</v>
      </c>
      <c r="D410" s="226"/>
      <c r="E410" s="238"/>
      <c r="F410" s="8" t="s">
        <v>6</v>
      </c>
      <c r="G410" s="8" t="s">
        <v>6</v>
      </c>
      <c r="J410" s="14" t="str">
        <f t="shared" si="33"/>
        <v/>
      </c>
    </row>
    <row r="411" spans="1:10" ht="45.75" hidden="1" thickBot="1" x14ac:dyDescent="0.3">
      <c r="A411" s="236" t="str">
        <f>IF(E411="afficher","X","")</f>
        <v/>
      </c>
      <c r="B411" s="225"/>
      <c r="C411" s="227" t="s">
        <v>453</v>
      </c>
      <c r="D411" s="228"/>
      <c r="E411" s="238"/>
      <c r="F411" s="8" t="s">
        <v>6</v>
      </c>
      <c r="G411" s="8" t="s">
        <v>6</v>
      </c>
      <c r="J411" s="14" t="str">
        <f t="shared" si="33"/>
        <v/>
      </c>
    </row>
    <row r="412" spans="1:10" ht="15.75" hidden="1" thickBot="1" x14ac:dyDescent="0.3">
      <c r="A412" s="72" t="str">
        <f>IF(OR(COUNTIF(A413:A426,"X")&gt;0,J412="entfälltx"),"X","")</f>
        <v/>
      </c>
      <c r="B412" s="207">
        <v>2502</v>
      </c>
      <c r="C412" s="632" t="s">
        <v>454</v>
      </c>
      <c r="D412" s="142"/>
      <c r="E412" s="209"/>
      <c r="F412" s="8" t="s">
        <v>6</v>
      </c>
      <c r="G412" s="8" t="s">
        <v>6</v>
      </c>
      <c r="J412" s="14" t="str">
        <f>IF(OR($E$148="non applic.",$E$404="non applic.",$E$412="non applic.")=TRUE,"entfällt","")</f>
        <v/>
      </c>
    </row>
    <row r="413" spans="1:10" ht="30.75" hidden="1" thickBot="1" x14ac:dyDescent="0.3">
      <c r="A413" s="75" t="str">
        <f>IF(E413="Défauts","X",
IF(E413="Non applic.","NA",
IF(E413="Projet ITMO","IT",
IF(E413="Remarques","RE",
IF(OR(E413="Pas de défauts",E413="À vérifier"),"","")))))</f>
        <v/>
      </c>
      <c r="B413" s="200">
        <v>2502.0100000000002</v>
      </c>
      <c r="C413" s="642" t="s">
        <v>455</v>
      </c>
      <c r="D413" s="76" t="s">
        <v>3</v>
      </c>
      <c r="E413" s="77" t="s">
        <v>2132</v>
      </c>
      <c r="F413" s="8" t="s">
        <v>6</v>
      </c>
      <c r="G413" s="8" t="s">
        <v>6</v>
      </c>
      <c r="J413" s="14" t="str">
        <f t="shared" ref="J413:J426" si="34">IF(OR($E$148="non applic.",$E$404="non applic.",$E$412="non applic.")=TRUE,"entfällt","")</f>
        <v/>
      </c>
    </row>
    <row r="414" spans="1:10" ht="75.75" hidden="1" thickBot="1" x14ac:dyDescent="0.3">
      <c r="A414" s="236" t="str">
        <f>IF(E414="afficher","X","")</f>
        <v/>
      </c>
      <c r="B414" s="222"/>
      <c r="C414" s="223" t="s">
        <v>456</v>
      </c>
      <c r="D414" s="226"/>
      <c r="E414" s="238"/>
      <c r="F414" s="8" t="s">
        <v>6</v>
      </c>
      <c r="G414" s="8" t="s">
        <v>6</v>
      </c>
      <c r="J414" s="14" t="str">
        <f t="shared" si="34"/>
        <v/>
      </c>
    </row>
    <row r="415" spans="1:10" ht="45.75" hidden="1" thickBot="1" x14ac:dyDescent="0.3">
      <c r="A415" s="74" t="str">
        <f>IF(E415="Défauts","X",
IF(E415="Non applic.","NA",
IF(E415="Projet ITMO","IT",
IF(E415="Remarques","RE",
IF(OR(E415="Pas de défauts",E415="À vérifier"),"","")))))</f>
        <v/>
      </c>
      <c r="B415" s="199">
        <v>2502.02</v>
      </c>
      <c r="C415" s="641" t="s">
        <v>457</v>
      </c>
      <c r="D415" s="73" t="s">
        <v>3</v>
      </c>
      <c r="E415" s="77" t="s">
        <v>2132</v>
      </c>
      <c r="F415" s="8" t="s">
        <v>6</v>
      </c>
      <c r="G415" s="8" t="s">
        <v>6</v>
      </c>
      <c r="J415" s="14" t="str">
        <f t="shared" si="34"/>
        <v/>
      </c>
    </row>
    <row r="416" spans="1:10" ht="30.75" hidden="1" thickBot="1" x14ac:dyDescent="0.3">
      <c r="A416" s="236" t="str">
        <f>IF(E416="afficher","X","")</f>
        <v/>
      </c>
      <c r="B416" s="222"/>
      <c r="C416" s="223" t="s">
        <v>458</v>
      </c>
      <c r="D416" s="226"/>
      <c r="E416" s="238"/>
      <c r="F416" s="8" t="s">
        <v>6</v>
      </c>
      <c r="G416" s="8" t="s">
        <v>6</v>
      </c>
      <c r="J416" s="14" t="str">
        <f t="shared" si="34"/>
        <v/>
      </c>
    </row>
    <row r="417" spans="1:10" ht="30.75" hidden="1" thickBot="1" x14ac:dyDescent="0.3">
      <c r="A417" s="74" t="str">
        <f>IF(E417="Défauts","X",
IF(E417="Non applic.","NA",
IF(E417="Projet ITMO","IT",
IF(E417="Remarques","RE",
IF(OR(E417="Pas de défauts",E417="À vérifier"),"","")))))</f>
        <v/>
      </c>
      <c r="B417" s="199">
        <v>2502.0300000000002</v>
      </c>
      <c r="C417" s="641" t="s">
        <v>459</v>
      </c>
      <c r="D417" s="73" t="s">
        <v>3</v>
      </c>
      <c r="E417" s="77" t="s">
        <v>2132</v>
      </c>
      <c r="F417" s="8" t="s">
        <v>6</v>
      </c>
      <c r="G417" s="8" t="s">
        <v>6</v>
      </c>
      <c r="J417" s="14" t="str">
        <f t="shared" si="34"/>
        <v/>
      </c>
    </row>
    <row r="418" spans="1:10" ht="60.75" hidden="1" thickBot="1" x14ac:dyDescent="0.3">
      <c r="A418" s="236" t="str">
        <f>IF(E418="afficher","X","")</f>
        <v/>
      </c>
      <c r="B418" s="222"/>
      <c r="C418" s="223" t="s">
        <v>460</v>
      </c>
      <c r="D418" s="226"/>
      <c r="E418" s="238"/>
      <c r="F418" s="8" t="s">
        <v>6</v>
      </c>
      <c r="G418" s="8" t="s">
        <v>6</v>
      </c>
      <c r="J418" s="14" t="str">
        <f t="shared" si="34"/>
        <v/>
      </c>
    </row>
    <row r="419" spans="1:10" ht="30.75" hidden="1" thickBot="1" x14ac:dyDescent="0.3">
      <c r="A419" s="74" t="str">
        <f>IF(E419="Défauts","X",
IF(E419="Non applic.","NA",
IF(E419="Projet ITMO","IT",
IF(E419="Remarques","RE",
IF(OR(E419="Pas de défauts",E419="À vérifier"),"","")))))</f>
        <v/>
      </c>
      <c r="B419" s="199">
        <v>2502.04</v>
      </c>
      <c r="C419" s="641" t="s">
        <v>461</v>
      </c>
      <c r="D419" s="73" t="s">
        <v>3</v>
      </c>
      <c r="E419" s="77" t="s">
        <v>2132</v>
      </c>
      <c r="F419" s="8" t="s">
        <v>6</v>
      </c>
      <c r="G419" s="8" t="s">
        <v>6</v>
      </c>
      <c r="J419" s="14" t="str">
        <f t="shared" si="34"/>
        <v/>
      </c>
    </row>
    <row r="420" spans="1:10" ht="15.75" hidden="1" thickBot="1" x14ac:dyDescent="0.3">
      <c r="A420" s="236" t="str">
        <f>IF(E420="afficher","X","")</f>
        <v/>
      </c>
      <c r="B420" s="222"/>
      <c r="C420" s="223" t="s">
        <v>462</v>
      </c>
      <c r="D420" s="226"/>
      <c r="E420" s="238"/>
      <c r="F420" s="8" t="s">
        <v>6</v>
      </c>
      <c r="G420" s="8" t="s">
        <v>6</v>
      </c>
      <c r="J420" s="14" t="str">
        <f t="shared" si="34"/>
        <v/>
      </c>
    </row>
    <row r="421" spans="1:10" ht="15.75" hidden="1" thickBot="1" x14ac:dyDescent="0.3">
      <c r="A421" s="74" t="str">
        <f>IF(E421="Défauts","X",
IF(E421="Non applic.","NA",
IF(E421="Projet ITMO","IT",
IF(E421="Remarques","RE",
IF(OR(E421="Pas de défauts",E421="À vérifier"),"","")))))</f>
        <v/>
      </c>
      <c r="B421" s="199">
        <v>2502.0500000000002</v>
      </c>
      <c r="C421" s="641" t="s">
        <v>463</v>
      </c>
      <c r="D421" s="73" t="s">
        <v>3</v>
      </c>
      <c r="E421" s="77" t="s">
        <v>2132</v>
      </c>
      <c r="F421" s="8" t="s">
        <v>6</v>
      </c>
      <c r="G421" s="8" t="s">
        <v>6</v>
      </c>
      <c r="J421" s="14" t="str">
        <f t="shared" si="34"/>
        <v/>
      </c>
    </row>
    <row r="422" spans="1:10" ht="30.75" hidden="1" thickBot="1" x14ac:dyDescent="0.3">
      <c r="A422" s="236" t="str">
        <f>IF(E422="afficher","X","")</f>
        <v/>
      </c>
      <c r="B422" s="222"/>
      <c r="C422" s="223" t="s">
        <v>464</v>
      </c>
      <c r="D422" s="226"/>
      <c r="E422" s="238"/>
      <c r="F422" s="8" t="s">
        <v>6</v>
      </c>
      <c r="G422" s="8" t="s">
        <v>6</v>
      </c>
      <c r="J422" s="14" t="str">
        <f t="shared" si="34"/>
        <v/>
      </c>
    </row>
    <row r="423" spans="1:10" ht="30.75" hidden="1" thickBot="1" x14ac:dyDescent="0.3">
      <c r="A423" s="74" t="str">
        <f>IF(E423="Défauts","X",
IF(E423="Non applic.","NA",
IF(E423="Projet ITMO","IT",
IF(E423="Remarques","RE",
IF(OR(E423="Pas de défauts",E423="À vérifier"),"","")))))</f>
        <v/>
      </c>
      <c r="B423" s="199">
        <v>2502.06</v>
      </c>
      <c r="C423" s="641" t="s">
        <v>465</v>
      </c>
      <c r="D423" s="73" t="s">
        <v>3</v>
      </c>
      <c r="E423" s="77" t="s">
        <v>2132</v>
      </c>
      <c r="F423" s="8" t="s">
        <v>6</v>
      </c>
      <c r="G423" s="8" t="s">
        <v>6</v>
      </c>
      <c r="J423" s="14" t="str">
        <f t="shared" si="34"/>
        <v/>
      </c>
    </row>
    <row r="424" spans="1:10" ht="45.75" hidden="1" thickBot="1" x14ac:dyDescent="0.3">
      <c r="A424" s="236" t="str">
        <f>IF(E424="afficher","X","")</f>
        <v/>
      </c>
      <c r="B424" s="222"/>
      <c r="C424" s="223" t="s">
        <v>466</v>
      </c>
      <c r="D424" s="226"/>
      <c r="E424" s="238"/>
      <c r="F424" s="8" t="s">
        <v>6</v>
      </c>
      <c r="G424" s="8" t="s">
        <v>6</v>
      </c>
      <c r="J424" s="14" t="str">
        <f t="shared" si="34"/>
        <v/>
      </c>
    </row>
    <row r="425" spans="1:10" ht="30.75" hidden="1" thickBot="1" x14ac:dyDescent="0.3">
      <c r="A425" s="74" t="str">
        <f>IF(E425="Défauts","X",
IF(E425="Non applic.","NA",
IF(E425="Projet ITMO","IT",
IF(E425="Remarques","RE",
IF(OR(E425="Pas de défauts",E425="À vérifier"),"","")))))</f>
        <v/>
      </c>
      <c r="B425" s="199">
        <v>2502.0700000000002</v>
      </c>
      <c r="C425" s="641" t="s">
        <v>467</v>
      </c>
      <c r="D425" s="73" t="s">
        <v>3</v>
      </c>
      <c r="E425" s="77" t="s">
        <v>2132</v>
      </c>
      <c r="F425" s="8" t="s">
        <v>6</v>
      </c>
      <c r="G425" s="8" t="s">
        <v>6</v>
      </c>
      <c r="J425" s="14" t="str">
        <f t="shared" si="34"/>
        <v/>
      </c>
    </row>
    <row r="426" spans="1:10" ht="15.75" hidden="1" thickBot="1" x14ac:dyDescent="0.3">
      <c r="A426" s="236" t="str">
        <f>IF(E426="afficher","X","")</f>
        <v/>
      </c>
      <c r="B426" s="225"/>
      <c r="C426" s="227" t="s">
        <v>468</v>
      </c>
      <c r="D426" s="228"/>
      <c r="E426" s="238"/>
      <c r="F426" s="8" t="s">
        <v>6</v>
      </c>
      <c r="G426" s="8" t="s">
        <v>6</v>
      </c>
      <c r="J426" s="14" t="str">
        <f t="shared" si="34"/>
        <v/>
      </c>
    </row>
    <row r="427" spans="1:10" ht="15.75" hidden="1" thickBot="1" x14ac:dyDescent="0.3">
      <c r="A427" s="72" t="str">
        <f>IF(OR(COUNTIF(A428:A434,"X")&gt;0,J427="entfälltx"),"X","")</f>
        <v/>
      </c>
      <c r="B427" s="207">
        <v>2503</v>
      </c>
      <c r="C427" s="632" t="s">
        <v>469</v>
      </c>
      <c r="D427" s="142"/>
      <c r="E427" s="209"/>
      <c r="F427" s="8" t="s">
        <v>6</v>
      </c>
      <c r="G427" s="8" t="s">
        <v>6</v>
      </c>
      <c r="J427" s="14" t="str">
        <f>IF(OR($E$148="non applic.",$E$404="non applic.",$E$427="non applic.")=TRUE,"entfällt","")</f>
        <v/>
      </c>
    </row>
    <row r="428" spans="1:10" ht="60.75" hidden="1" thickBot="1" x14ac:dyDescent="0.3">
      <c r="A428" s="75" t="str">
        <f>IF(E428="Défauts","X",
IF(E428="Non applic.","NA",
IF(E428="Projet ITMO","IT",
IF(E428="Remarques","RE",
IF(OR(E428="Pas de défauts",E428="À vérifier"),"","")))))</f>
        <v/>
      </c>
      <c r="B428" s="200">
        <v>2503.0100000000002</v>
      </c>
      <c r="C428" s="642" t="s">
        <v>470</v>
      </c>
      <c r="D428" s="76" t="s">
        <v>3</v>
      </c>
      <c r="E428" s="77" t="s">
        <v>2132</v>
      </c>
      <c r="F428" s="8" t="s">
        <v>6</v>
      </c>
      <c r="G428" s="8" t="s">
        <v>6</v>
      </c>
      <c r="J428" s="14" t="str">
        <f t="shared" ref="J428:J434" si="35">IF(OR($E$148="non applic.",$E$404="non applic.",$E$427="non applic.")=TRUE,"entfällt","")</f>
        <v/>
      </c>
    </row>
    <row r="429" spans="1:10" ht="45.75" hidden="1" thickBot="1" x14ac:dyDescent="0.3">
      <c r="A429" s="236" t="str">
        <f>IF(E429="afficher","X","")</f>
        <v/>
      </c>
      <c r="B429" s="222"/>
      <c r="C429" s="223" t="s">
        <v>471</v>
      </c>
      <c r="D429" s="226"/>
      <c r="E429" s="238"/>
      <c r="F429" s="8" t="s">
        <v>6</v>
      </c>
      <c r="G429" s="8" t="s">
        <v>6</v>
      </c>
      <c r="J429" s="14" t="str">
        <f t="shared" si="35"/>
        <v/>
      </c>
    </row>
    <row r="430" spans="1:10" ht="30.75" hidden="1" thickBot="1" x14ac:dyDescent="0.3">
      <c r="A430" s="74" t="str">
        <f>IF(E430="Défauts","X",
IF(E430="Non applic.","NA",
IF(E430="Projet ITMO","IT",
IF(E430="Remarques","RE",
IF(OR(E430="Pas de défauts",E430="À vérifier"),"","")))))</f>
        <v/>
      </c>
      <c r="B430" s="199">
        <v>2503.02</v>
      </c>
      <c r="C430" s="641" t="s">
        <v>472</v>
      </c>
      <c r="D430" s="73" t="s">
        <v>3</v>
      </c>
      <c r="E430" s="77" t="s">
        <v>2132</v>
      </c>
      <c r="F430" s="8" t="s">
        <v>6</v>
      </c>
      <c r="G430" s="8" t="s">
        <v>6</v>
      </c>
      <c r="J430" s="14" t="str">
        <f t="shared" si="35"/>
        <v/>
      </c>
    </row>
    <row r="431" spans="1:10" ht="60.75" hidden="1" thickBot="1" x14ac:dyDescent="0.3">
      <c r="A431" s="236" t="str">
        <f>IF(E431="afficher","X","")</f>
        <v/>
      </c>
      <c r="B431" s="222"/>
      <c r="C431" s="223" t="s">
        <v>473</v>
      </c>
      <c r="D431" s="226"/>
      <c r="E431" s="238"/>
      <c r="F431" s="8" t="s">
        <v>6</v>
      </c>
      <c r="G431" s="8" t="s">
        <v>6</v>
      </c>
      <c r="J431" s="14" t="str">
        <f t="shared" si="35"/>
        <v/>
      </c>
    </row>
    <row r="432" spans="1:10" ht="45.75" hidden="1" thickBot="1" x14ac:dyDescent="0.3">
      <c r="A432" s="236" t="str">
        <f>IF(E432="afficher","X","")</f>
        <v/>
      </c>
      <c r="B432" s="222"/>
      <c r="C432" s="223" t="s">
        <v>474</v>
      </c>
      <c r="D432" s="226"/>
      <c r="E432" s="238"/>
      <c r="F432" s="8" t="s">
        <v>6</v>
      </c>
      <c r="G432" s="8" t="s">
        <v>6</v>
      </c>
      <c r="J432" s="14" t="str">
        <f t="shared" si="35"/>
        <v/>
      </c>
    </row>
    <row r="433" spans="1:10" ht="30.75" hidden="1" thickBot="1" x14ac:dyDescent="0.3">
      <c r="A433" s="74" t="str">
        <f>IF(E433="Défauts","X",
IF(E433="Non applic.","NA",
IF(E433="Projet ITMO","IT",
IF(E433="Remarques","RE",
IF(OR(E433="Pas de défauts",E433="À vérifier"),"","")))))</f>
        <v/>
      </c>
      <c r="B433" s="199">
        <v>2503.0300000000002</v>
      </c>
      <c r="C433" s="641" t="s">
        <v>475</v>
      </c>
      <c r="D433" s="73" t="s">
        <v>3</v>
      </c>
      <c r="E433" s="77" t="s">
        <v>2132</v>
      </c>
      <c r="F433" s="8" t="s">
        <v>6</v>
      </c>
      <c r="G433" s="8" t="s">
        <v>6</v>
      </c>
      <c r="J433" s="14" t="str">
        <f t="shared" si="35"/>
        <v/>
      </c>
    </row>
    <row r="434" spans="1:10" ht="75.75" hidden="1" thickBot="1" x14ac:dyDescent="0.3">
      <c r="A434" s="236" t="str">
        <f>IF(E434="afficher","X","")</f>
        <v/>
      </c>
      <c r="B434" s="225"/>
      <c r="C434" s="227" t="s">
        <v>476</v>
      </c>
      <c r="D434" s="228"/>
      <c r="E434" s="239"/>
      <c r="F434" s="8" t="s">
        <v>6</v>
      </c>
      <c r="G434" s="8" t="s">
        <v>6</v>
      </c>
      <c r="J434" s="14" t="str">
        <f t="shared" si="35"/>
        <v/>
      </c>
    </row>
    <row r="435" spans="1:10" ht="15.75" thickBot="1" x14ac:dyDescent="0.3">
      <c r="A435" s="172" t="str">
        <f>IF(COUNTIF(A436:A438,"X")&gt;0,"X","")</f>
        <v/>
      </c>
      <c r="B435" s="202">
        <v>2600</v>
      </c>
      <c r="C435" s="644" t="s">
        <v>1167</v>
      </c>
      <c r="D435" s="173"/>
      <c r="E435" s="214"/>
      <c r="F435" s="8" t="s">
        <v>6</v>
      </c>
      <c r="G435" s="8" t="s">
        <v>6</v>
      </c>
      <c r="H435" s="8" t="s">
        <v>6</v>
      </c>
      <c r="I435" s="8" t="s">
        <v>6</v>
      </c>
      <c r="J435" s="14" t="str">
        <f>IF(OR($E$148="non applic.",$E$435="non applic.")=TRUE,"entfällt","")</f>
        <v/>
      </c>
    </row>
    <row r="436" spans="1:10" x14ac:dyDescent="0.25">
      <c r="A436" s="174" t="str">
        <f>IF(E436="Défauts","X",
IF(E436="Non applic.","NA",
IF(E436="Projet ITMO","IT",
IF(E436="Remarques","RE",
IF(OR(E436="Pas de défauts",E436="À vérifier"),"","")))))</f>
        <v/>
      </c>
      <c r="B436" s="203">
        <v>2601</v>
      </c>
      <c r="C436" s="175" t="s">
        <v>1194</v>
      </c>
      <c r="D436" s="176"/>
      <c r="E436" s="177"/>
      <c r="F436" s="8" t="s">
        <v>6</v>
      </c>
      <c r="G436" s="8" t="s">
        <v>6</v>
      </c>
      <c r="H436" s="8" t="s">
        <v>6</v>
      </c>
      <c r="I436" s="8" t="s">
        <v>6</v>
      </c>
      <c r="J436" s="14" t="str">
        <f>IF(OR($E$148="non applic.",$E$435="non applic.")=TRUE,"entfällt","")</f>
        <v/>
      </c>
    </row>
    <row r="437" spans="1:10" x14ac:dyDescent="0.25">
      <c r="A437" s="178" t="str">
        <f>IF(E437="Défauts","X",
IF(E437="Non applic.","NA",
IF(E437="Projet ITMO","IT",
IF(E437="Remarques","RE",
IF(OR(E437="Pas de défauts",E437="À vérifier"),"","")))))</f>
        <v/>
      </c>
      <c r="B437" s="204">
        <v>2602</v>
      </c>
      <c r="C437" s="179" t="s">
        <v>1194</v>
      </c>
      <c r="D437" s="180"/>
      <c r="E437" s="181"/>
      <c r="F437" s="8" t="s">
        <v>6</v>
      </c>
      <c r="G437" s="8" t="s">
        <v>6</v>
      </c>
      <c r="H437" s="8" t="s">
        <v>6</v>
      </c>
      <c r="I437" s="8" t="s">
        <v>6</v>
      </c>
      <c r="J437" s="14" t="str">
        <f t="shared" ref="J437:J438" si="36">IF(OR($E$148="non applic.",$E$435="non applic.")=TRUE,"entfällt","")</f>
        <v/>
      </c>
    </row>
    <row r="438" spans="1:10" ht="15.75" thickBot="1" x14ac:dyDescent="0.3">
      <c r="A438" s="182" t="str">
        <f>IF(E438="Défauts","X",
IF(E438="Non applic.","NA",
IF(E438="Projet ITMO","IT",
IF(E438="Remarques","RE",
IF(OR(E438="Pas de défauts",E438="À vérifier"),"","")))))</f>
        <v/>
      </c>
      <c r="B438" s="205">
        <v>2603</v>
      </c>
      <c r="C438" s="183" t="s">
        <v>1194</v>
      </c>
      <c r="D438" s="184"/>
      <c r="E438" s="185"/>
      <c r="F438" s="8" t="s">
        <v>6</v>
      </c>
      <c r="G438" s="8" t="s">
        <v>6</v>
      </c>
      <c r="H438" s="8" t="s">
        <v>6</v>
      </c>
      <c r="I438" s="8" t="s">
        <v>6</v>
      </c>
      <c r="J438" s="14" t="str">
        <f t="shared" si="36"/>
        <v/>
      </c>
    </row>
    <row r="439" spans="1:10" ht="19.5" thickBot="1" x14ac:dyDescent="0.3">
      <c r="A439" s="215" t="str">
        <f>IF(OR(A440="X",A457="X",A513="X",A550="X",J439="entfälltX"),"X","")</f>
        <v/>
      </c>
      <c r="B439" s="217">
        <v>3000</v>
      </c>
      <c r="C439" s="645" t="s">
        <v>665</v>
      </c>
      <c r="D439" s="156"/>
      <c r="E439" s="211"/>
      <c r="F439" s="8" t="s">
        <v>6</v>
      </c>
      <c r="G439" s="8" t="s">
        <v>6</v>
      </c>
      <c r="H439" s="8" t="s">
        <v>6</v>
      </c>
      <c r="I439" s="8" t="s">
        <v>6</v>
      </c>
      <c r="J439" s="155" t="str">
        <f>IF(OR($E$439="non applic.")=TRUE,"entfällt","")</f>
        <v/>
      </c>
    </row>
    <row r="440" spans="1:10" ht="15.75" thickBot="1" x14ac:dyDescent="0.3">
      <c r="A440" s="153" t="str">
        <f>IF(OR(A441="X",A454="X",J440="entfälltX"),"X","")</f>
        <v/>
      </c>
      <c r="B440" s="206">
        <v>3100</v>
      </c>
      <c r="C440" s="631" t="s">
        <v>666</v>
      </c>
      <c r="D440" s="144"/>
      <c r="E440" s="212"/>
      <c r="F440" s="8" t="s">
        <v>6</v>
      </c>
      <c r="G440" s="8" t="s">
        <v>6</v>
      </c>
      <c r="H440" s="8" t="s">
        <v>6</v>
      </c>
      <c r="I440" s="8" t="s">
        <v>6</v>
      </c>
      <c r="J440" s="14" t="str">
        <f>IF(OR($E$439="non applic.",$E$440="non applic.")=TRUE,"entfällt","")</f>
        <v/>
      </c>
    </row>
    <row r="441" spans="1:10" ht="15.75" thickBot="1" x14ac:dyDescent="0.3">
      <c r="A441" s="72" t="str">
        <f>IF(OR(COUNTIF(A442:A453,"X")&gt;0,J441="entfälltx"),"X","")</f>
        <v/>
      </c>
      <c r="B441" s="207">
        <v>3101</v>
      </c>
      <c r="C441" s="632" t="s">
        <v>667</v>
      </c>
      <c r="D441" s="142"/>
      <c r="E441" s="209"/>
      <c r="F441" s="8" t="s">
        <v>6</v>
      </c>
      <c r="G441" s="8" t="s">
        <v>6</v>
      </c>
      <c r="H441" s="8" t="s">
        <v>6</v>
      </c>
      <c r="I441" s="8" t="s">
        <v>6</v>
      </c>
      <c r="J441" s="14" t="str">
        <f>IF(OR($E$439="non applic.",$E$440="non applic.",$E$441="non applic.")=TRUE,"entfällt","")</f>
        <v/>
      </c>
    </row>
    <row r="442" spans="1:10" ht="30" x14ac:dyDescent="0.25">
      <c r="A442" s="67" t="str">
        <f>IF(E442="Défauts","X",
IF(E442="Non applic.","NA",
IF(E442="Projet ITMO","IT",
IF(E442="Remarques","RE",
IF(OR(E442="Pas de défauts",E442="À vérifier"),"","")))))</f>
        <v/>
      </c>
      <c r="B442" s="190">
        <v>3101.01</v>
      </c>
      <c r="C442" s="633" t="s">
        <v>668</v>
      </c>
      <c r="D442" s="25" t="s">
        <v>2430</v>
      </c>
      <c r="E442" s="70" t="s">
        <v>2132</v>
      </c>
      <c r="F442" s="8" t="s">
        <v>6</v>
      </c>
      <c r="G442" s="8" t="s">
        <v>6</v>
      </c>
      <c r="H442" s="8" t="s">
        <v>6</v>
      </c>
      <c r="I442" s="8" t="s">
        <v>6</v>
      </c>
      <c r="J442" s="14" t="str">
        <f t="shared" ref="J442:J453" si="37">IF(OR($E$439="non applic.",$E$440="non applic.",$E$441="non applic.")=TRUE,"entfällt","")</f>
        <v/>
      </c>
    </row>
    <row r="443" spans="1:10" ht="15.75" thickBot="1" x14ac:dyDescent="0.3">
      <c r="A443" s="236" t="str">
        <f>IF(E443="afficher","X","")</f>
        <v/>
      </c>
      <c r="B443" s="222"/>
      <c r="C443" s="223" t="s">
        <v>669</v>
      </c>
      <c r="D443" s="226"/>
      <c r="E443" s="238"/>
      <c r="F443" s="8" t="s">
        <v>6</v>
      </c>
      <c r="G443" s="8" t="s">
        <v>6</v>
      </c>
      <c r="H443" s="8" t="s">
        <v>6</v>
      </c>
      <c r="I443" s="8" t="s">
        <v>6</v>
      </c>
      <c r="J443" s="14" t="str">
        <f t="shared" si="37"/>
        <v/>
      </c>
    </row>
    <row r="444" spans="1:10" ht="45.75" hidden="1" thickBot="1" x14ac:dyDescent="0.3">
      <c r="A444" s="67" t="str">
        <f>IF(E444="Défauts","X",
IF(E444="Non applic.","NA",
IF(E444="Projet ITMO","IT",
IF(E444="Remarques","RE",
IF(OR(E444="Pas de défauts",E444="À vérifier"),"","")))))</f>
        <v/>
      </c>
      <c r="B444" s="191">
        <v>3101.02</v>
      </c>
      <c r="C444" s="634" t="s">
        <v>670</v>
      </c>
      <c r="D444" s="15" t="s">
        <v>2430</v>
      </c>
      <c r="E444" s="70" t="s">
        <v>2132</v>
      </c>
      <c r="F444" s="8" t="s">
        <v>6</v>
      </c>
      <c r="G444" s="8" t="s">
        <v>6</v>
      </c>
      <c r="H444" s="8" t="s">
        <v>6</v>
      </c>
      <c r="J444" s="14" t="str">
        <f t="shared" si="37"/>
        <v/>
      </c>
    </row>
    <row r="445" spans="1:10" ht="15.75" hidden="1" thickBot="1" x14ac:dyDescent="0.3">
      <c r="A445" s="236" t="str">
        <f>IF(E445="afficher","X","")</f>
        <v/>
      </c>
      <c r="B445" s="222"/>
      <c r="C445" s="223" t="s">
        <v>671</v>
      </c>
      <c r="D445" s="226"/>
      <c r="E445" s="238"/>
      <c r="F445" s="8" t="s">
        <v>6</v>
      </c>
      <c r="G445" s="8" t="s">
        <v>6</v>
      </c>
      <c r="H445" s="8" t="s">
        <v>6</v>
      </c>
      <c r="J445" s="14" t="str">
        <f t="shared" si="37"/>
        <v/>
      </c>
    </row>
    <row r="446" spans="1:10" ht="30.75" hidden="1" thickBot="1" x14ac:dyDescent="0.3">
      <c r="A446" s="67" t="str">
        <f>IF(E446="Défauts","X",
IF(E446="Non applic.","NA",
IF(E446="Projet ITMO","IT",
IF(E446="Remarques","RE",
IF(OR(E446="Pas de défauts",E446="À vérifier"),"","")))))</f>
        <v/>
      </c>
      <c r="B446" s="191">
        <v>3101.03</v>
      </c>
      <c r="C446" s="634" t="s">
        <v>672</v>
      </c>
      <c r="D446" s="15" t="s">
        <v>2430</v>
      </c>
      <c r="E446" s="70" t="s">
        <v>2132</v>
      </c>
      <c r="F446" s="8" t="s">
        <v>6</v>
      </c>
      <c r="G446" s="8" t="s">
        <v>6</v>
      </c>
      <c r="H446" s="8" t="s">
        <v>6</v>
      </c>
      <c r="J446" s="14" t="str">
        <f t="shared" si="37"/>
        <v/>
      </c>
    </row>
    <row r="447" spans="1:10" ht="15.75" hidden="1" thickBot="1" x14ac:dyDescent="0.3">
      <c r="A447" s="236" t="str">
        <f t="shared" ref="A447:A453" si="38">IF(E447="afficher","X","")</f>
        <v/>
      </c>
      <c r="B447" s="222"/>
      <c r="C447" s="248" t="s">
        <v>673</v>
      </c>
      <c r="D447" s="226"/>
      <c r="E447" s="238"/>
      <c r="F447" s="8" t="s">
        <v>6</v>
      </c>
      <c r="G447" s="8" t="s">
        <v>6</v>
      </c>
      <c r="H447" s="8" t="s">
        <v>6</v>
      </c>
      <c r="J447" s="14" t="str">
        <f t="shared" si="37"/>
        <v/>
      </c>
    </row>
    <row r="448" spans="1:10" ht="15.75" hidden="1" thickBot="1" x14ac:dyDescent="0.3">
      <c r="A448" s="236" t="str">
        <f t="shared" si="38"/>
        <v/>
      </c>
      <c r="B448" s="222"/>
      <c r="C448" s="248" t="s">
        <v>674</v>
      </c>
      <c r="D448" s="226"/>
      <c r="E448" s="238"/>
      <c r="F448" s="8" t="s">
        <v>6</v>
      </c>
      <c r="G448" s="8" t="s">
        <v>6</v>
      </c>
      <c r="H448" s="8" t="s">
        <v>6</v>
      </c>
      <c r="J448" s="14" t="str">
        <f t="shared" si="37"/>
        <v/>
      </c>
    </row>
    <row r="449" spans="1:10" ht="15.75" hidden="1" thickBot="1" x14ac:dyDescent="0.3">
      <c r="A449" s="236" t="str">
        <f t="shared" si="38"/>
        <v/>
      </c>
      <c r="B449" s="222"/>
      <c r="C449" s="248" t="s">
        <v>675</v>
      </c>
      <c r="D449" s="226"/>
      <c r="E449" s="238"/>
      <c r="F449" s="8" t="s">
        <v>6</v>
      </c>
      <c r="G449" s="8" t="s">
        <v>6</v>
      </c>
      <c r="H449" s="8" t="s">
        <v>6</v>
      </c>
      <c r="J449" s="14" t="str">
        <f t="shared" si="37"/>
        <v/>
      </c>
    </row>
    <row r="450" spans="1:10" ht="15.75" hidden="1" thickBot="1" x14ac:dyDescent="0.3">
      <c r="A450" s="236" t="str">
        <f t="shared" si="38"/>
        <v/>
      </c>
      <c r="B450" s="222"/>
      <c r="C450" s="248" t="s">
        <v>676</v>
      </c>
      <c r="D450" s="226"/>
      <c r="E450" s="238"/>
      <c r="F450" s="8" t="s">
        <v>6</v>
      </c>
      <c r="G450" s="8" t="s">
        <v>6</v>
      </c>
      <c r="H450" s="8" t="s">
        <v>6</v>
      </c>
      <c r="J450" s="14" t="str">
        <f t="shared" si="37"/>
        <v/>
      </c>
    </row>
    <row r="451" spans="1:10" ht="15.75" hidden="1" thickBot="1" x14ac:dyDescent="0.3">
      <c r="A451" s="236" t="str">
        <f t="shared" si="38"/>
        <v/>
      </c>
      <c r="B451" s="222"/>
      <c r="C451" s="248" t="s">
        <v>677</v>
      </c>
      <c r="D451" s="226"/>
      <c r="E451" s="238"/>
      <c r="F451" s="8" t="s">
        <v>6</v>
      </c>
      <c r="G451" s="8" t="s">
        <v>6</v>
      </c>
      <c r="H451" s="8" t="s">
        <v>6</v>
      </c>
      <c r="J451" s="14" t="str">
        <f t="shared" si="37"/>
        <v/>
      </c>
    </row>
    <row r="452" spans="1:10" ht="30.75" hidden="1" thickBot="1" x14ac:dyDescent="0.3">
      <c r="A452" s="236" t="str">
        <f t="shared" si="38"/>
        <v/>
      </c>
      <c r="B452" s="222"/>
      <c r="C452" s="234" t="s">
        <v>678</v>
      </c>
      <c r="D452" s="226"/>
      <c r="E452" s="238"/>
      <c r="F452" s="8" t="s">
        <v>6</v>
      </c>
      <c r="G452" s="8" t="s">
        <v>6</v>
      </c>
      <c r="H452" s="8" t="s">
        <v>6</v>
      </c>
      <c r="J452" s="14" t="str">
        <f t="shared" si="37"/>
        <v/>
      </c>
    </row>
    <row r="453" spans="1:10" ht="45.75" hidden="1" thickBot="1" x14ac:dyDescent="0.3">
      <c r="A453" s="236" t="str">
        <f t="shared" si="38"/>
        <v/>
      </c>
      <c r="B453" s="225"/>
      <c r="C453" s="235" t="s">
        <v>679</v>
      </c>
      <c r="D453" s="228"/>
      <c r="E453" s="238"/>
      <c r="F453" s="8" t="s">
        <v>6</v>
      </c>
      <c r="G453" s="8" t="s">
        <v>6</v>
      </c>
      <c r="H453" s="8" t="s">
        <v>6</v>
      </c>
      <c r="J453" s="14" t="str">
        <f t="shared" si="37"/>
        <v/>
      </c>
    </row>
    <row r="454" spans="1:10" ht="15.75" hidden="1" thickBot="1" x14ac:dyDescent="0.3">
      <c r="A454" s="72" t="str">
        <f>IF(OR(COUNTIF(A455:A458,"X")&gt;0,J454="entfälltx"),"X","")</f>
        <v/>
      </c>
      <c r="B454" s="207">
        <v>3102</v>
      </c>
      <c r="C454" s="632" t="s">
        <v>680</v>
      </c>
      <c r="D454" s="142"/>
      <c r="E454" s="209"/>
      <c r="F454" s="8" t="s">
        <v>6</v>
      </c>
      <c r="G454" s="8" t="s">
        <v>6</v>
      </c>
      <c r="H454" s="8" t="s">
        <v>6</v>
      </c>
      <c r="J454" s="14" t="str">
        <f>IF(OR($E$439="non applic.",$E$440="non applic.",$E$454="non applic.")=TRUE,"entfällt","")</f>
        <v/>
      </c>
    </row>
    <row r="455" spans="1:10" ht="30.75" hidden="1" thickBot="1" x14ac:dyDescent="0.3">
      <c r="A455" s="67" t="str">
        <f>IF(E455="Défauts","X",
IF(E455="Non applic.","NA",
IF(E455="Projet ITMO","IT",
IF(E455="Remarques","RE",
IF(OR(E455="Pas de défauts",E455="À vérifier"),"","")))))</f>
        <v/>
      </c>
      <c r="B455" s="190">
        <v>3102.01</v>
      </c>
      <c r="C455" s="633" t="s">
        <v>681</v>
      </c>
      <c r="D455" s="25" t="s">
        <v>2430</v>
      </c>
      <c r="E455" s="70" t="s">
        <v>2132</v>
      </c>
      <c r="F455" s="8" t="s">
        <v>6</v>
      </c>
      <c r="G455" s="8" t="s">
        <v>6</v>
      </c>
      <c r="H455" s="8" t="s">
        <v>6</v>
      </c>
      <c r="J455" s="14" t="str">
        <f t="shared" ref="J455:J458" si="39">IF(OR($E$439="non applic.",$E$440="non applic.",$E$454="non applic.")=TRUE,"entfällt","")</f>
        <v/>
      </c>
    </row>
    <row r="456" spans="1:10" ht="15.75" hidden="1" thickBot="1" x14ac:dyDescent="0.3">
      <c r="A456" s="236" t="str">
        <f>IF(E456="afficher","X","")</f>
        <v/>
      </c>
      <c r="B456" s="222"/>
      <c r="C456" s="223" t="s">
        <v>682</v>
      </c>
      <c r="D456" s="226"/>
      <c r="E456" s="238"/>
      <c r="F456" s="8" t="s">
        <v>6</v>
      </c>
      <c r="G456" s="8" t="s">
        <v>6</v>
      </c>
      <c r="H456" s="8" t="s">
        <v>6</v>
      </c>
      <c r="J456" s="14" t="str">
        <f t="shared" si="39"/>
        <v/>
      </c>
    </row>
    <row r="457" spans="1:10" ht="30.75" hidden="1" thickBot="1" x14ac:dyDescent="0.3">
      <c r="A457" s="61" t="str">
        <f>IF(E457="Défauts","X",
IF(E457="Non applic.","NA",
IF(E457="Projet ITMO","IT",
IF(E457="Remarques","RE",
IF(OR(E457="Pas de défauts",E457="À vérifier"),"","")))))</f>
        <v/>
      </c>
      <c r="B457" s="191">
        <v>3102.02</v>
      </c>
      <c r="C457" s="634" t="s">
        <v>683</v>
      </c>
      <c r="D457" s="15" t="s">
        <v>2430</v>
      </c>
      <c r="E457" s="70" t="s">
        <v>2132</v>
      </c>
      <c r="F457" s="8" t="s">
        <v>6</v>
      </c>
      <c r="G457" s="8" t="s">
        <v>6</v>
      </c>
      <c r="H457" s="8" t="s">
        <v>6</v>
      </c>
      <c r="J457" s="14" t="str">
        <f t="shared" si="39"/>
        <v/>
      </c>
    </row>
    <row r="458" spans="1:10" ht="75.75" hidden="1" thickBot="1" x14ac:dyDescent="0.3">
      <c r="A458" s="236" t="str">
        <f>IF(E458="afficher","X","")</f>
        <v/>
      </c>
      <c r="B458" s="225"/>
      <c r="C458" s="227" t="s">
        <v>684</v>
      </c>
      <c r="D458" s="228"/>
      <c r="E458" s="238"/>
      <c r="F458" s="8" t="s">
        <v>6</v>
      </c>
      <c r="G458" s="8" t="s">
        <v>6</v>
      </c>
      <c r="H458" s="8" t="s">
        <v>6</v>
      </c>
      <c r="J458" s="14" t="str">
        <f t="shared" si="39"/>
        <v/>
      </c>
    </row>
    <row r="459" spans="1:10" ht="15.75" thickBot="1" x14ac:dyDescent="0.3">
      <c r="A459" s="153" t="str">
        <f>IF(OR(A460="X",A465="X",J459="entfälltX"),"X","")</f>
        <v/>
      </c>
      <c r="B459" s="206">
        <v>3200</v>
      </c>
      <c r="C459" s="631" t="s">
        <v>685</v>
      </c>
      <c r="D459" s="144"/>
      <c r="E459" s="208"/>
      <c r="F459" s="8" t="s">
        <v>6</v>
      </c>
      <c r="G459" s="8" t="s">
        <v>6</v>
      </c>
      <c r="H459" s="8" t="s">
        <v>6</v>
      </c>
      <c r="I459" s="8" t="s">
        <v>6</v>
      </c>
      <c r="J459" s="14" t="str">
        <f>IF(OR($E$439="non applic.",$E$459="non applic.")=TRUE,"entfällt","")</f>
        <v/>
      </c>
    </row>
    <row r="460" spans="1:10" ht="15.75" thickBot="1" x14ac:dyDescent="0.3">
      <c r="A460" s="72" t="str">
        <f>IF(OR(COUNTIF(A461:A464,"X")&gt;0,J460="entfälltx"),"X","")</f>
        <v/>
      </c>
      <c r="B460" s="207">
        <v>3201</v>
      </c>
      <c r="C460" s="632" t="s">
        <v>686</v>
      </c>
      <c r="D460" s="142"/>
      <c r="E460" s="209"/>
      <c r="F460" s="8" t="s">
        <v>6</v>
      </c>
      <c r="G460" s="8" t="s">
        <v>6</v>
      </c>
      <c r="H460" s="8" t="s">
        <v>6</v>
      </c>
      <c r="I460" s="8" t="s">
        <v>6</v>
      </c>
      <c r="J460" s="14" t="str">
        <f>IF(OR($E$439="non applic.",$E$459="non applic.",$E$460="non applic.")=TRUE,"entfällt","")</f>
        <v/>
      </c>
    </row>
    <row r="461" spans="1:10" ht="30" x14ac:dyDescent="0.25">
      <c r="A461" s="68" t="str">
        <f>IF(E461="Défauts","X",
IF(E461="Non applic.","NA",
IF(E461="Projet ITMO","IT",
IF(E461="Remarques","RE",
IF(OR(E461="Pas de défauts",E461="À vérifier"),"","")))))</f>
        <v/>
      </c>
      <c r="B461" s="193">
        <v>3201.01</v>
      </c>
      <c r="C461" s="637" t="s">
        <v>687</v>
      </c>
      <c r="D461" s="23" t="s">
        <v>2431</v>
      </c>
      <c r="E461" s="71" t="s">
        <v>2132</v>
      </c>
      <c r="F461" s="8" t="s">
        <v>6</v>
      </c>
      <c r="G461" s="8" t="s">
        <v>6</v>
      </c>
      <c r="H461" s="8" t="s">
        <v>6</v>
      </c>
      <c r="I461" s="8" t="s">
        <v>6</v>
      </c>
      <c r="J461" s="14" t="str">
        <f t="shared" ref="J461:J464" si="40">IF(OR($E$439="non applic.",$E$459="non applic.",$E$460="non applic.")=TRUE,"entfällt","")</f>
        <v/>
      </c>
    </row>
    <row r="462" spans="1:10" ht="120" x14ac:dyDescent="0.25">
      <c r="A462" s="236" t="str">
        <f>IF(E462="afficher","X","")</f>
        <v/>
      </c>
      <c r="B462" s="222"/>
      <c r="C462" s="223" t="s">
        <v>688</v>
      </c>
      <c r="D462" s="226"/>
      <c r="E462" s="238"/>
      <c r="F462" s="8" t="s">
        <v>6</v>
      </c>
      <c r="G462" s="8" t="s">
        <v>6</v>
      </c>
      <c r="H462" s="8" t="s">
        <v>6</v>
      </c>
      <c r="I462" s="8" t="s">
        <v>6</v>
      </c>
      <c r="J462" s="14" t="str">
        <f t="shared" si="40"/>
        <v/>
      </c>
    </row>
    <row r="463" spans="1:10" x14ac:dyDescent="0.25">
      <c r="A463" s="67" t="str">
        <f>IF(E463="Défauts","X",
IF(E463="Non applic.","NA",
IF(E463="Projet ITMO","IT",
IF(E463="Remarques","RE",
IF(OR(E463="Pas de défauts",E463="À vérifier"),"","")))))</f>
        <v/>
      </c>
      <c r="B463" s="191">
        <v>3201.02</v>
      </c>
      <c r="C463" s="634" t="s">
        <v>689</v>
      </c>
      <c r="D463" s="15" t="s">
        <v>2430</v>
      </c>
      <c r="E463" s="70" t="s">
        <v>2132</v>
      </c>
      <c r="F463" s="8" t="s">
        <v>6</v>
      </c>
      <c r="G463" s="8" t="s">
        <v>6</v>
      </c>
      <c r="H463" s="8" t="s">
        <v>6</v>
      </c>
      <c r="I463" s="8" t="s">
        <v>6</v>
      </c>
      <c r="J463" s="14" t="str">
        <f t="shared" si="40"/>
        <v/>
      </c>
    </row>
    <row r="464" spans="1:10" ht="75.75" thickBot="1" x14ac:dyDescent="0.3">
      <c r="A464" s="236" t="str">
        <f>IF(E464="afficher","X","")</f>
        <v/>
      </c>
      <c r="B464" s="225"/>
      <c r="C464" s="227" t="s">
        <v>690</v>
      </c>
      <c r="D464" s="228"/>
      <c r="E464" s="238"/>
      <c r="F464" s="8" t="s">
        <v>6</v>
      </c>
      <c r="G464" s="8" t="s">
        <v>6</v>
      </c>
      <c r="H464" s="8" t="s">
        <v>6</v>
      </c>
      <c r="I464" s="8" t="s">
        <v>6</v>
      </c>
      <c r="J464" s="14" t="str">
        <f t="shared" si="40"/>
        <v/>
      </c>
    </row>
    <row r="465" spans="1:10" ht="15.75" hidden="1" thickBot="1" x14ac:dyDescent="0.3">
      <c r="A465" s="72" t="str">
        <f>IF(OR(COUNTIF(A466:A473,"X")&gt;0,J465="entfälltx"),"X","")</f>
        <v/>
      </c>
      <c r="B465" s="207">
        <v>3202</v>
      </c>
      <c r="C465" s="632" t="s">
        <v>691</v>
      </c>
      <c r="D465" s="142"/>
      <c r="E465" s="209"/>
      <c r="F465" s="8" t="s">
        <v>6</v>
      </c>
      <c r="G465" s="8" t="s">
        <v>6</v>
      </c>
      <c r="H465" s="8" t="s">
        <v>6</v>
      </c>
      <c r="J465" s="14" t="str">
        <f>IF(OR($E$439="non applic.",$E$459="non applic.",$E$465="non applic.")=TRUE,"entfällt","")</f>
        <v/>
      </c>
    </row>
    <row r="466" spans="1:10" ht="30.75" hidden="1" thickBot="1" x14ac:dyDescent="0.3">
      <c r="A466" s="68" t="str">
        <f>IF(E466="Défauts","X",
IF(E466="Non applic.","NA",
IF(E466="Projet ITMO","IT",
IF(E466="Remarques","RE",
IF(OR(E466="Pas de défauts",E466="À vérifier"),"","")))))</f>
        <v/>
      </c>
      <c r="B466" s="193">
        <v>3202.01</v>
      </c>
      <c r="C466" s="637" t="s">
        <v>692</v>
      </c>
      <c r="D466" s="23" t="s">
        <v>2431</v>
      </c>
      <c r="E466" s="71" t="s">
        <v>2132</v>
      </c>
      <c r="F466" s="8" t="s">
        <v>6</v>
      </c>
      <c r="G466" s="8" t="s">
        <v>6</v>
      </c>
      <c r="H466" s="8" t="s">
        <v>6</v>
      </c>
      <c r="J466" s="14" t="str">
        <f t="shared" ref="J466:J473" si="41">IF(OR($E$439="non applic.",$E$459="non applic.",$E$465="non applic.")=TRUE,"entfällt","")</f>
        <v/>
      </c>
    </row>
    <row r="467" spans="1:10" ht="120.75" hidden="1" thickBot="1" x14ac:dyDescent="0.3">
      <c r="A467" s="236" t="str">
        <f>IF(E467="afficher","X","")</f>
        <v/>
      </c>
      <c r="B467" s="222"/>
      <c r="C467" s="223" t="s">
        <v>688</v>
      </c>
      <c r="D467" s="226"/>
      <c r="E467" s="238"/>
      <c r="F467" s="8" t="s">
        <v>6</v>
      </c>
      <c r="G467" s="8" t="s">
        <v>6</v>
      </c>
      <c r="H467" s="8" t="s">
        <v>6</v>
      </c>
      <c r="J467" s="14" t="str">
        <f t="shared" si="41"/>
        <v/>
      </c>
    </row>
    <row r="468" spans="1:10" ht="15.75" hidden="1" thickBot="1" x14ac:dyDescent="0.3">
      <c r="A468" s="61" t="str">
        <f>IF(E468="Défauts","X",
IF(E468="Non applic.","NA",
IF(E468="Projet ITMO","IT",
IF(E468="Remarques","RE",
IF(OR(E468="Pas de défauts",E468="À vérifier"),"","")))))</f>
        <v/>
      </c>
      <c r="B468" s="191">
        <v>3202.02</v>
      </c>
      <c r="C468" s="634" t="s">
        <v>689</v>
      </c>
      <c r="D468" s="15" t="s">
        <v>2430</v>
      </c>
      <c r="E468" s="70" t="s">
        <v>2132</v>
      </c>
      <c r="F468" s="8" t="s">
        <v>6</v>
      </c>
      <c r="G468" s="8" t="s">
        <v>6</v>
      </c>
      <c r="H468" s="8" t="s">
        <v>6</v>
      </c>
      <c r="J468" s="14" t="str">
        <f t="shared" si="41"/>
        <v/>
      </c>
    </row>
    <row r="469" spans="1:10" ht="75.75" hidden="1" thickBot="1" x14ac:dyDescent="0.3">
      <c r="A469" s="236" t="str">
        <f>IF(E469="afficher","X","")</f>
        <v/>
      </c>
      <c r="B469" s="222"/>
      <c r="C469" s="223" t="s">
        <v>690</v>
      </c>
      <c r="D469" s="226"/>
      <c r="E469" s="238"/>
      <c r="F469" s="8" t="s">
        <v>6</v>
      </c>
      <c r="G469" s="8" t="s">
        <v>6</v>
      </c>
      <c r="H469" s="8" t="s">
        <v>6</v>
      </c>
      <c r="J469" s="14" t="str">
        <f t="shared" si="41"/>
        <v/>
      </c>
    </row>
    <row r="470" spans="1:10" ht="30.75" hidden="1" thickBot="1" x14ac:dyDescent="0.3">
      <c r="A470" s="14" t="str">
        <f>IF(E470="Défauts","X",
IF(E470="Non applic.","NA",
IF(E470="Projet ITMO","IT",
IF(E470="Remarques","RE",
IF(OR(E470="Pas de défauts",E470="À vérifier"),"","")))))</f>
        <v/>
      </c>
      <c r="B470" s="63">
        <v>3202.03</v>
      </c>
      <c r="C470" s="638" t="s">
        <v>693</v>
      </c>
      <c r="D470" s="16" t="s">
        <v>2431</v>
      </c>
      <c r="E470" s="71" t="s">
        <v>2132</v>
      </c>
      <c r="F470" s="8" t="s">
        <v>6</v>
      </c>
      <c r="G470" s="8" t="s">
        <v>6</v>
      </c>
      <c r="H470" s="8" t="s">
        <v>6</v>
      </c>
      <c r="J470" s="14" t="str">
        <f t="shared" si="41"/>
        <v/>
      </c>
    </row>
    <row r="471" spans="1:10" ht="30.75" hidden="1" thickBot="1" x14ac:dyDescent="0.3">
      <c r="A471" s="236" t="str">
        <f>IF(E471="afficher","X","")</f>
        <v/>
      </c>
      <c r="B471" s="222"/>
      <c r="C471" s="223" t="s">
        <v>694</v>
      </c>
      <c r="D471" s="226"/>
      <c r="E471" s="238"/>
      <c r="F471" s="8" t="s">
        <v>6</v>
      </c>
      <c r="G471" s="8" t="s">
        <v>6</v>
      </c>
      <c r="H471" s="8" t="s">
        <v>6</v>
      </c>
      <c r="J471" s="14" t="str">
        <f t="shared" si="41"/>
        <v/>
      </c>
    </row>
    <row r="472" spans="1:10" ht="30.75" hidden="1" thickBot="1" x14ac:dyDescent="0.3">
      <c r="A472" s="61" t="str">
        <f>IF(E472="Défauts","X",
IF(E472="Non applic.","NA",
IF(E472="Projet ITMO","IT",
IF(E472="Remarques","RE",
IF(OR(E472="Pas de défauts",E472="À vérifier"),"","")))))</f>
        <v/>
      </c>
      <c r="B472" s="191">
        <v>3202.04</v>
      </c>
      <c r="C472" s="634" t="s">
        <v>695</v>
      </c>
      <c r="D472" s="15" t="s">
        <v>2430</v>
      </c>
      <c r="E472" s="70" t="s">
        <v>2132</v>
      </c>
      <c r="F472" s="8" t="s">
        <v>6</v>
      </c>
      <c r="G472" s="8" t="s">
        <v>6</v>
      </c>
      <c r="H472" s="8" t="s">
        <v>6</v>
      </c>
      <c r="J472" s="14" t="str">
        <f t="shared" si="41"/>
        <v/>
      </c>
    </row>
    <row r="473" spans="1:10" ht="30.75" hidden="1" thickBot="1" x14ac:dyDescent="0.3">
      <c r="A473" s="236" t="str">
        <f>IF(E473="afficher","X","")</f>
        <v/>
      </c>
      <c r="B473" s="222"/>
      <c r="C473" s="223" t="s">
        <v>696</v>
      </c>
      <c r="D473" s="226"/>
      <c r="E473" s="238"/>
      <c r="F473" s="8" t="s">
        <v>6</v>
      </c>
      <c r="G473" s="8" t="s">
        <v>6</v>
      </c>
      <c r="H473" s="8" t="s">
        <v>6</v>
      </c>
      <c r="J473" s="14" t="str">
        <f t="shared" si="41"/>
        <v/>
      </c>
    </row>
    <row r="474" spans="1:10" ht="15.75" thickBot="1" x14ac:dyDescent="0.3">
      <c r="A474" s="153" t="str">
        <f>IF(OR(A475="X",A492="X",A513="X",A572="X",A617="X",A631="X",A643="X",A663="X",J474="entfälltX"),"X","")</f>
        <v/>
      </c>
      <c r="B474" s="206">
        <v>3300</v>
      </c>
      <c r="C474" s="631" t="s">
        <v>697</v>
      </c>
      <c r="D474" s="144"/>
      <c r="E474" s="208"/>
      <c r="F474" s="8" t="s">
        <v>6</v>
      </c>
      <c r="G474" s="8" t="s">
        <v>6</v>
      </c>
      <c r="H474" s="8" t="s">
        <v>6</v>
      </c>
      <c r="I474" s="8" t="s">
        <v>6</v>
      </c>
      <c r="J474" s="14" t="str">
        <f>IF(OR($E$439="non applic.",$E$474="non applic.")=TRUE,"entfällt","")</f>
        <v/>
      </c>
    </row>
    <row r="475" spans="1:10" ht="30.75" thickBot="1" x14ac:dyDescent="0.3">
      <c r="A475" s="72" t="str">
        <f>IF(OR(COUNTIF(A476:A491,"X")&gt;0,J475="entfälltx"),"X","")</f>
        <v/>
      </c>
      <c r="B475" s="207">
        <v>3301</v>
      </c>
      <c r="C475" s="632" t="s">
        <v>698</v>
      </c>
      <c r="D475" s="142"/>
      <c r="E475" s="209"/>
      <c r="F475" s="8" t="s">
        <v>6</v>
      </c>
      <c r="G475" s="8" t="s">
        <v>6</v>
      </c>
      <c r="H475" s="8" t="s">
        <v>6</v>
      </c>
      <c r="I475" s="8" t="s">
        <v>6</v>
      </c>
      <c r="J475" s="14" t="str">
        <f>IF(OR($E$439="non applic.",$E$474="non applic.",$E$475="non applic.")=TRUE,"entfällt","")</f>
        <v/>
      </c>
    </row>
    <row r="476" spans="1:10" ht="30" x14ac:dyDescent="0.25">
      <c r="A476" s="68" t="str">
        <f>IF(E476="Défauts","X",
IF(E476="Non applic.","NA",
IF(E476="Projet ITMO","IT",
IF(E476="Remarques","RE",
IF(OR(E476="Pas de défauts",E476="À vérifier"),"","")))))</f>
        <v/>
      </c>
      <c r="B476" s="193">
        <v>3301.01</v>
      </c>
      <c r="C476" s="637" t="s">
        <v>699</v>
      </c>
      <c r="D476" s="23" t="s">
        <v>2431</v>
      </c>
      <c r="E476" s="71" t="s">
        <v>2132</v>
      </c>
      <c r="F476" s="8" t="s">
        <v>6</v>
      </c>
      <c r="G476" s="8" t="s">
        <v>6</v>
      </c>
      <c r="H476" s="8" t="s">
        <v>6</v>
      </c>
      <c r="I476" s="8" t="s">
        <v>6</v>
      </c>
      <c r="J476" s="14" t="str">
        <f t="shared" ref="J476:J491" si="42">IF(OR($E$439="non applic.",$E$474="non applic.",$E$475="non applic.")=TRUE,"entfällt","")</f>
        <v/>
      </c>
    </row>
    <row r="477" spans="1:10" ht="30" x14ac:dyDescent="0.25">
      <c r="A477" s="236" t="str">
        <f>IF(E477="afficher","X","")</f>
        <v/>
      </c>
      <c r="B477" s="222"/>
      <c r="C477" s="223" t="s">
        <v>700</v>
      </c>
      <c r="D477" s="226"/>
      <c r="E477" s="238"/>
      <c r="F477" s="8" t="s">
        <v>6</v>
      </c>
      <c r="G477" s="8" t="s">
        <v>6</v>
      </c>
      <c r="H477" s="8" t="s">
        <v>6</v>
      </c>
      <c r="I477" s="8" t="s">
        <v>6</v>
      </c>
      <c r="J477" s="14" t="str">
        <f t="shared" si="42"/>
        <v/>
      </c>
    </row>
    <row r="478" spans="1:10" ht="30" x14ac:dyDescent="0.25">
      <c r="A478" s="13" t="str">
        <f>IF(E478="Défauts","X",
IF(E478="Non applic.","NA",
IF(E478="Projet ITMO","IT",
IF(E478="Remarques","RE",
IF(OR(E478="Pas de défauts",E478="À vérifier"),"","")))))</f>
        <v/>
      </c>
      <c r="B478" s="198">
        <v>3301.02</v>
      </c>
      <c r="C478" s="640" t="s">
        <v>701</v>
      </c>
      <c r="D478" s="17" t="s">
        <v>2432</v>
      </c>
      <c r="E478" s="154" t="s">
        <v>2132</v>
      </c>
      <c r="F478" s="8" t="s">
        <v>6</v>
      </c>
      <c r="G478" s="8" t="s">
        <v>6</v>
      </c>
      <c r="H478" s="8" t="s">
        <v>6</v>
      </c>
      <c r="I478" s="8" t="s">
        <v>6</v>
      </c>
      <c r="J478" s="14" t="str">
        <f t="shared" si="42"/>
        <v/>
      </c>
    </row>
    <row r="479" spans="1:10" x14ac:dyDescent="0.25">
      <c r="A479" s="221" t="str">
        <f>IF(E479="afficher","X","")</f>
        <v/>
      </c>
      <c r="B479" s="222"/>
      <c r="C479" s="223" t="s">
        <v>702</v>
      </c>
      <c r="D479" s="226"/>
      <c r="E479" s="238"/>
      <c r="F479" s="8" t="s">
        <v>6</v>
      </c>
      <c r="G479" s="8" t="s">
        <v>6</v>
      </c>
      <c r="H479" s="8" t="s">
        <v>6</v>
      </c>
      <c r="I479" s="8" t="s">
        <v>6</v>
      </c>
      <c r="J479" s="14" t="str">
        <f t="shared" si="42"/>
        <v/>
      </c>
    </row>
    <row r="480" spans="1:10" ht="45" x14ac:dyDescent="0.25">
      <c r="A480" s="221" t="str">
        <f>IF(E480="afficher","X","")</f>
        <v/>
      </c>
      <c r="B480" s="222"/>
      <c r="C480" s="223" t="s">
        <v>703</v>
      </c>
      <c r="D480" s="226"/>
      <c r="E480" s="238"/>
      <c r="F480" s="8" t="s">
        <v>6</v>
      </c>
      <c r="G480" s="8" t="s">
        <v>6</v>
      </c>
      <c r="H480" s="8" t="s">
        <v>6</v>
      </c>
      <c r="I480" s="8" t="s">
        <v>6</v>
      </c>
      <c r="J480" s="14" t="str">
        <f t="shared" si="42"/>
        <v/>
      </c>
    </row>
    <row r="481" spans="1:10" ht="30" x14ac:dyDescent="0.25">
      <c r="A481" s="14" t="str">
        <f>IF(E481="Défauts","X",
IF(E481="Non applic.","NA",
IF(E481="Projet ITMO","IT",
IF(E481="Remarques","RE",
IF(OR(E481="Pas de défauts",E481="À vérifier"),"","")))))</f>
        <v/>
      </c>
      <c r="B481" s="63">
        <v>3301.03</v>
      </c>
      <c r="C481" s="638" t="s">
        <v>704</v>
      </c>
      <c r="D481" s="16" t="s">
        <v>2431</v>
      </c>
      <c r="E481" s="71" t="s">
        <v>2132</v>
      </c>
      <c r="F481" s="8" t="s">
        <v>6</v>
      </c>
      <c r="G481" s="8" t="s">
        <v>6</v>
      </c>
      <c r="H481" s="8" t="s">
        <v>6</v>
      </c>
      <c r="I481" s="8" t="s">
        <v>6</v>
      </c>
      <c r="J481" s="14" t="str">
        <f t="shared" si="42"/>
        <v/>
      </c>
    </row>
    <row r="482" spans="1:10" ht="30" x14ac:dyDescent="0.25">
      <c r="A482" s="221" t="str">
        <f>IF(E482="afficher","X","")</f>
        <v/>
      </c>
      <c r="B482" s="222"/>
      <c r="C482" s="223" t="s">
        <v>705</v>
      </c>
      <c r="D482" s="226"/>
      <c r="E482" s="238"/>
      <c r="F482" s="8" t="s">
        <v>6</v>
      </c>
      <c r="G482" s="8" t="s">
        <v>6</v>
      </c>
      <c r="H482" s="8" t="s">
        <v>6</v>
      </c>
      <c r="I482" s="8" t="s">
        <v>6</v>
      </c>
      <c r="J482" s="14" t="str">
        <f t="shared" si="42"/>
        <v/>
      </c>
    </row>
    <row r="483" spans="1:10" ht="30" x14ac:dyDescent="0.25">
      <c r="A483" s="221" t="str">
        <f>IF(E483="afficher","X","")</f>
        <v/>
      </c>
      <c r="B483" s="222"/>
      <c r="C483" s="223" t="s">
        <v>706</v>
      </c>
      <c r="D483" s="226"/>
      <c r="E483" s="238"/>
      <c r="F483" s="8" t="s">
        <v>6</v>
      </c>
      <c r="G483" s="8" t="s">
        <v>6</v>
      </c>
      <c r="H483" s="8" t="s">
        <v>6</v>
      </c>
      <c r="I483" s="8" t="s">
        <v>6</v>
      </c>
      <c r="J483" s="14" t="str">
        <f t="shared" si="42"/>
        <v/>
      </c>
    </row>
    <row r="484" spans="1:10" ht="30" x14ac:dyDescent="0.25">
      <c r="A484" s="61" t="str">
        <f>IF(E484="Défauts","X",
IF(E484="Non applic.","NA",
IF(E484="Projet ITMO","IT",
IF(E484="Remarques","RE",
IF(OR(E484="Pas de défauts",E484="À vérifier"),"","")))))</f>
        <v/>
      </c>
      <c r="B484" s="191">
        <v>3301.04</v>
      </c>
      <c r="C484" s="634" t="s">
        <v>707</v>
      </c>
      <c r="D484" s="15" t="s">
        <v>2430</v>
      </c>
      <c r="E484" s="70" t="s">
        <v>2132</v>
      </c>
      <c r="F484" s="8" t="s">
        <v>6</v>
      </c>
      <c r="G484" s="8" t="s">
        <v>6</v>
      </c>
      <c r="H484" s="8" t="s">
        <v>6</v>
      </c>
      <c r="I484" s="8" t="s">
        <v>6</v>
      </c>
      <c r="J484" s="14" t="str">
        <f t="shared" si="42"/>
        <v/>
      </c>
    </row>
    <row r="485" spans="1:10" ht="45" x14ac:dyDescent="0.25">
      <c r="A485" s="221" t="str">
        <f>IF(E485="afficher","X","")</f>
        <v/>
      </c>
      <c r="B485" s="222"/>
      <c r="C485" s="223" t="s">
        <v>708</v>
      </c>
      <c r="D485" s="226"/>
      <c r="E485" s="238"/>
      <c r="F485" s="8" t="s">
        <v>6</v>
      </c>
      <c r="G485" s="8" t="s">
        <v>6</v>
      </c>
      <c r="H485" s="8" t="s">
        <v>6</v>
      </c>
      <c r="I485" s="8" t="s">
        <v>6</v>
      </c>
      <c r="J485" s="14" t="str">
        <f t="shared" si="42"/>
        <v/>
      </c>
    </row>
    <row r="486" spans="1:10" ht="30" x14ac:dyDescent="0.25">
      <c r="A486" s="61" t="str">
        <f>IF(E486="Défauts","X",
IF(E486="Non applic.","NA",
IF(E486="Projet ITMO","IT",
IF(E486="Remarques","RE",
IF(OR(E486="Pas de défauts",E486="À vérifier"),"","")))))</f>
        <v/>
      </c>
      <c r="B486" s="191">
        <v>3301.05</v>
      </c>
      <c r="C486" s="634" t="s">
        <v>709</v>
      </c>
      <c r="D486" s="15" t="s">
        <v>2430</v>
      </c>
      <c r="E486" s="70" t="s">
        <v>2132</v>
      </c>
      <c r="F486" s="8" t="s">
        <v>6</v>
      </c>
      <c r="G486" s="8" t="s">
        <v>6</v>
      </c>
      <c r="H486" s="8" t="s">
        <v>6</v>
      </c>
      <c r="I486" s="8" t="s">
        <v>6</v>
      </c>
      <c r="J486" s="14" t="str">
        <f t="shared" si="42"/>
        <v/>
      </c>
    </row>
    <row r="487" spans="1:10" x14ac:dyDescent="0.25">
      <c r="A487" s="221" t="str">
        <f>IF(E487="afficher","X","")</f>
        <v/>
      </c>
      <c r="B487" s="222"/>
      <c r="C487" s="223" t="s">
        <v>710</v>
      </c>
      <c r="D487" s="226"/>
      <c r="E487" s="238"/>
      <c r="F487" s="8" t="s">
        <v>6</v>
      </c>
      <c r="G487" s="8" t="s">
        <v>6</v>
      </c>
      <c r="H487" s="8" t="s">
        <v>6</v>
      </c>
      <c r="I487" s="8" t="s">
        <v>6</v>
      </c>
      <c r="J487" s="14" t="str">
        <f t="shared" si="42"/>
        <v/>
      </c>
    </row>
    <row r="488" spans="1:10" ht="30" x14ac:dyDescent="0.25">
      <c r="A488" s="14" t="str">
        <f>IF(E488="Défauts","X",
IF(E488="Non applic.","NA",
IF(E488="Projet ITMO","IT",
IF(E488="Remarques","RE",
IF(OR(E488="Pas de défauts",E488="À vérifier"),"","")))))</f>
        <v/>
      </c>
      <c r="B488" s="63">
        <v>3301.06</v>
      </c>
      <c r="C488" s="638" t="s">
        <v>711</v>
      </c>
      <c r="D488" s="16" t="s">
        <v>2431</v>
      </c>
      <c r="E488" s="71" t="s">
        <v>2132</v>
      </c>
      <c r="F488" s="8" t="s">
        <v>6</v>
      </c>
      <c r="G488" s="8" t="s">
        <v>6</v>
      </c>
      <c r="H488" s="8" t="s">
        <v>6</v>
      </c>
      <c r="I488" s="8" t="s">
        <v>6</v>
      </c>
      <c r="J488" s="14" t="str">
        <f t="shared" si="42"/>
        <v/>
      </c>
    </row>
    <row r="489" spans="1:10" ht="30" x14ac:dyDescent="0.25">
      <c r="A489" s="221" t="str">
        <f>IF(E489="afficher","X","")</f>
        <v/>
      </c>
      <c r="B489" s="222"/>
      <c r="C489" s="223" t="s">
        <v>712</v>
      </c>
      <c r="D489" s="226"/>
      <c r="E489" s="238"/>
      <c r="F489" s="8" t="s">
        <v>6</v>
      </c>
      <c r="G489" s="8" t="s">
        <v>6</v>
      </c>
      <c r="H489" s="8" t="s">
        <v>6</v>
      </c>
      <c r="I489" s="8" t="s">
        <v>6</v>
      </c>
      <c r="J489" s="14" t="str">
        <f t="shared" si="42"/>
        <v/>
      </c>
    </row>
    <row r="490" spans="1:10" ht="30" x14ac:dyDescent="0.25">
      <c r="A490" s="14" t="str">
        <f>IF(E490="Défauts","X",
IF(E490="Non applic.","NA",
IF(E490="Projet ITMO","IT",
IF(E490="Remarques","RE",
IF(OR(E490="Pas de défauts",E490="À vérifier"),"","")))))</f>
        <v/>
      </c>
      <c r="B490" s="63">
        <v>3301.07</v>
      </c>
      <c r="C490" s="638" t="s">
        <v>713</v>
      </c>
      <c r="D490" s="16" t="s">
        <v>2431</v>
      </c>
      <c r="E490" s="71" t="s">
        <v>2132</v>
      </c>
      <c r="F490" s="8" t="s">
        <v>6</v>
      </c>
      <c r="G490" s="8" t="s">
        <v>6</v>
      </c>
      <c r="H490" s="8" t="s">
        <v>6</v>
      </c>
      <c r="I490" s="8" t="s">
        <v>6</v>
      </c>
      <c r="J490" s="14" t="str">
        <f t="shared" si="42"/>
        <v/>
      </c>
    </row>
    <row r="491" spans="1:10" ht="30.75" thickBot="1" x14ac:dyDescent="0.3">
      <c r="A491" s="236" t="str">
        <f>IF(E491="afficher","X","")</f>
        <v/>
      </c>
      <c r="B491" s="225"/>
      <c r="C491" s="227" t="s">
        <v>505</v>
      </c>
      <c r="D491" s="228"/>
      <c r="E491" s="238"/>
      <c r="F491" s="8" t="s">
        <v>6</v>
      </c>
      <c r="G491" s="8" t="s">
        <v>6</v>
      </c>
      <c r="H491" s="8" t="s">
        <v>6</v>
      </c>
      <c r="I491" s="8" t="s">
        <v>6</v>
      </c>
      <c r="J491" s="14" t="str">
        <f t="shared" si="42"/>
        <v/>
      </c>
    </row>
    <row r="492" spans="1:10" ht="15.75" thickBot="1" x14ac:dyDescent="0.3">
      <c r="A492" s="72" t="str">
        <f>IF(OR(COUNTIF(A493:A512,"X")&gt;0,J492="entfälltx"),"X","")</f>
        <v/>
      </c>
      <c r="B492" s="207">
        <v>3302</v>
      </c>
      <c r="C492" s="632" t="s">
        <v>592</v>
      </c>
      <c r="D492" s="142"/>
      <c r="E492" s="209"/>
      <c r="F492" s="8" t="s">
        <v>6</v>
      </c>
      <c r="G492" s="8" t="s">
        <v>6</v>
      </c>
      <c r="H492" s="8" t="s">
        <v>6</v>
      </c>
      <c r="I492" s="8" t="s">
        <v>6</v>
      </c>
      <c r="J492" s="14" t="str">
        <f>IF(OR($E$439="non applic.",$E$474="non applic.",$E$492="non applic.")=TRUE,"entfällt","")</f>
        <v/>
      </c>
    </row>
    <row r="493" spans="1:10" ht="30" x14ac:dyDescent="0.25">
      <c r="A493" s="69" t="str">
        <f>IF(E493="Défauts","X",
IF(E493="Non applic.","NA",
IF(E493="Projet ITMO","IT",
IF(E493="Remarques","RE",
IF(OR(E493="Pas de défauts",E493="À vérifier"),"","")))))</f>
        <v/>
      </c>
      <c r="B493" s="201">
        <v>3302.01</v>
      </c>
      <c r="C493" s="643" t="s">
        <v>593</v>
      </c>
      <c r="D493" s="22" t="s">
        <v>2432</v>
      </c>
      <c r="E493" s="154" t="s">
        <v>2132</v>
      </c>
      <c r="F493" s="8" t="s">
        <v>6</v>
      </c>
      <c r="G493" s="8" t="s">
        <v>6</v>
      </c>
      <c r="H493" s="8" t="s">
        <v>6</v>
      </c>
      <c r="I493" s="8" t="s">
        <v>6</v>
      </c>
      <c r="J493" s="14" t="str">
        <f t="shared" ref="J493:J512" si="43">IF(OR($E$439="non applic.",$E$474="non applic.",$E$492="non applic.")=TRUE,"entfällt","")</f>
        <v/>
      </c>
    </row>
    <row r="494" spans="1:10" ht="30" x14ac:dyDescent="0.25">
      <c r="A494" s="236" t="str">
        <f>IF(E494="afficher","X","")</f>
        <v/>
      </c>
      <c r="B494" s="222"/>
      <c r="C494" s="223" t="s">
        <v>594</v>
      </c>
      <c r="D494" s="226"/>
      <c r="E494" s="238"/>
      <c r="F494" s="8" t="s">
        <v>6</v>
      </c>
      <c r="G494" s="8" t="s">
        <v>6</v>
      </c>
      <c r="H494" s="8" t="s">
        <v>6</v>
      </c>
      <c r="I494" s="8" t="s">
        <v>6</v>
      </c>
      <c r="J494" s="14" t="str">
        <f t="shared" si="43"/>
        <v/>
      </c>
    </row>
    <row r="495" spans="1:10" ht="45" x14ac:dyDescent="0.25">
      <c r="A495" s="236" t="str">
        <f>IF(E495="afficher","X","")</f>
        <v/>
      </c>
      <c r="B495" s="222"/>
      <c r="C495" s="223" t="s">
        <v>595</v>
      </c>
      <c r="D495" s="226"/>
      <c r="E495" s="238"/>
      <c r="F495" s="8" t="s">
        <v>6</v>
      </c>
      <c r="G495" s="8" t="s">
        <v>6</v>
      </c>
      <c r="H495" s="8" t="s">
        <v>6</v>
      </c>
      <c r="I495" s="8" t="s">
        <v>6</v>
      </c>
      <c r="J495" s="14" t="str">
        <f t="shared" si="43"/>
        <v/>
      </c>
    </row>
    <row r="496" spans="1:10" ht="30" x14ac:dyDescent="0.25">
      <c r="A496" s="14" t="str">
        <f>IF(E496="Défauts","X",
IF(E496="Non applic.","NA",
IF(E496="Projet ITMO","IT",
IF(E496="Remarques","RE",
IF(OR(E496="Pas de défauts",E496="À vérifier"),"","")))))</f>
        <v/>
      </c>
      <c r="B496" s="63">
        <v>3302.02</v>
      </c>
      <c r="C496" s="638" t="s">
        <v>596</v>
      </c>
      <c r="D496" s="16" t="s">
        <v>2431</v>
      </c>
      <c r="E496" s="71" t="s">
        <v>2132</v>
      </c>
      <c r="F496" s="8" t="s">
        <v>6</v>
      </c>
      <c r="G496" s="8" t="s">
        <v>6</v>
      </c>
      <c r="H496" s="8" t="s">
        <v>6</v>
      </c>
      <c r="I496" s="8" t="s">
        <v>6</v>
      </c>
      <c r="J496" s="14" t="str">
        <f t="shared" si="43"/>
        <v/>
      </c>
    </row>
    <row r="497" spans="1:10" ht="30" x14ac:dyDescent="0.25">
      <c r="A497" s="221" t="str">
        <f>IF(E497="afficher","X","")</f>
        <v/>
      </c>
      <c r="B497" s="222"/>
      <c r="C497" s="223" t="s">
        <v>597</v>
      </c>
      <c r="D497" s="226"/>
      <c r="E497" s="238"/>
      <c r="F497" s="8" t="s">
        <v>6</v>
      </c>
      <c r="G497" s="8" t="s">
        <v>6</v>
      </c>
      <c r="H497" s="8" t="s">
        <v>6</v>
      </c>
      <c r="I497" s="8" t="s">
        <v>6</v>
      </c>
      <c r="J497" s="14" t="str">
        <f t="shared" si="43"/>
        <v/>
      </c>
    </row>
    <row r="498" spans="1:10" ht="30" x14ac:dyDescent="0.25">
      <c r="A498" s="221" t="str">
        <f>IF(E498="afficher","X","")</f>
        <v/>
      </c>
      <c r="B498" s="222"/>
      <c r="C498" s="223" t="s">
        <v>505</v>
      </c>
      <c r="D498" s="226"/>
      <c r="E498" s="238"/>
      <c r="F498" s="8" t="s">
        <v>6</v>
      </c>
      <c r="G498" s="8" t="s">
        <v>6</v>
      </c>
      <c r="H498" s="8" t="s">
        <v>6</v>
      </c>
      <c r="I498" s="8" t="s">
        <v>6</v>
      </c>
      <c r="J498" s="14" t="str">
        <f t="shared" si="43"/>
        <v/>
      </c>
    </row>
    <row r="499" spans="1:10" x14ac:dyDescent="0.25">
      <c r="A499" s="13" t="str">
        <f>IF(E499="Défauts","X",
IF(E499="Non applic.","NA",
IF(E499="Projet ITMO","IT",
IF(E499="Remarques","RE",
IF(OR(E499="Pas de défauts",E499="À vérifier"),"","")))))</f>
        <v/>
      </c>
      <c r="B499" s="198">
        <v>3302.03</v>
      </c>
      <c r="C499" s="640" t="s">
        <v>598</v>
      </c>
      <c r="D499" s="17" t="s">
        <v>2432</v>
      </c>
      <c r="E499" s="154" t="s">
        <v>2132</v>
      </c>
      <c r="F499" s="8" t="s">
        <v>6</v>
      </c>
      <c r="G499" s="8" t="s">
        <v>6</v>
      </c>
      <c r="H499" s="8" t="s">
        <v>6</v>
      </c>
      <c r="I499" s="8" t="s">
        <v>6</v>
      </c>
      <c r="J499" s="14" t="str">
        <f t="shared" si="43"/>
        <v/>
      </c>
    </row>
    <row r="500" spans="1:10" ht="75" x14ac:dyDescent="0.25">
      <c r="A500" s="221" t="str">
        <f>IF(E500="afficher","X","")</f>
        <v/>
      </c>
      <c r="B500" s="222"/>
      <c r="C500" s="223" t="s">
        <v>599</v>
      </c>
      <c r="D500" s="226"/>
      <c r="E500" s="238"/>
      <c r="F500" s="8" t="s">
        <v>6</v>
      </c>
      <c r="G500" s="8" t="s">
        <v>6</v>
      </c>
      <c r="H500" s="8" t="s">
        <v>6</v>
      </c>
      <c r="I500" s="8" t="s">
        <v>6</v>
      </c>
      <c r="J500" s="14" t="str">
        <f t="shared" si="43"/>
        <v/>
      </c>
    </row>
    <row r="501" spans="1:10" ht="30" x14ac:dyDescent="0.25">
      <c r="A501" s="221" t="str">
        <f>IF(E501="afficher","X","")</f>
        <v/>
      </c>
      <c r="B501" s="222"/>
      <c r="C501" s="223" t="s">
        <v>600</v>
      </c>
      <c r="D501" s="226"/>
      <c r="E501" s="238"/>
      <c r="F501" s="8" t="s">
        <v>6</v>
      </c>
      <c r="G501" s="8" t="s">
        <v>6</v>
      </c>
      <c r="H501" s="8" t="s">
        <v>6</v>
      </c>
      <c r="I501" s="8" t="s">
        <v>6</v>
      </c>
      <c r="J501" s="14" t="str">
        <f t="shared" si="43"/>
        <v/>
      </c>
    </row>
    <row r="502" spans="1:10" x14ac:dyDescent="0.25">
      <c r="A502" s="13" t="str">
        <f>IF(E502="Défauts","X",
IF(E502="Non applic.","NA",
IF(E502="Projet ITMO","IT",
IF(E502="Remarques","RE",
IF(OR(E502="Pas de défauts",E502="À vérifier"),"","")))))</f>
        <v/>
      </c>
      <c r="B502" s="198">
        <v>3302.04</v>
      </c>
      <c r="C502" s="640" t="s">
        <v>601</v>
      </c>
      <c r="D502" s="17" t="s">
        <v>2432</v>
      </c>
      <c r="E502" s="154" t="s">
        <v>2132</v>
      </c>
      <c r="F502" s="8" t="s">
        <v>6</v>
      </c>
      <c r="G502" s="8" t="s">
        <v>6</v>
      </c>
      <c r="H502" s="8" t="s">
        <v>6</v>
      </c>
      <c r="I502" s="8" t="s">
        <v>6</v>
      </c>
      <c r="J502" s="14" t="str">
        <f t="shared" si="43"/>
        <v/>
      </c>
    </row>
    <row r="503" spans="1:10" ht="45" x14ac:dyDescent="0.25">
      <c r="A503" s="221" t="str">
        <f>IF(E503="afficher","X","")</f>
        <v/>
      </c>
      <c r="B503" s="222"/>
      <c r="C503" s="223" t="s">
        <v>602</v>
      </c>
      <c r="D503" s="226"/>
      <c r="E503" s="238"/>
      <c r="F503" s="8" t="s">
        <v>6</v>
      </c>
      <c r="G503" s="8" t="s">
        <v>6</v>
      </c>
      <c r="H503" s="8" t="s">
        <v>6</v>
      </c>
      <c r="I503" s="8" t="s">
        <v>6</v>
      </c>
      <c r="J503" s="14" t="str">
        <f t="shared" si="43"/>
        <v/>
      </c>
    </row>
    <row r="504" spans="1:10" ht="30" x14ac:dyDescent="0.25">
      <c r="A504" s="221" t="str">
        <f>IF(E504="afficher","X","")</f>
        <v/>
      </c>
      <c r="B504" s="222"/>
      <c r="C504" s="223" t="s">
        <v>603</v>
      </c>
      <c r="D504" s="226"/>
      <c r="E504" s="238"/>
      <c r="F504" s="8" t="s">
        <v>6</v>
      </c>
      <c r="G504" s="8" t="s">
        <v>6</v>
      </c>
      <c r="H504" s="8" t="s">
        <v>6</v>
      </c>
      <c r="I504" s="8" t="s">
        <v>6</v>
      </c>
      <c r="J504" s="14" t="str">
        <f t="shared" si="43"/>
        <v/>
      </c>
    </row>
    <row r="505" spans="1:10" x14ac:dyDescent="0.25">
      <c r="A505" s="14" t="str">
        <f>IF(E505="Défauts","X",
IF(E505="Non applic.","NA",
IF(E505="Projet ITMO","IT",
IF(E505="Remarques","RE",
IF(OR(E505="Pas de défauts",E505="À vérifier"),"","")))))</f>
        <v/>
      </c>
      <c r="B505" s="63">
        <v>3302.05</v>
      </c>
      <c r="C505" s="638" t="s">
        <v>604</v>
      </c>
      <c r="D505" s="16" t="s">
        <v>2431</v>
      </c>
      <c r="E505" s="71" t="s">
        <v>2132</v>
      </c>
      <c r="F505" s="8" t="s">
        <v>6</v>
      </c>
      <c r="G505" s="8" t="s">
        <v>6</v>
      </c>
      <c r="H505" s="8" t="s">
        <v>6</v>
      </c>
      <c r="I505" s="8" t="s">
        <v>6</v>
      </c>
      <c r="J505" s="14" t="str">
        <f t="shared" si="43"/>
        <v/>
      </c>
    </row>
    <row r="506" spans="1:10" x14ac:dyDescent="0.25">
      <c r="A506" s="221" t="str">
        <f>IF(E506="afficher","X","")</f>
        <v/>
      </c>
      <c r="B506" s="222"/>
      <c r="C506" s="223" t="s">
        <v>544</v>
      </c>
      <c r="D506" s="226"/>
      <c r="E506" s="238"/>
      <c r="F506" s="8" t="s">
        <v>6</v>
      </c>
      <c r="G506" s="8" t="s">
        <v>6</v>
      </c>
      <c r="H506" s="8" t="s">
        <v>6</v>
      </c>
      <c r="I506" s="8" t="s">
        <v>6</v>
      </c>
      <c r="J506" s="14" t="str">
        <f t="shared" si="43"/>
        <v/>
      </c>
    </row>
    <row r="507" spans="1:10" ht="30" x14ac:dyDescent="0.25">
      <c r="A507" s="14" t="str">
        <f>IF(E507="Défauts","X",
IF(E507="Non applic.","NA",
IF(E507="Projet ITMO","IT",
IF(E507="Remarques","RE",
IF(OR(E507="Pas de défauts",E507="À vérifier"),"","")))))</f>
        <v/>
      </c>
      <c r="B507" s="63">
        <v>3302.06</v>
      </c>
      <c r="C507" s="638" t="s">
        <v>605</v>
      </c>
      <c r="D507" s="16" t="s">
        <v>2431</v>
      </c>
      <c r="E507" s="71" t="s">
        <v>2132</v>
      </c>
      <c r="F507" s="8" t="s">
        <v>6</v>
      </c>
      <c r="G507" s="8" t="s">
        <v>6</v>
      </c>
      <c r="H507" s="8" t="s">
        <v>6</v>
      </c>
      <c r="I507" s="8" t="s">
        <v>6</v>
      </c>
      <c r="J507" s="14" t="str">
        <f t="shared" si="43"/>
        <v/>
      </c>
    </row>
    <row r="508" spans="1:10" ht="15.75" thickBot="1" x14ac:dyDescent="0.3">
      <c r="A508" s="221" t="str">
        <f>IF(E508="afficher","X","")</f>
        <v/>
      </c>
      <c r="B508" s="222"/>
      <c r="C508" s="223" t="s">
        <v>606</v>
      </c>
      <c r="D508" s="226"/>
      <c r="E508" s="238"/>
      <c r="F508" s="8" t="s">
        <v>6</v>
      </c>
      <c r="G508" s="8" t="s">
        <v>6</v>
      </c>
      <c r="H508" s="8" t="s">
        <v>6</v>
      </c>
      <c r="I508" s="8" t="s">
        <v>6</v>
      </c>
      <c r="J508" s="14" t="str">
        <f t="shared" si="43"/>
        <v/>
      </c>
    </row>
    <row r="509" spans="1:10" ht="45.75" hidden="1" thickBot="1" x14ac:dyDescent="0.3">
      <c r="A509" s="14" t="str">
        <f>IF(E509="Défauts","X",
IF(E509="Non applic.","NA",
IF(E509="Projet ITMO","IT",
IF(E509="Remarques","RE",
IF(OR(E509="Pas de défauts",E509="À vérifier"),"","")))))</f>
        <v/>
      </c>
      <c r="B509" s="63">
        <v>3302.07</v>
      </c>
      <c r="C509" s="638" t="s">
        <v>607</v>
      </c>
      <c r="D509" s="16" t="s">
        <v>2431</v>
      </c>
      <c r="E509" s="71" t="s">
        <v>2132</v>
      </c>
      <c r="F509" s="8" t="s">
        <v>6</v>
      </c>
      <c r="G509" s="8" t="s">
        <v>6</v>
      </c>
      <c r="H509" s="8" t="s">
        <v>6</v>
      </c>
      <c r="J509" s="14" t="str">
        <f t="shared" si="43"/>
        <v/>
      </c>
    </row>
    <row r="510" spans="1:10" ht="30.75" hidden="1" thickBot="1" x14ac:dyDescent="0.3">
      <c r="A510" s="221" t="str">
        <f>IF(E510="afficher","X","")</f>
        <v/>
      </c>
      <c r="B510" s="222"/>
      <c r="C510" s="223" t="s">
        <v>608</v>
      </c>
      <c r="D510" s="226"/>
      <c r="E510" s="238"/>
      <c r="F510" s="8" t="s">
        <v>6</v>
      </c>
      <c r="G510" s="8" t="s">
        <v>6</v>
      </c>
      <c r="H510" s="8" t="s">
        <v>6</v>
      </c>
      <c r="J510" s="14" t="str">
        <f t="shared" si="43"/>
        <v/>
      </c>
    </row>
    <row r="511" spans="1:10" ht="30.75" hidden="1" thickBot="1" x14ac:dyDescent="0.3">
      <c r="A511" s="61" t="str">
        <f>IF(E511="Défauts","X",
IF(E511="Non applic.","NA",
IF(E511="Projet ITMO","IT",
IF(E511="Remarques","RE",
IF(OR(E511="Pas de défauts",E511="À vérifier"),"","")))))</f>
        <v/>
      </c>
      <c r="B511" s="191">
        <v>3302.08</v>
      </c>
      <c r="C511" s="634" t="s">
        <v>609</v>
      </c>
      <c r="D511" s="15" t="s">
        <v>2430</v>
      </c>
      <c r="E511" s="70" t="s">
        <v>2132</v>
      </c>
      <c r="F511" s="1" t="s">
        <v>6</v>
      </c>
      <c r="G511" s="8" t="s">
        <v>6</v>
      </c>
      <c r="J511" s="14" t="str">
        <f t="shared" si="43"/>
        <v/>
      </c>
    </row>
    <row r="512" spans="1:10" ht="60.75" hidden="1" thickBot="1" x14ac:dyDescent="0.3">
      <c r="A512" s="236" t="str">
        <f>IF(E512="afficher","X","")</f>
        <v/>
      </c>
      <c r="B512" s="225"/>
      <c r="C512" s="227" t="s">
        <v>610</v>
      </c>
      <c r="D512" s="228"/>
      <c r="E512" s="238"/>
      <c r="F512" s="1" t="s">
        <v>6</v>
      </c>
      <c r="G512" s="8" t="s">
        <v>6</v>
      </c>
      <c r="J512" s="14" t="str">
        <f t="shared" si="43"/>
        <v/>
      </c>
    </row>
    <row r="513" spans="1:10" ht="15.75" thickBot="1" x14ac:dyDescent="0.3">
      <c r="A513" s="72" t="str">
        <f>IF(OR(COUNTIF(A514:A571,"X")&gt;0,J513="entfälltx"),"X","")</f>
        <v/>
      </c>
      <c r="B513" s="207">
        <v>3303</v>
      </c>
      <c r="C513" s="632" t="s">
        <v>611</v>
      </c>
      <c r="D513" s="142"/>
      <c r="E513" s="209"/>
      <c r="F513" s="8" t="s">
        <v>6</v>
      </c>
      <c r="G513" s="8" t="s">
        <v>6</v>
      </c>
      <c r="H513" s="8" t="s">
        <v>6</v>
      </c>
      <c r="I513" s="8" t="s">
        <v>6</v>
      </c>
      <c r="J513" s="14" t="str">
        <f>IF(OR($E$439="non applic.",$E$474="non applic.",$E$513="non applic.")=TRUE,"entfällt","")</f>
        <v/>
      </c>
    </row>
    <row r="514" spans="1:10" ht="30" x14ac:dyDescent="0.25">
      <c r="A514" s="14" t="str">
        <f>IF(E514="Défauts","X",
IF(E514="Non applic.","NA",
IF(E514="Projet ITMO","IT",
IF(E514="Remarques","RE",
IF(OR(E514="Pas de défauts",E514="À vérifier"),"","")))))</f>
        <v/>
      </c>
      <c r="B514" s="193">
        <v>3303.01</v>
      </c>
      <c r="C514" s="637" t="s">
        <v>612</v>
      </c>
      <c r="D514" s="23" t="s">
        <v>2431</v>
      </c>
      <c r="E514" s="71" t="s">
        <v>2132</v>
      </c>
      <c r="F514" s="8" t="s">
        <v>6</v>
      </c>
      <c r="G514" s="8" t="s">
        <v>6</v>
      </c>
      <c r="H514" s="8" t="s">
        <v>6</v>
      </c>
      <c r="I514" s="8" t="s">
        <v>6</v>
      </c>
      <c r="J514" s="14" t="str">
        <f t="shared" ref="J514:J571" si="44">IF(OR($E$439="non applic.",$E$474="non applic.",$E$513="non applic.")=TRUE,"entfällt","")</f>
        <v/>
      </c>
    </row>
    <row r="515" spans="1:10" ht="30" x14ac:dyDescent="0.25">
      <c r="A515" s="236" t="str">
        <f>IF(E515="afficher","X","")</f>
        <v/>
      </c>
      <c r="B515" s="222"/>
      <c r="C515" s="223" t="s">
        <v>613</v>
      </c>
      <c r="D515" s="226"/>
      <c r="E515" s="238"/>
      <c r="F515" s="8" t="s">
        <v>6</v>
      </c>
      <c r="G515" s="8" t="s">
        <v>6</v>
      </c>
      <c r="H515" s="8" t="s">
        <v>6</v>
      </c>
      <c r="I515" s="8" t="s">
        <v>6</v>
      </c>
      <c r="J515" s="14" t="str">
        <f t="shared" si="44"/>
        <v/>
      </c>
    </row>
    <row r="516" spans="1:10" x14ac:dyDescent="0.25">
      <c r="A516" s="13" t="str">
        <f>IF(E516="Défauts","X",
IF(E516="Non applic.","NA",
IF(E516="Projet ITMO","IT",
IF(E516="Remarques","RE",
IF(OR(E516="Pas de défauts",E516="À vérifier"),"","")))))</f>
        <v/>
      </c>
      <c r="B516" s="198">
        <v>3303.02</v>
      </c>
      <c r="C516" s="640" t="s">
        <v>614</v>
      </c>
      <c r="D516" s="17" t="s">
        <v>2432</v>
      </c>
      <c r="E516" s="154" t="s">
        <v>2132</v>
      </c>
      <c r="F516" s="8" t="s">
        <v>6</v>
      </c>
      <c r="G516" s="8" t="s">
        <v>6</v>
      </c>
      <c r="H516" s="8" t="s">
        <v>6</v>
      </c>
      <c r="I516" s="8" t="s">
        <v>6</v>
      </c>
      <c r="J516" s="14" t="str">
        <f t="shared" si="44"/>
        <v/>
      </c>
    </row>
    <row r="517" spans="1:10" ht="60" x14ac:dyDescent="0.25">
      <c r="A517" s="221" t="str">
        <f>IF(E517="afficher","X","")</f>
        <v/>
      </c>
      <c r="B517" s="222"/>
      <c r="C517" s="223" t="s">
        <v>615</v>
      </c>
      <c r="D517" s="226"/>
      <c r="E517" s="238"/>
      <c r="F517" s="8" t="s">
        <v>6</v>
      </c>
      <c r="G517" s="8" t="s">
        <v>6</v>
      </c>
      <c r="H517" s="8" t="s">
        <v>6</v>
      </c>
      <c r="I517" s="8" t="s">
        <v>6</v>
      </c>
      <c r="J517" s="14" t="str">
        <f t="shared" si="44"/>
        <v/>
      </c>
    </row>
    <row r="518" spans="1:10" x14ac:dyDescent="0.25">
      <c r="A518" s="14" t="str">
        <f t="shared" ref="A518:A520" si="45">IF(E518="Défauts","X",
IF(E518="Non applic.","NA",
IF(E518="Projet ITMO","IT",
IF(E518="Remarques","RE",
IF(OR(E518="Pas de défauts",E518="À vérifier"),"","")))))</f>
        <v/>
      </c>
      <c r="B518" s="63">
        <v>3303.03</v>
      </c>
      <c r="C518" s="638" t="s">
        <v>552</v>
      </c>
      <c r="D518" s="16" t="s">
        <v>2431</v>
      </c>
      <c r="E518" s="71" t="s">
        <v>2132</v>
      </c>
      <c r="F518" s="8" t="s">
        <v>6</v>
      </c>
      <c r="G518" s="8" t="s">
        <v>6</v>
      </c>
      <c r="H518" s="8" t="s">
        <v>6</v>
      </c>
      <c r="I518" s="8" t="s">
        <v>6</v>
      </c>
      <c r="J518" s="14" t="str">
        <f t="shared" si="44"/>
        <v/>
      </c>
    </row>
    <row r="519" spans="1:10" ht="30" x14ac:dyDescent="0.25">
      <c r="A519" s="221" t="str">
        <f t="shared" si="45"/>
        <v/>
      </c>
      <c r="B519" s="222"/>
      <c r="C519" s="223" t="s">
        <v>616</v>
      </c>
      <c r="D519" s="226"/>
      <c r="E519" s="238"/>
      <c r="F519" s="8" t="s">
        <v>6</v>
      </c>
      <c r="G519" s="8" t="s">
        <v>6</v>
      </c>
      <c r="H519" s="8" t="s">
        <v>6</v>
      </c>
      <c r="I519" s="8" t="s">
        <v>6</v>
      </c>
      <c r="J519" s="14" t="str">
        <f t="shared" si="44"/>
        <v/>
      </c>
    </row>
    <row r="520" spans="1:10" ht="30" x14ac:dyDescent="0.25">
      <c r="A520" s="221" t="str">
        <f t="shared" si="45"/>
        <v/>
      </c>
      <c r="B520" s="222"/>
      <c r="C520" s="223" t="s">
        <v>617</v>
      </c>
      <c r="D520" s="226"/>
      <c r="E520" s="238"/>
      <c r="F520" s="8" t="s">
        <v>6</v>
      </c>
      <c r="G520" s="8" t="s">
        <v>6</v>
      </c>
      <c r="H520" s="8" t="s">
        <v>6</v>
      </c>
      <c r="I520" s="8" t="s">
        <v>6</v>
      </c>
      <c r="J520" s="14" t="str">
        <f t="shared" si="44"/>
        <v/>
      </c>
    </row>
    <row r="521" spans="1:10" ht="30" x14ac:dyDescent="0.25">
      <c r="A521" s="61" t="str">
        <f>IF(E521="Défauts","X",
IF(E521="Non applic.","NA",
IF(E521="Projet ITMO","IT",
IF(E521="Remarques","RE",
IF(OR(E521="Pas de défauts",E521="À vérifier"),"","")))))</f>
        <v/>
      </c>
      <c r="B521" s="191">
        <v>3303.04</v>
      </c>
      <c r="C521" s="634" t="s">
        <v>618</v>
      </c>
      <c r="D521" s="15" t="s">
        <v>2430</v>
      </c>
      <c r="E521" s="70" t="s">
        <v>2132</v>
      </c>
      <c r="F521" s="8" t="s">
        <v>6</v>
      </c>
      <c r="G521" s="8" t="s">
        <v>6</v>
      </c>
      <c r="H521" s="8" t="s">
        <v>6</v>
      </c>
      <c r="I521" s="8" t="s">
        <v>6</v>
      </c>
      <c r="J521" s="14" t="str">
        <f t="shared" si="44"/>
        <v/>
      </c>
    </row>
    <row r="522" spans="1:10" ht="30" x14ac:dyDescent="0.25">
      <c r="A522" s="221" t="str">
        <f>IF(E522="afficher","X","")</f>
        <v/>
      </c>
      <c r="B522" s="222"/>
      <c r="C522" s="223" t="s">
        <v>619</v>
      </c>
      <c r="D522" s="226"/>
      <c r="E522" s="238"/>
      <c r="F522" s="8" t="s">
        <v>6</v>
      </c>
      <c r="G522" s="8" t="s">
        <v>6</v>
      </c>
      <c r="H522" s="8" t="s">
        <v>6</v>
      </c>
      <c r="I522" s="8" t="s">
        <v>6</v>
      </c>
      <c r="J522" s="14" t="str">
        <f t="shared" si="44"/>
        <v/>
      </c>
    </row>
    <row r="523" spans="1:10" ht="30" x14ac:dyDescent="0.25">
      <c r="A523" s="14" t="str">
        <f>IF(E523="Défauts","X",
IF(E523="Non applic.","NA",
IF(E523="Projet ITMO","IT",
IF(E523="Remarques","RE",
IF(OR(E523="Pas de défauts",E523="À vérifier"),"","")))))</f>
        <v/>
      </c>
      <c r="B523" s="63">
        <v>3303.05</v>
      </c>
      <c r="C523" s="638" t="s">
        <v>620</v>
      </c>
      <c r="D523" s="16" t="s">
        <v>2431</v>
      </c>
      <c r="E523" s="71" t="s">
        <v>2132</v>
      </c>
      <c r="F523" s="8" t="s">
        <v>6</v>
      </c>
      <c r="G523" s="8" t="s">
        <v>6</v>
      </c>
      <c r="H523" s="8" t="s">
        <v>6</v>
      </c>
      <c r="I523" s="8" t="s">
        <v>6</v>
      </c>
      <c r="J523" s="14" t="str">
        <f t="shared" si="44"/>
        <v/>
      </c>
    </row>
    <row r="524" spans="1:10" x14ac:dyDescent="0.25">
      <c r="A524" s="221" t="str">
        <f>IF(E524="afficher","X","")</f>
        <v/>
      </c>
      <c r="B524" s="222"/>
      <c r="C524" s="223" t="s">
        <v>544</v>
      </c>
      <c r="D524" s="226"/>
      <c r="E524" s="238"/>
      <c r="F524" s="8" t="s">
        <v>6</v>
      </c>
      <c r="G524" s="8" t="s">
        <v>6</v>
      </c>
      <c r="H524" s="8" t="s">
        <v>6</v>
      </c>
      <c r="I524" s="8" t="s">
        <v>6</v>
      </c>
      <c r="J524" s="14" t="str">
        <f t="shared" si="44"/>
        <v/>
      </c>
    </row>
    <row r="525" spans="1:10" ht="30" x14ac:dyDescent="0.25">
      <c r="A525" s="14" t="str">
        <f>IF(E525="Défauts","X",
IF(E525="Non applic.","NA",
IF(E525="Projet ITMO","IT",
IF(E525="Remarques","RE",
IF(OR(E525="Pas de défauts",E525="À vérifier"),"","")))))</f>
        <v/>
      </c>
      <c r="B525" s="63">
        <v>3303.06</v>
      </c>
      <c r="C525" s="638" t="s">
        <v>621</v>
      </c>
      <c r="D525" s="16" t="s">
        <v>2431</v>
      </c>
      <c r="E525" s="71" t="s">
        <v>2132</v>
      </c>
      <c r="F525" s="8" t="s">
        <v>6</v>
      </c>
      <c r="G525" s="8" t="s">
        <v>6</v>
      </c>
      <c r="H525" s="8" t="s">
        <v>6</v>
      </c>
      <c r="I525" s="8" t="s">
        <v>6</v>
      </c>
      <c r="J525" s="14" t="str">
        <f t="shared" si="44"/>
        <v/>
      </c>
    </row>
    <row r="526" spans="1:10" x14ac:dyDescent="0.25">
      <c r="A526" s="221" t="str">
        <f>IF(E526="afficher","X","")</f>
        <v/>
      </c>
      <c r="B526" s="222"/>
      <c r="C526" s="223" t="s">
        <v>622</v>
      </c>
      <c r="D526" s="226"/>
      <c r="E526" s="238"/>
      <c r="F526" s="8" t="s">
        <v>6</v>
      </c>
      <c r="G526" s="8" t="s">
        <v>6</v>
      </c>
      <c r="H526" s="8" t="s">
        <v>6</v>
      </c>
      <c r="I526" s="8" t="s">
        <v>6</v>
      </c>
      <c r="J526" s="14" t="str">
        <f t="shared" si="44"/>
        <v/>
      </c>
    </row>
    <row r="527" spans="1:10" ht="45" x14ac:dyDescent="0.25">
      <c r="A527" s="74" t="str">
        <f>IF(E527="Défauts","X",
IF(E527="Non applic.","NA",
IF(E527="Projet ITMO","IT",
IF(E527="Remarques","RE",
IF(OR(E527="Pas de défauts",E527="À vérifier"),"","")))))</f>
        <v/>
      </c>
      <c r="B527" s="199">
        <v>3303.07</v>
      </c>
      <c r="C527" s="641" t="s">
        <v>623</v>
      </c>
      <c r="D527" s="73" t="s">
        <v>3</v>
      </c>
      <c r="E527" s="77" t="s">
        <v>2132</v>
      </c>
      <c r="F527" s="8" t="s">
        <v>6</v>
      </c>
      <c r="G527" s="8" t="s">
        <v>6</v>
      </c>
      <c r="H527" s="8" t="s">
        <v>6</v>
      </c>
      <c r="I527" s="8" t="s">
        <v>6</v>
      </c>
      <c r="J527" s="14" t="str">
        <f t="shared" si="44"/>
        <v/>
      </c>
    </row>
    <row r="528" spans="1:10" x14ac:dyDescent="0.25">
      <c r="A528" s="221" t="str">
        <f>IF(E528="afficher","X","")</f>
        <v/>
      </c>
      <c r="B528" s="222"/>
      <c r="C528" s="223" t="s">
        <v>624</v>
      </c>
      <c r="D528" s="226"/>
      <c r="E528" s="238"/>
      <c r="F528" s="8" t="s">
        <v>6</v>
      </c>
      <c r="G528" s="8" t="s">
        <v>6</v>
      </c>
      <c r="H528" s="8" t="s">
        <v>6</v>
      </c>
      <c r="I528" s="8" t="s">
        <v>6</v>
      </c>
      <c r="J528" s="14" t="str">
        <f t="shared" si="44"/>
        <v/>
      </c>
    </row>
    <row r="529" spans="1:10" ht="30" x14ac:dyDescent="0.25">
      <c r="A529" s="14" t="str">
        <f>IF(E529="Défauts","X",
IF(E529="Non applic.","NA",
IF(E529="Projet ITMO","IT",
IF(E529="Remarques","RE",
IF(OR(E529="Pas de défauts",E529="À vérifier"),"","")))))</f>
        <v/>
      </c>
      <c r="B529" s="63">
        <v>3303.08</v>
      </c>
      <c r="C529" s="638" t="s">
        <v>625</v>
      </c>
      <c r="D529" s="16" t="s">
        <v>2431</v>
      </c>
      <c r="E529" s="71" t="s">
        <v>2132</v>
      </c>
      <c r="F529" s="8" t="s">
        <v>6</v>
      </c>
      <c r="G529" s="8" t="s">
        <v>6</v>
      </c>
      <c r="H529" s="8" t="s">
        <v>6</v>
      </c>
      <c r="I529" s="8" t="s">
        <v>6</v>
      </c>
      <c r="J529" s="14" t="str">
        <f t="shared" si="44"/>
        <v/>
      </c>
    </row>
    <row r="530" spans="1:10" ht="30" x14ac:dyDescent="0.25">
      <c r="A530" s="221" t="str">
        <f>IF(E530="afficher","X","")</f>
        <v/>
      </c>
      <c r="B530" s="222"/>
      <c r="C530" s="223" t="s">
        <v>626</v>
      </c>
      <c r="D530" s="226"/>
      <c r="E530" s="238"/>
      <c r="F530" s="8" t="s">
        <v>6</v>
      </c>
      <c r="G530" s="8" t="s">
        <v>6</v>
      </c>
      <c r="H530" s="8" t="s">
        <v>6</v>
      </c>
      <c r="I530" s="8" t="s">
        <v>6</v>
      </c>
      <c r="J530" s="14" t="str">
        <f t="shared" si="44"/>
        <v/>
      </c>
    </row>
    <row r="531" spans="1:10" x14ac:dyDescent="0.25">
      <c r="A531" s="14" t="str">
        <f>IF(E531="Défauts","X",
IF(E531="Non applic.","NA",
IF(E531="Projet ITMO","IT",
IF(E531="Remarques","RE",
IF(OR(E531="Pas de défauts",E531="À vérifier"),"","")))))</f>
        <v/>
      </c>
      <c r="B531" s="63">
        <v>3303.09</v>
      </c>
      <c r="C531" s="638" t="s">
        <v>627</v>
      </c>
      <c r="D531" s="16" t="s">
        <v>2431</v>
      </c>
      <c r="E531" s="71" t="s">
        <v>2132</v>
      </c>
      <c r="F531" s="8" t="s">
        <v>6</v>
      </c>
      <c r="G531" s="8" t="s">
        <v>6</v>
      </c>
      <c r="H531" s="8" t="s">
        <v>6</v>
      </c>
      <c r="I531" s="8" t="s">
        <v>6</v>
      </c>
      <c r="J531" s="14" t="str">
        <f t="shared" si="44"/>
        <v/>
      </c>
    </row>
    <row r="532" spans="1:10" ht="30" x14ac:dyDescent="0.25">
      <c r="A532" s="221" t="str">
        <f>IF(E532="afficher","X","")</f>
        <v/>
      </c>
      <c r="B532" s="222"/>
      <c r="C532" s="223" t="s">
        <v>628</v>
      </c>
      <c r="D532" s="226"/>
      <c r="E532" s="238"/>
      <c r="F532" s="8" t="s">
        <v>6</v>
      </c>
      <c r="G532" s="8" t="s">
        <v>6</v>
      </c>
      <c r="H532" s="8" t="s">
        <v>6</v>
      </c>
      <c r="I532" s="8" t="s">
        <v>6</v>
      </c>
      <c r="J532" s="14" t="str">
        <f t="shared" si="44"/>
        <v/>
      </c>
    </row>
    <row r="533" spans="1:10" ht="30" x14ac:dyDescent="0.25">
      <c r="A533" s="14" t="str">
        <f>IF(E533="Défauts","X",
IF(E533="Non applic.","NA",
IF(E533="Projet ITMO","IT",
IF(E533="Remarques","RE",
IF(OR(E533="Pas de défauts",E533="À vérifier"),"","")))))</f>
        <v/>
      </c>
      <c r="B533" s="63">
        <v>3303.1</v>
      </c>
      <c r="C533" s="638" t="s">
        <v>629</v>
      </c>
      <c r="D533" s="16" t="s">
        <v>2431</v>
      </c>
      <c r="E533" s="71" t="s">
        <v>2132</v>
      </c>
      <c r="F533" s="8" t="s">
        <v>6</v>
      </c>
      <c r="G533" s="8" t="s">
        <v>6</v>
      </c>
      <c r="H533" s="8" t="s">
        <v>6</v>
      </c>
      <c r="I533" s="8" t="s">
        <v>6</v>
      </c>
      <c r="J533" s="14" t="str">
        <f t="shared" si="44"/>
        <v/>
      </c>
    </row>
    <row r="534" spans="1:10" x14ac:dyDescent="0.25">
      <c r="A534" s="221" t="str">
        <f>IF(E534="afficher","X","")</f>
        <v/>
      </c>
      <c r="B534" s="222"/>
      <c r="C534" s="223" t="s">
        <v>630</v>
      </c>
      <c r="D534" s="226"/>
      <c r="E534" s="238"/>
      <c r="F534" s="8" t="s">
        <v>6</v>
      </c>
      <c r="G534" s="8" t="s">
        <v>6</v>
      </c>
      <c r="H534" s="8" t="s">
        <v>6</v>
      </c>
      <c r="I534" s="8" t="s">
        <v>6</v>
      </c>
      <c r="J534" s="14" t="str">
        <f t="shared" si="44"/>
        <v/>
      </c>
    </row>
    <row r="535" spans="1:10" ht="30" x14ac:dyDescent="0.25">
      <c r="A535" s="61" t="str">
        <f>IF(E535="Défauts","X",
IF(E535="Non applic.","NA",
IF(E535="Projet ITMO","IT",
IF(E535="Remarques","RE",
IF(OR(E535="Pas de défauts",E535="À vérifier"),"","")))))</f>
        <v/>
      </c>
      <c r="B535" s="191">
        <v>3303.11</v>
      </c>
      <c r="C535" s="634" t="s">
        <v>631</v>
      </c>
      <c r="D535" s="15" t="s">
        <v>2430</v>
      </c>
      <c r="E535" s="70" t="s">
        <v>2132</v>
      </c>
      <c r="F535" s="8" t="s">
        <v>6</v>
      </c>
      <c r="G535" s="8" t="s">
        <v>6</v>
      </c>
      <c r="H535" s="8" t="s">
        <v>6</v>
      </c>
      <c r="I535" s="8" t="s">
        <v>6</v>
      </c>
      <c r="J535" s="14" t="str">
        <f t="shared" si="44"/>
        <v/>
      </c>
    </row>
    <row r="536" spans="1:10" ht="30" x14ac:dyDescent="0.25">
      <c r="A536" s="221" t="str">
        <f>IF(E536="afficher","X","")</f>
        <v/>
      </c>
      <c r="B536" s="222"/>
      <c r="C536" s="223" t="s">
        <v>632</v>
      </c>
      <c r="D536" s="226"/>
      <c r="E536" s="238"/>
      <c r="F536" s="8" t="s">
        <v>6</v>
      </c>
      <c r="G536" s="8" t="s">
        <v>6</v>
      </c>
      <c r="H536" s="8" t="s">
        <v>6</v>
      </c>
      <c r="I536" s="8" t="s">
        <v>6</v>
      </c>
      <c r="J536" s="14" t="str">
        <f t="shared" si="44"/>
        <v/>
      </c>
    </row>
    <row r="537" spans="1:10" ht="30" x14ac:dyDescent="0.25">
      <c r="A537" s="61" t="str">
        <f>IF(E537="Défauts","X",
IF(E537="Non applic.","NA",
IF(E537="Projet ITMO","IT",
IF(E537="Remarques","RE",
IF(OR(E537="Pas de défauts",E537="À vérifier"),"","")))))</f>
        <v/>
      </c>
      <c r="B537" s="191">
        <v>3303.12</v>
      </c>
      <c r="C537" s="634" t="s">
        <v>633</v>
      </c>
      <c r="D537" s="15" t="s">
        <v>2430</v>
      </c>
      <c r="E537" s="70" t="s">
        <v>2132</v>
      </c>
      <c r="F537" s="8" t="s">
        <v>6</v>
      </c>
      <c r="G537" s="8" t="s">
        <v>6</v>
      </c>
      <c r="H537" s="8" t="s">
        <v>6</v>
      </c>
      <c r="I537" s="8" t="s">
        <v>6</v>
      </c>
      <c r="J537" s="14" t="str">
        <f t="shared" si="44"/>
        <v/>
      </c>
    </row>
    <row r="538" spans="1:10" x14ac:dyDescent="0.25">
      <c r="A538" s="221" t="str">
        <f>IF(E538="afficher","X","")</f>
        <v/>
      </c>
      <c r="B538" s="222"/>
      <c r="C538" s="223" t="s">
        <v>634</v>
      </c>
      <c r="D538" s="226"/>
      <c r="E538" s="238"/>
      <c r="F538" s="8" t="s">
        <v>6</v>
      </c>
      <c r="G538" s="8" t="s">
        <v>6</v>
      </c>
      <c r="H538" s="8" t="s">
        <v>6</v>
      </c>
      <c r="I538" s="8" t="s">
        <v>6</v>
      </c>
      <c r="J538" s="14" t="str">
        <f t="shared" si="44"/>
        <v/>
      </c>
    </row>
    <row r="539" spans="1:10" ht="30" x14ac:dyDescent="0.25">
      <c r="A539" s="61" t="str">
        <f>IF(E539="Défauts","X",
IF(E539="Non applic.","NA",
IF(E539="Projet ITMO","IT",
IF(E539="Remarques","RE",
IF(OR(E539="Pas de défauts",E539="À vérifier"),"","")))))</f>
        <v/>
      </c>
      <c r="B539" s="191">
        <v>3303.13</v>
      </c>
      <c r="C539" s="634" t="s">
        <v>635</v>
      </c>
      <c r="D539" s="15" t="s">
        <v>2430</v>
      </c>
      <c r="E539" s="70" t="s">
        <v>2132</v>
      </c>
      <c r="F539" s="8" t="s">
        <v>6</v>
      </c>
      <c r="G539" s="8" t="s">
        <v>6</v>
      </c>
      <c r="H539" s="8" t="s">
        <v>6</v>
      </c>
      <c r="I539" s="8" t="s">
        <v>6</v>
      </c>
      <c r="J539" s="14" t="str">
        <f t="shared" si="44"/>
        <v/>
      </c>
    </row>
    <row r="540" spans="1:10" x14ac:dyDescent="0.25">
      <c r="A540" s="221" t="str">
        <f>IF(E540="afficher","X","")</f>
        <v/>
      </c>
      <c r="B540" s="222"/>
      <c r="C540" s="223" t="s">
        <v>636</v>
      </c>
      <c r="D540" s="226"/>
      <c r="E540" s="238"/>
      <c r="F540" s="8" t="s">
        <v>6</v>
      </c>
      <c r="G540" s="8" t="s">
        <v>6</v>
      </c>
      <c r="H540" s="8" t="s">
        <v>6</v>
      </c>
      <c r="I540" s="8" t="s">
        <v>6</v>
      </c>
      <c r="J540" s="14" t="str">
        <f t="shared" si="44"/>
        <v/>
      </c>
    </row>
    <row r="541" spans="1:10" ht="30" x14ac:dyDescent="0.25">
      <c r="A541" s="61" t="str">
        <f>IF(E541="Défauts","X",
IF(E541="Non applic.","NA",
IF(E541="Projet ITMO","IT",
IF(E541="Remarques","RE",
IF(OR(E541="Pas de défauts",E541="À vérifier"),"","")))))</f>
        <v/>
      </c>
      <c r="B541" s="191">
        <v>3303.14</v>
      </c>
      <c r="C541" s="634" t="s">
        <v>637</v>
      </c>
      <c r="D541" s="15" t="s">
        <v>2430</v>
      </c>
      <c r="E541" s="70" t="s">
        <v>2132</v>
      </c>
      <c r="F541" s="8" t="s">
        <v>6</v>
      </c>
      <c r="G541" s="8" t="s">
        <v>6</v>
      </c>
      <c r="H541" s="8" t="s">
        <v>6</v>
      </c>
      <c r="I541" s="8" t="s">
        <v>6</v>
      </c>
      <c r="J541" s="14" t="str">
        <f t="shared" si="44"/>
        <v/>
      </c>
    </row>
    <row r="542" spans="1:10" x14ac:dyDescent="0.25">
      <c r="A542" s="221" t="str">
        <f>IF(E542="afficher","X","")</f>
        <v/>
      </c>
      <c r="B542" s="222"/>
      <c r="C542" s="223" t="s">
        <v>638</v>
      </c>
      <c r="D542" s="226"/>
      <c r="E542" s="238"/>
      <c r="F542" s="8" t="s">
        <v>6</v>
      </c>
      <c r="G542" s="8" t="s">
        <v>6</v>
      </c>
      <c r="H542" s="8" t="s">
        <v>6</v>
      </c>
      <c r="I542" s="8" t="s">
        <v>6</v>
      </c>
      <c r="J542" s="14" t="str">
        <f t="shared" si="44"/>
        <v/>
      </c>
    </row>
    <row r="543" spans="1:10" ht="30" x14ac:dyDescent="0.25">
      <c r="A543" s="13" t="str">
        <f>IF(E543="Défauts","X",
IF(E543="Non applic.","NA",
IF(E543="Projet ITMO","IT",
IF(E543="Remarques","RE",
IF(OR(E543="Pas de défauts",E543="À vérifier"),"","")))))</f>
        <v/>
      </c>
      <c r="B543" s="198">
        <v>3303.15</v>
      </c>
      <c r="C543" s="640" t="s">
        <v>639</v>
      </c>
      <c r="D543" s="17" t="s">
        <v>2432</v>
      </c>
      <c r="E543" s="154" t="s">
        <v>2132</v>
      </c>
      <c r="F543" s="8" t="s">
        <v>6</v>
      </c>
      <c r="G543" s="8" t="s">
        <v>6</v>
      </c>
      <c r="H543" s="8" t="s">
        <v>6</v>
      </c>
      <c r="I543" s="8" t="s">
        <v>6</v>
      </c>
      <c r="J543" s="14" t="str">
        <f t="shared" si="44"/>
        <v/>
      </c>
    </row>
    <row r="544" spans="1:10" ht="30" x14ac:dyDescent="0.25">
      <c r="A544" s="221" t="str">
        <f>IF(E544="afficher","X","")</f>
        <v/>
      </c>
      <c r="B544" s="222"/>
      <c r="C544" s="223" t="s">
        <v>640</v>
      </c>
      <c r="D544" s="226"/>
      <c r="E544" s="238"/>
      <c r="F544" s="8" t="s">
        <v>6</v>
      </c>
      <c r="G544" s="8" t="s">
        <v>6</v>
      </c>
      <c r="H544" s="8" t="s">
        <v>6</v>
      </c>
      <c r="I544" s="8" t="s">
        <v>6</v>
      </c>
      <c r="J544" s="14" t="str">
        <f t="shared" si="44"/>
        <v/>
      </c>
    </row>
    <row r="545" spans="1:10" ht="45" x14ac:dyDescent="0.25">
      <c r="A545" s="221" t="str">
        <f>IF(E545="afficher","X","")</f>
        <v/>
      </c>
      <c r="B545" s="222"/>
      <c r="C545" s="223" t="s">
        <v>641</v>
      </c>
      <c r="D545" s="226"/>
      <c r="E545" s="238"/>
      <c r="F545" s="8" t="s">
        <v>6</v>
      </c>
      <c r="G545" s="8" t="s">
        <v>6</v>
      </c>
      <c r="H545" s="8" t="s">
        <v>6</v>
      </c>
      <c r="I545" s="8" t="s">
        <v>6</v>
      </c>
      <c r="J545" s="14" t="str">
        <f t="shared" si="44"/>
        <v/>
      </c>
    </row>
    <row r="546" spans="1:10" x14ac:dyDescent="0.25">
      <c r="A546" s="14" t="str">
        <f>IF(E546="Défauts","X",
IF(E546="Non applic.","NA",
IF(E546="Projet ITMO","IT",
IF(E546="Remarques","RE",
IF(OR(E546="Pas de défauts",E546="À vérifier"),"","")))))</f>
        <v/>
      </c>
      <c r="B546" s="63">
        <v>3303.16</v>
      </c>
      <c r="C546" s="638" t="s">
        <v>642</v>
      </c>
      <c r="D546" s="16" t="s">
        <v>2431</v>
      </c>
      <c r="E546" s="71" t="s">
        <v>2132</v>
      </c>
      <c r="F546" s="8" t="s">
        <v>6</v>
      </c>
      <c r="G546" s="8" t="s">
        <v>6</v>
      </c>
      <c r="H546" s="8" t="s">
        <v>6</v>
      </c>
      <c r="I546" s="8" t="s">
        <v>6</v>
      </c>
      <c r="J546" s="14" t="str">
        <f t="shared" si="44"/>
        <v/>
      </c>
    </row>
    <row r="547" spans="1:10" x14ac:dyDescent="0.25">
      <c r="A547" s="221" t="str">
        <f>IF(E547="afficher","X","")</f>
        <v/>
      </c>
      <c r="B547" s="222"/>
      <c r="C547" s="223" t="s">
        <v>643</v>
      </c>
      <c r="D547" s="226"/>
      <c r="E547" s="238"/>
      <c r="F547" s="8" t="s">
        <v>6</v>
      </c>
      <c r="G547" s="8" t="s">
        <v>6</v>
      </c>
      <c r="H547" s="8" t="s">
        <v>6</v>
      </c>
      <c r="I547" s="8" t="s">
        <v>6</v>
      </c>
      <c r="J547" s="14" t="str">
        <f t="shared" si="44"/>
        <v/>
      </c>
    </row>
    <row r="548" spans="1:10" ht="30" x14ac:dyDescent="0.25">
      <c r="A548" s="14" t="str">
        <f>IF(E548="Défauts","X",
IF(E548="Non applic.","NA",
IF(E548="Projet ITMO","IT",
IF(E548="Remarques","RE",
IF(OR(E548="Pas de défauts",E548="À vérifier"),"","")))))</f>
        <v/>
      </c>
      <c r="B548" s="63">
        <v>3303.17</v>
      </c>
      <c r="C548" s="638" t="s">
        <v>644</v>
      </c>
      <c r="D548" s="16" t="s">
        <v>2431</v>
      </c>
      <c r="E548" s="71" t="s">
        <v>2132</v>
      </c>
      <c r="F548" s="8" t="s">
        <v>6</v>
      </c>
      <c r="G548" s="8" t="s">
        <v>6</v>
      </c>
      <c r="H548" s="8" t="s">
        <v>6</v>
      </c>
      <c r="I548" s="8" t="s">
        <v>6</v>
      </c>
      <c r="J548" s="14" t="str">
        <f t="shared" si="44"/>
        <v/>
      </c>
    </row>
    <row r="549" spans="1:10" ht="30" x14ac:dyDescent="0.25">
      <c r="A549" s="221" t="str">
        <f>IF(E549="afficher","X","")</f>
        <v/>
      </c>
      <c r="B549" s="222"/>
      <c r="C549" s="223" t="s">
        <v>645</v>
      </c>
      <c r="D549" s="226"/>
      <c r="E549" s="238"/>
      <c r="F549" s="8" t="s">
        <v>6</v>
      </c>
      <c r="G549" s="8" t="s">
        <v>6</v>
      </c>
      <c r="H549" s="8" t="s">
        <v>6</v>
      </c>
      <c r="I549" s="8" t="s">
        <v>6</v>
      </c>
      <c r="J549" s="14" t="str">
        <f t="shared" si="44"/>
        <v/>
      </c>
    </row>
    <row r="550" spans="1:10" x14ac:dyDescent="0.25">
      <c r="A550" s="13" t="str">
        <f>IF(E550="Défauts","X",
IF(E550="Non applic.","NA",
IF(E550="Projet ITMO","IT",
IF(E550="Remarques","RE",
IF(OR(E550="Pas de défauts",E550="À vérifier"),"","")))))</f>
        <v/>
      </c>
      <c r="B550" s="198">
        <v>3303.18</v>
      </c>
      <c r="C550" s="640" t="s">
        <v>646</v>
      </c>
      <c r="D550" s="17" t="s">
        <v>2432</v>
      </c>
      <c r="E550" s="154" t="s">
        <v>2132</v>
      </c>
      <c r="F550" s="8" t="s">
        <v>6</v>
      </c>
      <c r="G550" s="8" t="s">
        <v>6</v>
      </c>
      <c r="H550" s="8" t="s">
        <v>6</v>
      </c>
      <c r="I550" s="8" t="s">
        <v>6</v>
      </c>
      <c r="J550" s="14" t="str">
        <f t="shared" si="44"/>
        <v/>
      </c>
    </row>
    <row r="551" spans="1:10" ht="30" x14ac:dyDescent="0.25">
      <c r="A551" s="221" t="str">
        <f>IF(E551="afficher","X","")</f>
        <v/>
      </c>
      <c r="B551" s="222"/>
      <c r="C551" s="223" t="s">
        <v>647</v>
      </c>
      <c r="D551" s="226"/>
      <c r="E551" s="238"/>
      <c r="F551" s="8" t="s">
        <v>6</v>
      </c>
      <c r="G551" s="8" t="s">
        <v>6</v>
      </c>
      <c r="H551" s="8" t="s">
        <v>6</v>
      </c>
      <c r="I551" s="8" t="s">
        <v>6</v>
      </c>
      <c r="J551" s="14" t="str">
        <f t="shared" si="44"/>
        <v/>
      </c>
    </row>
    <row r="552" spans="1:10" ht="45" x14ac:dyDescent="0.25">
      <c r="A552" s="221" t="str">
        <f>IF(E552="afficher","X","")</f>
        <v/>
      </c>
      <c r="B552" s="222"/>
      <c r="C552" s="223" t="s">
        <v>648</v>
      </c>
      <c r="D552" s="226"/>
      <c r="E552" s="238"/>
      <c r="F552" s="8" t="s">
        <v>6</v>
      </c>
      <c r="G552" s="8" t="s">
        <v>6</v>
      </c>
      <c r="H552" s="8" t="s">
        <v>6</v>
      </c>
      <c r="I552" s="8" t="s">
        <v>6</v>
      </c>
      <c r="J552" s="14" t="str">
        <f t="shared" si="44"/>
        <v/>
      </c>
    </row>
    <row r="553" spans="1:10" ht="30" x14ac:dyDescent="0.25">
      <c r="A553" s="14" t="str">
        <f>IF(E553="Défauts","X",
IF(E553="Non applic.","NA",
IF(E553="Projet ITMO","IT",
IF(E553="Remarques","RE",
IF(OR(E553="Pas de défauts",E553="À vérifier"),"","")))))</f>
        <v/>
      </c>
      <c r="B553" s="63">
        <v>3303.19</v>
      </c>
      <c r="C553" s="638" t="s">
        <v>649</v>
      </c>
      <c r="D553" s="16" t="s">
        <v>2431</v>
      </c>
      <c r="E553" s="71" t="s">
        <v>2132</v>
      </c>
      <c r="F553" s="8" t="s">
        <v>6</v>
      </c>
      <c r="G553" s="8" t="s">
        <v>6</v>
      </c>
      <c r="H553" s="8" t="s">
        <v>6</v>
      </c>
      <c r="I553" s="8" t="s">
        <v>6</v>
      </c>
      <c r="J553" s="14" t="str">
        <f t="shared" si="44"/>
        <v/>
      </c>
    </row>
    <row r="554" spans="1:10" x14ac:dyDescent="0.25">
      <c r="A554" s="221" t="str">
        <f>IF(E554="afficher","X","")</f>
        <v/>
      </c>
      <c r="B554" s="222"/>
      <c r="C554" s="223" t="s">
        <v>560</v>
      </c>
      <c r="D554" s="226"/>
      <c r="E554" s="238"/>
      <c r="F554" s="8" t="s">
        <v>6</v>
      </c>
      <c r="G554" s="8" t="s">
        <v>6</v>
      </c>
      <c r="H554" s="8" t="s">
        <v>6</v>
      </c>
      <c r="I554" s="8" t="s">
        <v>6</v>
      </c>
      <c r="J554" s="14" t="str">
        <f t="shared" si="44"/>
        <v/>
      </c>
    </row>
    <row r="555" spans="1:10" x14ac:dyDescent="0.25">
      <c r="A555" s="14" t="str">
        <f>IF(E555="Défauts","X",
IF(E555="Non applic.","NA",
IF(E555="Projet ITMO","IT",
IF(E555="Remarques","RE",
IF(OR(E555="Pas de défauts",E555="À vérifier"),"","")))))</f>
        <v/>
      </c>
      <c r="B555" s="63">
        <v>3303.2</v>
      </c>
      <c r="C555" s="638" t="s">
        <v>650</v>
      </c>
      <c r="D555" s="16" t="s">
        <v>2431</v>
      </c>
      <c r="E555" s="71" t="s">
        <v>2132</v>
      </c>
      <c r="F555" s="8" t="s">
        <v>6</v>
      </c>
      <c r="G555" s="8" t="s">
        <v>6</v>
      </c>
      <c r="H555" s="8" t="s">
        <v>6</v>
      </c>
      <c r="I555" s="8" t="s">
        <v>6</v>
      </c>
      <c r="J555" s="14" t="str">
        <f t="shared" si="44"/>
        <v/>
      </c>
    </row>
    <row r="556" spans="1:10" ht="30" x14ac:dyDescent="0.25">
      <c r="A556" s="221" t="str">
        <f>IF(E556="afficher","X","")</f>
        <v/>
      </c>
      <c r="B556" s="222"/>
      <c r="C556" s="223" t="s">
        <v>651</v>
      </c>
      <c r="D556" s="226"/>
      <c r="E556" s="238"/>
      <c r="F556" s="8" t="s">
        <v>6</v>
      </c>
      <c r="G556" s="8" t="s">
        <v>6</v>
      </c>
      <c r="H556" s="8" t="s">
        <v>6</v>
      </c>
      <c r="I556" s="8" t="s">
        <v>6</v>
      </c>
      <c r="J556" s="14" t="str">
        <f t="shared" si="44"/>
        <v/>
      </c>
    </row>
    <row r="557" spans="1:10" ht="30" x14ac:dyDescent="0.25">
      <c r="A557" s="13" t="str">
        <f>IF(E557="Défauts","X",
IF(E557="Non applic.","NA",
IF(E557="Projet ITMO","IT",
IF(E557="Remarques","RE",
IF(OR(E557="Pas de défauts",E557="À vérifier"),"","")))))</f>
        <v/>
      </c>
      <c r="B557" s="198">
        <v>3303.21</v>
      </c>
      <c r="C557" s="640" t="s">
        <v>652</v>
      </c>
      <c r="D557" s="17" t="s">
        <v>2432</v>
      </c>
      <c r="E557" s="154" t="s">
        <v>2132</v>
      </c>
      <c r="F557" s="8" t="s">
        <v>6</v>
      </c>
      <c r="G557" s="8" t="s">
        <v>6</v>
      </c>
      <c r="H557" s="8" t="s">
        <v>6</v>
      </c>
      <c r="I557" s="8" t="s">
        <v>6</v>
      </c>
      <c r="J557" s="14" t="str">
        <f t="shared" si="44"/>
        <v/>
      </c>
    </row>
    <row r="558" spans="1:10" ht="45" x14ac:dyDescent="0.25">
      <c r="A558" s="221" t="str">
        <f>IF(E558="afficher","X","")</f>
        <v/>
      </c>
      <c r="B558" s="222"/>
      <c r="C558" s="223" t="s">
        <v>653</v>
      </c>
      <c r="D558" s="226"/>
      <c r="E558" s="238"/>
      <c r="F558" s="8" t="s">
        <v>6</v>
      </c>
      <c r="G558" s="8" t="s">
        <v>6</v>
      </c>
      <c r="H558" s="8" t="s">
        <v>6</v>
      </c>
      <c r="I558" s="8" t="s">
        <v>6</v>
      </c>
      <c r="J558" s="14" t="str">
        <f t="shared" si="44"/>
        <v/>
      </c>
    </row>
    <row r="559" spans="1:10" ht="30" x14ac:dyDescent="0.25">
      <c r="A559" s="13" t="str">
        <f>IF(E559="Défauts","X",
IF(E559="Non applic.","NA",
IF(E559="Projet ITMO","IT",
IF(E559="Remarques","RE",
IF(OR(E559="Pas de défauts",E559="À vérifier"),"","")))))</f>
        <v/>
      </c>
      <c r="B559" s="198">
        <v>3303.22</v>
      </c>
      <c r="C559" s="640" t="s">
        <v>654</v>
      </c>
      <c r="D559" s="17" t="s">
        <v>2432</v>
      </c>
      <c r="E559" s="154" t="s">
        <v>2132</v>
      </c>
      <c r="F559" s="8" t="s">
        <v>6</v>
      </c>
      <c r="G559" s="8" t="s">
        <v>6</v>
      </c>
      <c r="H559" s="8" t="s">
        <v>6</v>
      </c>
      <c r="I559" s="8" t="s">
        <v>6</v>
      </c>
      <c r="J559" s="14" t="str">
        <f t="shared" si="44"/>
        <v/>
      </c>
    </row>
    <row r="560" spans="1:10" ht="30" x14ac:dyDescent="0.25">
      <c r="A560" s="221" t="str">
        <f>IF(E560="afficher","X","")</f>
        <v/>
      </c>
      <c r="B560" s="222"/>
      <c r="C560" s="223" t="s">
        <v>655</v>
      </c>
      <c r="D560" s="226"/>
      <c r="E560" s="238"/>
      <c r="F560" s="8" t="s">
        <v>6</v>
      </c>
      <c r="G560" s="8" t="s">
        <v>6</v>
      </c>
      <c r="H560" s="8" t="s">
        <v>6</v>
      </c>
      <c r="I560" s="8" t="s">
        <v>6</v>
      </c>
      <c r="J560" s="14" t="str">
        <f t="shared" si="44"/>
        <v/>
      </c>
    </row>
    <row r="561" spans="1:10" ht="60" x14ac:dyDescent="0.25">
      <c r="A561" s="221" t="str">
        <f>IF(E561="afficher","X","")</f>
        <v/>
      </c>
      <c r="B561" s="222"/>
      <c r="C561" s="223" t="s">
        <v>656</v>
      </c>
      <c r="D561" s="226"/>
      <c r="E561" s="238"/>
      <c r="F561" s="8" t="s">
        <v>6</v>
      </c>
      <c r="G561" s="8" t="s">
        <v>6</v>
      </c>
      <c r="H561" s="8" t="s">
        <v>6</v>
      </c>
      <c r="I561" s="8" t="s">
        <v>6</v>
      </c>
      <c r="J561" s="14" t="str">
        <f t="shared" si="44"/>
        <v/>
      </c>
    </row>
    <row r="562" spans="1:10" ht="30" x14ac:dyDescent="0.25">
      <c r="A562" s="61" t="str">
        <f>IF(E562="Défauts","X",
IF(E562="Non applic.","NA",
IF(E562="Projet ITMO","IT",
IF(E562="Remarques","RE",
IF(OR(E562="Pas de défauts",E562="À vérifier"),"","")))))</f>
        <v/>
      </c>
      <c r="B562" s="191">
        <v>3303.23</v>
      </c>
      <c r="C562" s="634" t="s">
        <v>574</v>
      </c>
      <c r="D562" s="15" t="s">
        <v>2430</v>
      </c>
      <c r="E562" s="70" t="s">
        <v>2132</v>
      </c>
      <c r="F562" s="8" t="s">
        <v>6</v>
      </c>
      <c r="G562" s="8" t="s">
        <v>6</v>
      </c>
      <c r="H562" s="8" t="s">
        <v>6</v>
      </c>
      <c r="I562" s="8" t="s">
        <v>6</v>
      </c>
      <c r="J562" s="14" t="str">
        <f t="shared" si="44"/>
        <v/>
      </c>
    </row>
    <row r="563" spans="1:10" ht="45" x14ac:dyDescent="0.25">
      <c r="A563" s="221" t="str">
        <f>IF(E563="afficher","X","")</f>
        <v/>
      </c>
      <c r="B563" s="222"/>
      <c r="C563" s="223" t="s">
        <v>570</v>
      </c>
      <c r="D563" s="226"/>
      <c r="E563" s="238"/>
      <c r="F563" s="8" t="s">
        <v>6</v>
      </c>
      <c r="G563" s="8" t="s">
        <v>6</v>
      </c>
      <c r="H563" s="8" t="s">
        <v>6</v>
      </c>
      <c r="I563" s="8" t="s">
        <v>6</v>
      </c>
      <c r="J563" s="14" t="str">
        <f t="shared" si="44"/>
        <v/>
      </c>
    </row>
    <row r="564" spans="1:10" ht="30" x14ac:dyDescent="0.25">
      <c r="A564" s="61" t="str">
        <f>IF(E564="Défauts","X",
IF(E564="Non applic.","NA",
IF(E564="Projet ITMO","IT",
IF(E564="Remarques","RE",
IF(OR(E564="Pas de défauts",E564="À vérifier"),"","")))))</f>
        <v/>
      </c>
      <c r="B564" s="191">
        <v>3303.24</v>
      </c>
      <c r="C564" s="634" t="s">
        <v>657</v>
      </c>
      <c r="D564" s="15" t="s">
        <v>2430</v>
      </c>
      <c r="E564" s="70" t="s">
        <v>2132</v>
      </c>
      <c r="F564" s="8" t="s">
        <v>6</v>
      </c>
      <c r="G564" s="8" t="s">
        <v>6</v>
      </c>
      <c r="H564" s="8" t="s">
        <v>6</v>
      </c>
      <c r="I564" s="8" t="s">
        <v>6</v>
      </c>
      <c r="J564" s="14" t="str">
        <f t="shared" si="44"/>
        <v/>
      </c>
    </row>
    <row r="565" spans="1:10" x14ac:dyDescent="0.25">
      <c r="A565" s="221" t="str">
        <f>IF(E565="afficher","X","")</f>
        <v/>
      </c>
      <c r="B565" s="222"/>
      <c r="C565" s="223" t="s">
        <v>658</v>
      </c>
      <c r="D565" s="226"/>
      <c r="E565" s="238"/>
      <c r="F565" s="8" t="s">
        <v>6</v>
      </c>
      <c r="G565" s="8" t="s">
        <v>6</v>
      </c>
      <c r="H565" s="8" t="s">
        <v>6</v>
      </c>
      <c r="I565" s="8" t="s">
        <v>6</v>
      </c>
      <c r="J565" s="14" t="str">
        <f t="shared" si="44"/>
        <v/>
      </c>
    </row>
    <row r="566" spans="1:10" ht="45" x14ac:dyDescent="0.25">
      <c r="A566" s="74" t="str">
        <f>IF(E566="Défauts","X",
IF(E566="Non applic.","NA",
IF(E566="Projet ITMO","IT",
IF(E566="Remarques","RE",
IF(OR(E566="Pas de défauts",E566="À vérifier"),"","")))))</f>
        <v/>
      </c>
      <c r="B566" s="199">
        <v>3303.25</v>
      </c>
      <c r="C566" s="641" t="s">
        <v>659</v>
      </c>
      <c r="D566" s="73" t="s">
        <v>3</v>
      </c>
      <c r="E566" s="77" t="s">
        <v>2132</v>
      </c>
      <c r="F566" s="8" t="s">
        <v>6</v>
      </c>
      <c r="G566" s="8" t="s">
        <v>6</v>
      </c>
      <c r="H566" s="8" t="s">
        <v>6</v>
      </c>
      <c r="I566" s="8" t="s">
        <v>6</v>
      </c>
      <c r="J566" s="14" t="str">
        <f t="shared" si="44"/>
        <v/>
      </c>
    </row>
    <row r="567" spans="1:10" ht="30" x14ac:dyDescent="0.25">
      <c r="A567" s="221" t="str">
        <f>IF(E567="afficher","X","")</f>
        <v/>
      </c>
      <c r="B567" s="222"/>
      <c r="C567" s="223" t="s">
        <v>660</v>
      </c>
      <c r="D567" s="226"/>
      <c r="E567" s="238"/>
      <c r="F567" s="8" t="s">
        <v>6</v>
      </c>
      <c r="G567" s="8" t="s">
        <v>6</v>
      </c>
      <c r="H567" s="8" t="s">
        <v>6</v>
      </c>
      <c r="I567" s="8" t="s">
        <v>6</v>
      </c>
      <c r="J567" s="14" t="str">
        <f t="shared" si="44"/>
        <v/>
      </c>
    </row>
    <row r="568" spans="1:10" x14ac:dyDescent="0.25">
      <c r="A568" s="61" t="str">
        <f>IF(E568="Défauts","X",
IF(E568="Non applic.","NA",
IF(E568="Projet ITMO","IT",
IF(E568="Remarques","RE",
IF(OR(E568="Pas de défauts",E568="À vérifier"),"","")))))</f>
        <v/>
      </c>
      <c r="B568" s="191">
        <v>3303.26</v>
      </c>
      <c r="C568" s="634" t="s">
        <v>661</v>
      </c>
      <c r="D568" s="15" t="s">
        <v>2430</v>
      </c>
      <c r="E568" s="70" t="s">
        <v>2132</v>
      </c>
      <c r="F568" s="8" t="s">
        <v>6</v>
      </c>
      <c r="G568" s="8" t="s">
        <v>6</v>
      </c>
      <c r="H568" s="8" t="s">
        <v>6</v>
      </c>
      <c r="I568" s="8" t="s">
        <v>6</v>
      </c>
      <c r="J568" s="14" t="str">
        <f t="shared" si="44"/>
        <v/>
      </c>
    </row>
    <row r="569" spans="1:10" ht="30" x14ac:dyDescent="0.25">
      <c r="A569" s="221" t="str">
        <f>IF(E569="afficher","X","")</f>
        <v/>
      </c>
      <c r="B569" s="222"/>
      <c r="C569" s="223" t="s">
        <v>662</v>
      </c>
      <c r="D569" s="226"/>
      <c r="E569" s="238"/>
      <c r="F569" s="8" t="s">
        <v>6</v>
      </c>
      <c r="G569" s="8" t="s">
        <v>6</v>
      </c>
      <c r="H569" s="8" t="s">
        <v>6</v>
      </c>
      <c r="I569" s="8" t="s">
        <v>6</v>
      </c>
      <c r="J569" s="14" t="str">
        <f t="shared" si="44"/>
        <v/>
      </c>
    </row>
    <row r="570" spans="1:10" ht="30" x14ac:dyDescent="0.25">
      <c r="A570" s="74" t="str">
        <f>IF(E570="Défauts","X",
IF(E570="Non applic.","NA",
IF(E570="Projet ITMO","IT",
IF(E570="Remarques","RE",
IF(OR(E570="Pas de défauts",E570="À vérifier"),"","")))))</f>
        <v/>
      </c>
      <c r="B570" s="199">
        <v>3303.27</v>
      </c>
      <c r="C570" s="641" t="s">
        <v>663</v>
      </c>
      <c r="D570" s="73" t="s">
        <v>3</v>
      </c>
      <c r="E570" s="77" t="s">
        <v>2132</v>
      </c>
      <c r="F570" s="8" t="s">
        <v>6</v>
      </c>
      <c r="G570" s="8" t="s">
        <v>6</v>
      </c>
      <c r="H570" s="8" t="s">
        <v>6</v>
      </c>
      <c r="I570" s="8" t="s">
        <v>6</v>
      </c>
      <c r="J570" s="14" t="str">
        <f t="shared" si="44"/>
        <v/>
      </c>
    </row>
    <row r="571" spans="1:10" ht="60.75" thickBot="1" x14ac:dyDescent="0.3">
      <c r="A571" s="221" t="str">
        <f>IF(E571="afficher","X","")</f>
        <v/>
      </c>
      <c r="B571" s="225"/>
      <c r="C571" s="227" t="s">
        <v>664</v>
      </c>
      <c r="D571" s="228"/>
      <c r="E571" s="238"/>
      <c r="F571" s="8" t="s">
        <v>6</v>
      </c>
      <c r="G571" s="8" t="s">
        <v>6</v>
      </c>
      <c r="H571" s="8" t="s">
        <v>6</v>
      </c>
      <c r="I571" s="8" t="s">
        <v>6</v>
      </c>
      <c r="J571" s="14" t="str">
        <f t="shared" si="44"/>
        <v/>
      </c>
    </row>
    <row r="572" spans="1:10" ht="15.75" hidden="1" thickBot="1" x14ac:dyDescent="0.3">
      <c r="A572" s="72" t="str">
        <f>IF(OR(COUNTIF(A573:A616,"X")&gt;0,J572="entfälltx"),"X","")</f>
        <v/>
      </c>
      <c r="B572" s="207">
        <v>3304</v>
      </c>
      <c r="C572" s="632" t="s">
        <v>551</v>
      </c>
      <c r="D572" s="142"/>
      <c r="E572" s="209"/>
      <c r="F572" s="8" t="s">
        <v>6</v>
      </c>
      <c r="G572" s="8" t="s">
        <v>6</v>
      </c>
      <c r="H572" s="8" t="s">
        <v>6</v>
      </c>
      <c r="J572" s="155" t="str">
        <f>IF(OR($E$439="non applic.",$E$474="non applic.",$E$572="non applic.")=TRUE,"entfällt","")</f>
        <v/>
      </c>
    </row>
    <row r="573" spans="1:10" ht="15.75" hidden="1" thickBot="1" x14ac:dyDescent="0.3">
      <c r="A573" s="68" t="str">
        <f>IF(E573="Défauts","X",
IF(E573="Non applic.","NA",
IF(E573="Projet ITMO","IT",
IF(E573="Remarques","RE",
IF(OR(E573="Pas de défauts",E573="À vérifier"),"","")))))</f>
        <v/>
      </c>
      <c r="B573" s="193">
        <v>3304.01</v>
      </c>
      <c r="C573" s="637" t="s">
        <v>552</v>
      </c>
      <c r="D573" s="23" t="s">
        <v>2431</v>
      </c>
      <c r="E573" s="71" t="s">
        <v>2132</v>
      </c>
      <c r="F573" s="8" t="s">
        <v>6</v>
      </c>
      <c r="G573" s="8" t="s">
        <v>6</v>
      </c>
      <c r="H573" s="8" t="s">
        <v>6</v>
      </c>
      <c r="J573" s="155" t="str">
        <f t="shared" ref="J573:J616" si="46">IF(OR($E$439="non applic.",$E$474="non applic.",$E$572="non applic.")=TRUE,"entfällt","")</f>
        <v/>
      </c>
    </row>
    <row r="574" spans="1:10" ht="30.75" hidden="1" thickBot="1" x14ac:dyDescent="0.3">
      <c r="A574" s="221" t="str">
        <f>IF(E574="afficher","X","")</f>
        <v/>
      </c>
      <c r="B574" s="222"/>
      <c r="C574" s="223" t="s">
        <v>553</v>
      </c>
      <c r="D574" s="226"/>
      <c r="E574" s="238"/>
      <c r="F574" s="8" t="s">
        <v>6</v>
      </c>
      <c r="G574" s="8" t="s">
        <v>6</v>
      </c>
      <c r="H574" s="8" t="s">
        <v>6</v>
      </c>
      <c r="J574" s="155" t="str">
        <f t="shared" si="46"/>
        <v/>
      </c>
    </row>
    <row r="575" spans="1:10" ht="15.75" hidden="1" thickBot="1" x14ac:dyDescent="0.3">
      <c r="A575" s="13" t="str">
        <f>IF(E575="Défauts","X",
IF(E575="Non applic.","NA",
IF(E575="Projet ITMO","IT",
IF(E575="Remarques","RE",
IF(OR(E575="Pas de défauts",E575="À vérifier"),"","")))))</f>
        <v/>
      </c>
      <c r="B575" s="198">
        <v>3304.02</v>
      </c>
      <c r="C575" s="640" t="s">
        <v>554</v>
      </c>
      <c r="D575" s="17" t="s">
        <v>2432</v>
      </c>
      <c r="E575" s="154" t="s">
        <v>2132</v>
      </c>
      <c r="F575" s="8" t="s">
        <v>6</v>
      </c>
      <c r="G575" s="8" t="s">
        <v>6</v>
      </c>
      <c r="H575" s="8" t="s">
        <v>6</v>
      </c>
      <c r="J575" s="155" t="str">
        <f t="shared" si="46"/>
        <v/>
      </c>
    </row>
    <row r="576" spans="1:10" ht="30.75" hidden="1" thickBot="1" x14ac:dyDescent="0.3">
      <c r="A576" s="221" t="str">
        <f>IF(E576="afficher","X","")</f>
        <v/>
      </c>
      <c r="B576" s="222"/>
      <c r="C576" s="223" t="s">
        <v>555</v>
      </c>
      <c r="D576" s="226"/>
      <c r="E576" s="238"/>
      <c r="F576" s="8" t="s">
        <v>6</v>
      </c>
      <c r="G576" s="8" t="s">
        <v>6</v>
      </c>
      <c r="H576" s="8" t="s">
        <v>6</v>
      </c>
      <c r="J576" s="155" t="str">
        <f t="shared" si="46"/>
        <v/>
      </c>
    </row>
    <row r="577" spans="1:10" ht="45.75" hidden="1" thickBot="1" x14ac:dyDescent="0.3">
      <c r="A577" s="221" t="str">
        <f>IF(E577="afficher","X","")</f>
        <v/>
      </c>
      <c r="B577" s="222"/>
      <c r="C577" s="223" t="s">
        <v>556</v>
      </c>
      <c r="D577" s="226"/>
      <c r="E577" s="238"/>
      <c r="F577" s="8" t="s">
        <v>6</v>
      </c>
      <c r="G577" s="8" t="s">
        <v>6</v>
      </c>
      <c r="H577" s="8" t="s">
        <v>6</v>
      </c>
      <c r="J577" s="155" t="str">
        <f t="shared" si="46"/>
        <v/>
      </c>
    </row>
    <row r="578" spans="1:10" ht="15.75" hidden="1" thickBot="1" x14ac:dyDescent="0.3">
      <c r="A578" s="14" t="str">
        <f>IF(E578="Défauts","X",
IF(E578="Non applic.","NA",
IF(E578="Projet ITMO","IT",
IF(E578="Remarques","RE",
IF(OR(E578="Pas de défauts",E578="À vérifier"),"","")))))</f>
        <v/>
      </c>
      <c r="B578" s="63">
        <v>3304.03</v>
      </c>
      <c r="C578" s="638" t="s">
        <v>557</v>
      </c>
      <c r="D578" s="16" t="s">
        <v>2431</v>
      </c>
      <c r="E578" s="71" t="s">
        <v>2132</v>
      </c>
      <c r="F578" s="8" t="s">
        <v>6</v>
      </c>
      <c r="G578" s="8" t="s">
        <v>6</v>
      </c>
      <c r="H578" s="8" t="s">
        <v>6</v>
      </c>
      <c r="J578" s="155" t="str">
        <f t="shared" si="46"/>
        <v/>
      </c>
    </row>
    <row r="579" spans="1:10" ht="30.75" hidden="1" thickBot="1" x14ac:dyDescent="0.3">
      <c r="A579" s="221" t="str">
        <f>IF(E579="afficher","X","")</f>
        <v/>
      </c>
      <c r="B579" s="222"/>
      <c r="C579" s="223" t="s">
        <v>558</v>
      </c>
      <c r="D579" s="226"/>
      <c r="E579" s="238"/>
      <c r="F579" s="8" t="s">
        <v>6</v>
      </c>
      <c r="G579" s="8" t="s">
        <v>6</v>
      </c>
      <c r="H579" s="8" t="s">
        <v>6</v>
      </c>
      <c r="J579" s="155" t="str">
        <f t="shared" si="46"/>
        <v/>
      </c>
    </row>
    <row r="580" spans="1:10" ht="15.75" hidden="1" thickBot="1" x14ac:dyDescent="0.3">
      <c r="A580" s="14" t="str">
        <f>IF(E580="Défauts","X",
IF(E580="Non applic.","NA",
IF(E580="Projet ITMO","IT",
IF(E580="Remarques","RE",
IF(OR(E580="Pas de défauts",E580="À vérifier"),"","")))))</f>
        <v/>
      </c>
      <c r="B580" s="63">
        <v>3304.04</v>
      </c>
      <c r="C580" s="638" t="s">
        <v>559</v>
      </c>
      <c r="D580" s="16" t="s">
        <v>2431</v>
      </c>
      <c r="E580" s="71" t="s">
        <v>2132</v>
      </c>
      <c r="F580" s="8" t="s">
        <v>6</v>
      </c>
      <c r="G580" s="8" t="s">
        <v>6</v>
      </c>
      <c r="H580" s="8" t="s">
        <v>6</v>
      </c>
      <c r="J580" s="155" t="str">
        <f t="shared" si="46"/>
        <v/>
      </c>
    </row>
    <row r="581" spans="1:10" ht="15.75" hidden="1" thickBot="1" x14ac:dyDescent="0.3">
      <c r="A581" s="221" t="str">
        <f>IF(E581="afficher","X","")</f>
        <v/>
      </c>
      <c r="B581" s="222"/>
      <c r="C581" s="223" t="s">
        <v>560</v>
      </c>
      <c r="D581" s="226"/>
      <c r="E581" s="238"/>
      <c r="F581" s="8" t="s">
        <v>6</v>
      </c>
      <c r="G581" s="8" t="s">
        <v>6</v>
      </c>
      <c r="H581" s="8" t="s">
        <v>6</v>
      </c>
      <c r="J581" s="155" t="str">
        <f t="shared" si="46"/>
        <v/>
      </c>
    </row>
    <row r="582" spans="1:10" ht="30.75" hidden="1" thickBot="1" x14ac:dyDescent="0.3">
      <c r="A582" s="13" t="str">
        <f>IF(E582="Défauts","X",
IF(E582="Non applic.","NA",
IF(E582="Projet ITMO","IT",
IF(E582="Remarques","RE",
IF(OR(E582="Pas de défauts",E582="À vérifier"),"","")))))</f>
        <v/>
      </c>
      <c r="B582" s="198">
        <v>3304.05</v>
      </c>
      <c r="C582" s="640" t="s">
        <v>561</v>
      </c>
      <c r="D582" s="17" t="s">
        <v>2432</v>
      </c>
      <c r="E582" s="154" t="s">
        <v>2132</v>
      </c>
      <c r="F582" s="8" t="s">
        <v>6</v>
      </c>
      <c r="G582" s="8" t="s">
        <v>6</v>
      </c>
      <c r="H582" s="8" t="s">
        <v>6</v>
      </c>
      <c r="J582" s="155" t="str">
        <f t="shared" si="46"/>
        <v/>
      </c>
    </row>
    <row r="583" spans="1:10" ht="15.75" hidden="1" thickBot="1" x14ac:dyDescent="0.3">
      <c r="A583" s="221" t="str">
        <f>IF(E583="afficher","X","")</f>
        <v/>
      </c>
      <c r="B583" s="222"/>
      <c r="C583" s="223" t="s">
        <v>562</v>
      </c>
      <c r="D583" s="226"/>
      <c r="E583" s="238"/>
      <c r="F583" s="8" t="s">
        <v>6</v>
      </c>
      <c r="G583" s="8" t="s">
        <v>6</v>
      </c>
      <c r="H583" s="8" t="s">
        <v>6</v>
      </c>
      <c r="J583" s="155" t="str">
        <f t="shared" si="46"/>
        <v/>
      </c>
    </row>
    <row r="584" spans="1:10" ht="45.75" hidden="1" thickBot="1" x14ac:dyDescent="0.3">
      <c r="A584" s="221" t="str">
        <f>IF(E584="afficher","X","")</f>
        <v/>
      </c>
      <c r="B584" s="222"/>
      <c r="C584" s="223" t="s">
        <v>563</v>
      </c>
      <c r="D584" s="226"/>
      <c r="E584" s="238"/>
      <c r="F584" s="8" t="s">
        <v>6</v>
      </c>
      <c r="G584" s="8" t="s">
        <v>6</v>
      </c>
      <c r="H584" s="8" t="s">
        <v>6</v>
      </c>
      <c r="J584" s="155" t="str">
        <f t="shared" si="46"/>
        <v/>
      </c>
    </row>
    <row r="585" spans="1:10" ht="30.75" hidden="1" thickBot="1" x14ac:dyDescent="0.3">
      <c r="A585" s="14" t="str">
        <f>IF(E585="Défauts","X",
IF(E585="Non applic.","NA",
IF(E585="Projet ITMO","IT",
IF(E585="Remarques","RE",
IF(OR(E585="Pas de défauts",E585="À vérifier"),"","")))))</f>
        <v/>
      </c>
      <c r="B585" s="63">
        <v>3304.06</v>
      </c>
      <c r="C585" s="638" t="s">
        <v>564</v>
      </c>
      <c r="D585" s="16" t="s">
        <v>2431</v>
      </c>
      <c r="E585" s="71" t="s">
        <v>2132</v>
      </c>
      <c r="F585" s="8" t="s">
        <v>6</v>
      </c>
      <c r="G585" s="8" t="s">
        <v>6</v>
      </c>
      <c r="H585" s="8" t="s">
        <v>6</v>
      </c>
      <c r="J585" s="155" t="str">
        <f t="shared" si="46"/>
        <v/>
      </c>
    </row>
    <row r="586" spans="1:10" ht="45.75" hidden="1" thickBot="1" x14ac:dyDescent="0.3">
      <c r="A586" s="221" t="str">
        <f>IF(E586="afficher","X","")</f>
        <v/>
      </c>
      <c r="B586" s="222"/>
      <c r="C586" s="223" t="s">
        <v>550</v>
      </c>
      <c r="D586" s="226"/>
      <c r="E586" s="238"/>
      <c r="F586" s="8" t="s">
        <v>6</v>
      </c>
      <c r="G586" s="8" t="s">
        <v>6</v>
      </c>
      <c r="H586" s="8" t="s">
        <v>6</v>
      </c>
      <c r="J586" s="155" t="str">
        <f t="shared" si="46"/>
        <v/>
      </c>
    </row>
    <row r="587" spans="1:10" ht="30.75" hidden="1" thickBot="1" x14ac:dyDescent="0.3">
      <c r="A587" s="61" t="str">
        <f>IF(E587="Défauts","X",
IF(E587="Non applic.","NA",
IF(E587="Projet ITMO","IT",
IF(E587="Remarques","RE",
IF(OR(E587="Pas de défauts",E587="À vérifier"),"","")))))</f>
        <v/>
      </c>
      <c r="B587" s="191">
        <v>3304.07</v>
      </c>
      <c r="C587" s="634" t="s">
        <v>565</v>
      </c>
      <c r="D587" s="15" t="s">
        <v>2430</v>
      </c>
      <c r="E587" s="70" t="s">
        <v>2132</v>
      </c>
      <c r="F587" s="8" t="s">
        <v>6</v>
      </c>
      <c r="G587" s="8" t="s">
        <v>6</v>
      </c>
      <c r="H587" s="8" t="s">
        <v>6</v>
      </c>
      <c r="J587" s="155" t="str">
        <f t="shared" si="46"/>
        <v/>
      </c>
    </row>
    <row r="588" spans="1:10" ht="15.75" hidden="1" thickBot="1" x14ac:dyDescent="0.3">
      <c r="A588" s="221" t="str">
        <f>IF(E588="afficher","X","")</f>
        <v/>
      </c>
      <c r="B588" s="222"/>
      <c r="C588" s="223" t="s">
        <v>566</v>
      </c>
      <c r="D588" s="226"/>
      <c r="E588" s="238"/>
      <c r="F588" s="8" t="s">
        <v>6</v>
      </c>
      <c r="G588" s="8" t="s">
        <v>6</v>
      </c>
      <c r="H588" s="8" t="s">
        <v>6</v>
      </c>
      <c r="J588" s="155" t="str">
        <f t="shared" si="46"/>
        <v/>
      </c>
    </row>
    <row r="589" spans="1:10" ht="30.75" hidden="1" thickBot="1" x14ac:dyDescent="0.3">
      <c r="A589" s="61" t="str">
        <f>IF(E589="Défauts","X",
IF(E589="Non applic.","NA",
IF(E589="Projet ITMO","IT",
IF(E589="Remarques","RE",
IF(OR(E589="Pas de défauts",E589="À vérifier"),"","")))))</f>
        <v/>
      </c>
      <c r="B589" s="191">
        <v>3304.08</v>
      </c>
      <c r="C589" s="634" t="s">
        <v>567</v>
      </c>
      <c r="D589" s="15" t="s">
        <v>2430</v>
      </c>
      <c r="E589" s="70" t="s">
        <v>2132</v>
      </c>
      <c r="F589" s="8" t="s">
        <v>6</v>
      </c>
      <c r="G589" s="8" t="s">
        <v>6</v>
      </c>
      <c r="H589" s="8" t="s">
        <v>6</v>
      </c>
      <c r="J589" s="155" t="str">
        <f t="shared" si="46"/>
        <v/>
      </c>
    </row>
    <row r="590" spans="1:10" ht="15.75" hidden="1" thickBot="1" x14ac:dyDescent="0.3">
      <c r="A590" s="221" t="str">
        <f>IF(E590="afficher","X","")</f>
        <v/>
      </c>
      <c r="B590" s="222"/>
      <c r="C590" s="223" t="s">
        <v>568</v>
      </c>
      <c r="D590" s="226"/>
      <c r="E590" s="238"/>
      <c r="F590" s="8" t="s">
        <v>6</v>
      </c>
      <c r="G590" s="8" t="s">
        <v>6</v>
      </c>
      <c r="H590" s="8" t="s">
        <v>6</v>
      </c>
      <c r="J590" s="155" t="str">
        <f t="shared" si="46"/>
        <v/>
      </c>
    </row>
    <row r="591" spans="1:10" ht="15.75" hidden="1" thickBot="1" x14ac:dyDescent="0.3">
      <c r="A591" s="14" t="str">
        <f>IF(E591="Défauts","X",
IF(E591="Non applic.","NA",
IF(E591="Projet ITMO","IT",
IF(E591="Remarques","RE",
IF(OR(E591="Pas de défauts",E591="À vérifier"),"","")))))</f>
        <v/>
      </c>
      <c r="B591" s="63">
        <v>3304.09</v>
      </c>
      <c r="C591" s="638" t="s">
        <v>569</v>
      </c>
      <c r="D591" s="16" t="s">
        <v>2431</v>
      </c>
      <c r="E591" s="71" t="s">
        <v>2132</v>
      </c>
      <c r="F591" s="8" t="s">
        <v>6</v>
      </c>
      <c r="G591" s="8" t="s">
        <v>6</v>
      </c>
      <c r="H591" s="8" t="s">
        <v>6</v>
      </c>
      <c r="J591" s="155" t="str">
        <f t="shared" si="46"/>
        <v/>
      </c>
    </row>
    <row r="592" spans="1:10" ht="45.75" hidden="1" thickBot="1" x14ac:dyDescent="0.3">
      <c r="A592" s="221" t="str">
        <f>IF(E592="afficher","X","")</f>
        <v/>
      </c>
      <c r="B592" s="222"/>
      <c r="C592" s="223" t="s">
        <v>570</v>
      </c>
      <c r="D592" s="226"/>
      <c r="E592" s="238"/>
      <c r="F592" s="8" t="s">
        <v>6</v>
      </c>
      <c r="G592" s="8" t="s">
        <v>6</v>
      </c>
      <c r="H592" s="8" t="s">
        <v>6</v>
      </c>
      <c r="J592" s="155" t="str">
        <f t="shared" si="46"/>
        <v/>
      </c>
    </row>
    <row r="593" spans="1:10" ht="30.75" hidden="1" thickBot="1" x14ac:dyDescent="0.3">
      <c r="A593" s="13" t="str">
        <f>IF(E593="Défauts","X",
IF(E593="Non applic.","NA",
IF(E593="Projet ITMO","IT",
IF(E593="Remarques","RE",
IF(OR(E593="Pas de défauts",E593="À vérifier"),"","")))))</f>
        <v/>
      </c>
      <c r="B593" s="198">
        <v>3304.1</v>
      </c>
      <c r="C593" s="640" t="s">
        <v>571</v>
      </c>
      <c r="D593" s="17" t="s">
        <v>2432</v>
      </c>
      <c r="E593" s="154" t="s">
        <v>2132</v>
      </c>
      <c r="F593" s="8" t="s">
        <v>6</v>
      </c>
      <c r="G593" s="8" t="s">
        <v>6</v>
      </c>
      <c r="H593" s="8" t="s">
        <v>6</v>
      </c>
      <c r="J593" s="155" t="str">
        <f t="shared" si="46"/>
        <v/>
      </c>
    </row>
    <row r="594" spans="1:10" ht="30.75" hidden="1" thickBot="1" x14ac:dyDescent="0.3">
      <c r="A594" s="221" t="str">
        <f>IF(E594="afficher","X","")</f>
        <v/>
      </c>
      <c r="B594" s="222"/>
      <c r="C594" s="223" t="s">
        <v>572</v>
      </c>
      <c r="D594" s="226"/>
      <c r="E594" s="238"/>
      <c r="F594" s="8" t="s">
        <v>6</v>
      </c>
      <c r="G594" s="8" t="s">
        <v>6</v>
      </c>
      <c r="H594" s="8" t="s">
        <v>6</v>
      </c>
      <c r="J594" s="155" t="str">
        <f t="shared" si="46"/>
        <v/>
      </c>
    </row>
    <row r="595" spans="1:10" ht="60.75" hidden="1" thickBot="1" x14ac:dyDescent="0.3">
      <c r="A595" s="221" t="str">
        <f>IF(E595="afficher","X","")</f>
        <v/>
      </c>
      <c r="B595" s="222"/>
      <c r="C595" s="223" t="s">
        <v>573</v>
      </c>
      <c r="D595" s="226"/>
      <c r="E595" s="238"/>
      <c r="F595" s="8" t="s">
        <v>6</v>
      </c>
      <c r="G595" s="8" t="s">
        <v>6</v>
      </c>
      <c r="H595" s="8" t="s">
        <v>6</v>
      </c>
      <c r="J595" s="155" t="str">
        <f t="shared" si="46"/>
        <v/>
      </c>
    </row>
    <row r="596" spans="1:10" ht="30.75" hidden="1" thickBot="1" x14ac:dyDescent="0.3">
      <c r="A596" s="61" t="str">
        <f>IF(E596="Défauts","X",
IF(E596="Non applic.","NA",
IF(E596="Projet ITMO","IT",
IF(E596="Remarques","RE",
IF(OR(E596="Pas de défauts",E596="À vérifier"),"","")))))</f>
        <v/>
      </c>
      <c r="B596" s="191">
        <v>3304.11</v>
      </c>
      <c r="C596" s="634" t="s">
        <v>574</v>
      </c>
      <c r="D596" s="15" t="s">
        <v>2430</v>
      </c>
      <c r="E596" s="70" t="s">
        <v>2132</v>
      </c>
      <c r="F596" s="8" t="s">
        <v>6</v>
      </c>
      <c r="G596" s="8" t="s">
        <v>6</v>
      </c>
      <c r="H596" s="8" t="s">
        <v>6</v>
      </c>
      <c r="J596" s="155" t="str">
        <f t="shared" si="46"/>
        <v/>
      </c>
    </row>
    <row r="597" spans="1:10" ht="45.75" hidden="1" thickBot="1" x14ac:dyDescent="0.3">
      <c r="A597" s="221" t="str">
        <f>IF(E597="afficher","X","")</f>
        <v/>
      </c>
      <c r="B597" s="222"/>
      <c r="C597" s="223" t="s">
        <v>570</v>
      </c>
      <c r="D597" s="226"/>
      <c r="E597" s="238"/>
      <c r="F597" s="8" t="s">
        <v>6</v>
      </c>
      <c r="G597" s="8" t="s">
        <v>6</v>
      </c>
      <c r="H597" s="8" t="s">
        <v>6</v>
      </c>
      <c r="J597" s="155" t="str">
        <f t="shared" si="46"/>
        <v/>
      </c>
    </row>
    <row r="598" spans="1:10" ht="30.75" hidden="1" thickBot="1" x14ac:dyDescent="0.3">
      <c r="A598" s="13" t="str">
        <f>IF(E598="Défauts","X",
IF(E598="Non applic.","NA",
IF(E598="Projet ITMO","IT",
IF(E598="Remarques","RE",
IF(OR(E598="Pas de défauts",E598="À vérifier"),"","")))))</f>
        <v/>
      </c>
      <c r="B598" s="198">
        <v>3304.12</v>
      </c>
      <c r="C598" s="640" t="s">
        <v>575</v>
      </c>
      <c r="D598" s="17" t="s">
        <v>2432</v>
      </c>
      <c r="E598" s="154" t="s">
        <v>2132</v>
      </c>
      <c r="F598" s="8" t="s">
        <v>6</v>
      </c>
      <c r="G598" s="8" t="s">
        <v>6</v>
      </c>
      <c r="H598" s="8" t="s">
        <v>6</v>
      </c>
      <c r="J598" s="155" t="str">
        <f t="shared" si="46"/>
        <v/>
      </c>
    </row>
    <row r="599" spans="1:10" ht="45.75" hidden="1" thickBot="1" x14ac:dyDescent="0.3">
      <c r="A599" s="221" t="str">
        <f>IF(E599="afficher","X","")</f>
        <v/>
      </c>
      <c r="B599" s="222"/>
      <c r="C599" s="223" t="s">
        <v>576</v>
      </c>
      <c r="D599" s="226"/>
      <c r="E599" s="238"/>
      <c r="F599" s="8" t="s">
        <v>6</v>
      </c>
      <c r="G599" s="8" t="s">
        <v>6</v>
      </c>
      <c r="H599" s="8" t="s">
        <v>6</v>
      </c>
      <c r="J599" s="155" t="str">
        <f t="shared" si="46"/>
        <v/>
      </c>
    </row>
    <row r="600" spans="1:10" ht="30.75" hidden="1" thickBot="1" x14ac:dyDescent="0.3">
      <c r="A600" s="14" t="str">
        <f>IF(E600="Défauts","X",
IF(E600="Non applic.","NA",
IF(E600="Projet ITMO","IT",
IF(E600="Remarques","RE",
IF(OR(E600="Pas de défauts",E600="À vérifier"),"","")))))</f>
        <v/>
      </c>
      <c r="B600" s="63">
        <v>3304.13</v>
      </c>
      <c r="C600" s="638" t="s">
        <v>577</v>
      </c>
      <c r="D600" s="16" t="s">
        <v>2431</v>
      </c>
      <c r="E600" s="71" t="s">
        <v>2132</v>
      </c>
      <c r="F600" s="8" t="s">
        <v>6</v>
      </c>
      <c r="G600" s="8" t="s">
        <v>6</v>
      </c>
      <c r="J600" s="155" t="str">
        <f t="shared" si="46"/>
        <v/>
      </c>
    </row>
    <row r="601" spans="1:10" ht="45.75" hidden="1" thickBot="1" x14ac:dyDescent="0.3">
      <c r="A601" s="221" t="str">
        <f>IF(E601="afficher","X","")</f>
        <v/>
      </c>
      <c r="B601" s="222"/>
      <c r="C601" s="223" t="s">
        <v>578</v>
      </c>
      <c r="D601" s="226"/>
      <c r="E601" s="238"/>
      <c r="F601" s="8" t="s">
        <v>6</v>
      </c>
      <c r="G601" s="8" t="s">
        <v>6</v>
      </c>
      <c r="J601" s="155" t="str">
        <f t="shared" si="46"/>
        <v/>
      </c>
    </row>
    <row r="602" spans="1:10" ht="30.75" hidden="1" thickBot="1" x14ac:dyDescent="0.3">
      <c r="A602" s="221" t="str">
        <f>IF(E602="afficher","X","")</f>
        <v/>
      </c>
      <c r="B602" s="222"/>
      <c r="C602" s="223" t="s">
        <v>579</v>
      </c>
      <c r="D602" s="226"/>
      <c r="E602" s="238"/>
      <c r="F602" s="8" t="s">
        <v>6</v>
      </c>
      <c r="G602" s="8" t="s">
        <v>6</v>
      </c>
      <c r="J602" s="155" t="str">
        <f t="shared" si="46"/>
        <v/>
      </c>
    </row>
    <row r="603" spans="1:10" ht="45.75" hidden="1" thickBot="1" x14ac:dyDescent="0.3">
      <c r="A603" s="221" t="str">
        <f>IF(E603="afficher","X","")</f>
        <v/>
      </c>
      <c r="B603" s="222"/>
      <c r="C603" s="223" t="s">
        <v>580</v>
      </c>
      <c r="D603" s="226"/>
      <c r="E603" s="238"/>
      <c r="F603" s="8" t="s">
        <v>6</v>
      </c>
      <c r="G603" s="8" t="s">
        <v>6</v>
      </c>
      <c r="J603" s="155" t="str">
        <f t="shared" si="46"/>
        <v/>
      </c>
    </row>
    <row r="604" spans="1:10" ht="30.75" hidden="1" thickBot="1" x14ac:dyDescent="0.3">
      <c r="A604" s="14" t="str">
        <f>IF(E604="Défauts","X",
IF(E604="Non applic.","NA",
IF(E604="Projet ITMO","IT",
IF(E604="Remarques","RE",
IF(OR(E604="Pas de défauts",E604="À vérifier"),"","")))))</f>
        <v/>
      </c>
      <c r="B604" s="63">
        <v>3304.14</v>
      </c>
      <c r="C604" s="638" t="s">
        <v>581</v>
      </c>
      <c r="D604" s="16" t="s">
        <v>2431</v>
      </c>
      <c r="E604" s="71" t="s">
        <v>2132</v>
      </c>
      <c r="F604" s="8" t="s">
        <v>6</v>
      </c>
      <c r="G604" s="8" t="s">
        <v>6</v>
      </c>
      <c r="J604" s="155" t="str">
        <f t="shared" si="46"/>
        <v/>
      </c>
    </row>
    <row r="605" spans="1:10" ht="60.75" hidden="1" thickBot="1" x14ac:dyDescent="0.3">
      <c r="A605" s="221" t="str">
        <f>IF(E605="afficher","X","")</f>
        <v/>
      </c>
      <c r="B605" s="222"/>
      <c r="C605" s="223" t="s">
        <v>582</v>
      </c>
      <c r="D605" s="226"/>
      <c r="E605" s="238"/>
      <c r="F605" s="8" t="s">
        <v>6</v>
      </c>
      <c r="G605" s="8" t="s">
        <v>6</v>
      </c>
      <c r="J605" s="155" t="str">
        <f t="shared" si="46"/>
        <v/>
      </c>
    </row>
    <row r="606" spans="1:10" ht="30.75" hidden="1" thickBot="1" x14ac:dyDescent="0.3">
      <c r="A606" s="61" t="str">
        <f>IF(E606="Défauts","X",
IF(E606="Non applic.","NA",
IF(E606="Projet ITMO","IT",
IF(E606="Remarques","RE",
IF(OR(E606="Pas de défauts",E606="À vérifier"),"","")))))</f>
        <v/>
      </c>
      <c r="B606" s="191">
        <v>3304.15</v>
      </c>
      <c r="C606" s="634" t="s">
        <v>583</v>
      </c>
      <c r="D606" s="15" t="s">
        <v>2430</v>
      </c>
      <c r="E606" s="70" t="s">
        <v>2132</v>
      </c>
      <c r="F606" s="8" t="s">
        <v>6</v>
      </c>
      <c r="G606" s="8" t="s">
        <v>6</v>
      </c>
      <c r="J606" s="155" t="str">
        <f t="shared" si="46"/>
        <v/>
      </c>
    </row>
    <row r="607" spans="1:10" ht="15.75" hidden="1" thickBot="1" x14ac:dyDescent="0.3">
      <c r="A607" s="221" t="str">
        <f>IF(E607="afficher","X","")</f>
        <v/>
      </c>
      <c r="B607" s="222"/>
      <c r="C607" s="223" t="s">
        <v>584</v>
      </c>
      <c r="D607" s="226"/>
      <c r="E607" s="238"/>
      <c r="F607" s="8" t="s">
        <v>6</v>
      </c>
      <c r="G607" s="8" t="s">
        <v>6</v>
      </c>
      <c r="J607" s="155" t="str">
        <f t="shared" si="46"/>
        <v/>
      </c>
    </row>
    <row r="608" spans="1:10" ht="30.75" hidden="1" thickBot="1" x14ac:dyDescent="0.3">
      <c r="A608" s="61" t="str">
        <f>IF(E608="Défauts","X",
IF(E608="Non applic.","NA",
IF(E608="Projet ITMO","IT",
IF(E608="Remarques","RE",
IF(OR(E608="Pas de défauts",E608="À vérifier"),"","")))))</f>
        <v/>
      </c>
      <c r="B608" s="191">
        <v>3304.16</v>
      </c>
      <c r="C608" s="634" t="s">
        <v>585</v>
      </c>
      <c r="D608" s="15" t="s">
        <v>2430</v>
      </c>
      <c r="E608" s="70" t="s">
        <v>2132</v>
      </c>
      <c r="F608" s="8" t="s">
        <v>6</v>
      </c>
      <c r="G608" s="8" t="s">
        <v>6</v>
      </c>
      <c r="J608" s="155" t="str">
        <f t="shared" si="46"/>
        <v/>
      </c>
    </row>
    <row r="609" spans="1:10" ht="15.75" hidden="1" thickBot="1" x14ac:dyDescent="0.3">
      <c r="A609" s="221" t="str">
        <f>IF(E609="afficher","X","")</f>
        <v/>
      </c>
      <c r="B609" s="222"/>
      <c r="C609" s="223" t="s">
        <v>584</v>
      </c>
      <c r="D609" s="226"/>
      <c r="E609" s="238"/>
      <c r="F609" s="8" t="s">
        <v>6</v>
      </c>
      <c r="G609" s="8" t="s">
        <v>6</v>
      </c>
      <c r="J609" s="155" t="str">
        <f t="shared" si="46"/>
        <v/>
      </c>
    </row>
    <row r="610" spans="1:10" ht="30.75" hidden="1" thickBot="1" x14ac:dyDescent="0.3">
      <c r="A610" s="61" t="str">
        <f>IF(E610="Défauts","X",
IF(E610="Non applic.","NA",
IF(E610="Projet ITMO","IT",
IF(E610="Remarques","RE",
IF(OR(E610="Pas de défauts",E610="À vérifier"),"","")))))</f>
        <v/>
      </c>
      <c r="B610" s="191">
        <v>3304.17</v>
      </c>
      <c r="C610" s="634" t="s">
        <v>586</v>
      </c>
      <c r="D610" s="15" t="s">
        <v>2430</v>
      </c>
      <c r="E610" s="70" t="s">
        <v>2132</v>
      </c>
      <c r="F610" s="8" t="s">
        <v>6</v>
      </c>
      <c r="G610" s="8" t="s">
        <v>6</v>
      </c>
      <c r="J610" s="155" t="str">
        <f t="shared" si="46"/>
        <v/>
      </c>
    </row>
    <row r="611" spans="1:10" ht="15.75" hidden="1" thickBot="1" x14ac:dyDescent="0.3">
      <c r="A611" s="221" t="str">
        <f>IF(E611="afficher","X","")</f>
        <v/>
      </c>
      <c r="B611" s="222"/>
      <c r="C611" s="223" t="s">
        <v>584</v>
      </c>
      <c r="D611" s="226"/>
      <c r="E611" s="238"/>
      <c r="F611" s="8" t="s">
        <v>6</v>
      </c>
      <c r="G611" s="8" t="s">
        <v>6</v>
      </c>
      <c r="J611" s="155" t="str">
        <f t="shared" si="46"/>
        <v/>
      </c>
    </row>
    <row r="612" spans="1:10" ht="30.75" hidden="1" thickBot="1" x14ac:dyDescent="0.3">
      <c r="A612" s="221" t="str">
        <f>IF(E612="afficher","X","")</f>
        <v/>
      </c>
      <c r="B612" s="222"/>
      <c r="C612" s="223" t="s">
        <v>587</v>
      </c>
      <c r="D612" s="226"/>
      <c r="E612" s="238"/>
      <c r="F612" s="8" t="s">
        <v>6</v>
      </c>
      <c r="G612" s="8" t="s">
        <v>6</v>
      </c>
      <c r="J612" s="155" t="str">
        <f t="shared" si="46"/>
        <v/>
      </c>
    </row>
    <row r="613" spans="1:10" ht="30.75" hidden="1" thickBot="1" x14ac:dyDescent="0.3">
      <c r="A613" s="14" t="str">
        <f>IF(E613="Défauts","X",
IF(E613="Non applic.","NA",
IF(E613="Projet ITMO","IT",
IF(E613="Remarques","RE",
IF(OR(E613="Pas de défauts",E613="À vérifier"),"","")))))</f>
        <v/>
      </c>
      <c r="B613" s="63">
        <v>3304.18</v>
      </c>
      <c r="C613" s="638" t="s">
        <v>588</v>
      </c>
      <c r="D613" s="16" t="s">
        <v>2431</v>
      </c>
      <c r="E613" s="71" t="s">
        <v>2132</v>
      </c>
      <c r="F613" s="8" t="s">
        <v>6</v>
      </c>
      <c r="G613" s="8" t="s">
        <v>6</v>
      </c>
      <c r="J613" s="155" t="str">
        <f t="shared" si="46"/>
        <v/>
      </c>
    </row>
    <row r="614" spans="1:10" ht="30.75" hidden="1" thickBot="1" x14ac:dyDescent="0.3">
      <c r="A614" s="221" t="str">
        <f>IF(E614="afficher","X","")</f>
        <v/>
      </c>
      <c r="B614" s="222"/>
      <c r="C614" s="223" t="s">
        <v>589</v>
      </c>
      <c r="D614" s="226"/>
      <c r="E614" s="238"/>
      <c r="F614" s="8" t="s">
        <v>6</v>
      </c>
      <c r="G614" s="8" t="s">
        <v>6</v>
      </c>
      <c r="J614" s="155" t="str">
        <f t="shared" si="46"/>
        <v/>
      </c>
    </row>
    <row r="615" spans="1:10" ht="30.75" hidden="1" thickBot="1" x14ac:dyDescent="0.3">
      <c r="A615" s="61" t="str">
        <f>IF(E615="Défauts","X",
IF(E615="Non applic.","NA",
IF(E615="Projet ITMO","IT",
IF(E615="Remarques","RE",
IF(OR(E615="Pas de défauts",E615="À vérifier"),"","")))))</f>
        <v/>
      </c>
      <c r="B615" s="191">
        <v>3304.19</v>
      </c>
      <c r="C615" s="634" t="s">
        <v>590</v>
      </c>
      <c r="D615" s="15" t="s">
        <v>2430</v>
      </c>
      <c r="E615" s="70" t="s">
        <v>2132</v>
      </c>
      <c r="F615" s="8" t="s">
        <v>6</v>
      </c>
      <c r="G615" s="8" t="s">
        <v>6</v>
      </c>
      <c r="J615" s="155" t="str">
        <f t="shared" si="46"/>
        <v/>
      </c>
    </row>
    <row r="616" spans="1:10" ht="105.75" hidden="1" thickBot="1" x14ac:dyDescent="0.3">
      <c r="A616" s="236" t="str">
        <f>IF(E616="afficher","X","")</f>
        <v/>
      </c>
      <c r="B616" s="225"/>
      <c r="C616" s="227" t="s">
        <v>591</v>
      </c>
      <c r="D616" s="228"/>
      <c r="E616" s="238"/>
      <c r="F616" s="8" t="s">
        <v>6</v>
      </c>
      <c r="G616" s="8" t="s">
        <v>6</v>
      </c>
      <c r="J616" s="155" t="str">
        <f t="shared" si="46"/>
        <v/>
      </c>
    </row>
    <row r="617" spans="1:10" ht="30.75" thickBot="1" x14ac:dyDescent="0.3">
      <c r="A617" s="72" t="str">
        <f>IF(OR(COUNTIF(A618:A630,"X")&gt;0,J617="entfälltx"),"X","")</f>
        <v/>
      </c>
      <c r="B617" s="207">
        <v>3305</v>
      </c>
      <c r="C617" s="632" t="s">
        <v>496</v>
      </c>
      <c r="D617" s="142"/>
      <c r="E617" s="209"/>
      <c r="F617" s="8" t="s">
        <v>6</v>
      </c>
      <c r="G617" s="8" t="s">
        <v>6</v>
      </c>
      <c r="H617" s="8" t="s">
        <v>6</v>
      </c>
      <c r="I617" s="8" t="s">
        <v>6</v>
      </c>
      <c r="J617" s="155" t="str">
        <f>IF(OR($E$439="non applic.",$E$474="non applic.",$E$617="non applic.")=TRUE,"entfällt","")</f>
        <v/>
      </c>
    </row>
    <row r="618" spans="1:10" ht="30" x14ac:dyDescent="0.25">
      <c r="A618" s="68" t="str">
        <f>IF(E618="Défauts","X",
IF(E618="Non applic.","NA",
IF(E618="Projet ITMO","IT",
IF(E618="Remarques","RE",
IF(OR(E618="Pas de défauts",E618="À vérifier"),"","")))))</f>
        <v/>
      </c>
      <c r="B618" s="193">
        <v>3305.01</v>
      </c>
      <c r="C618" s="637" t="s">
        <v>497</v>
      </c>
      <c r="D618" s="23" t="s">
        <v>2431</v>
      </c>
      <c r="E618" s="71" t="s">
        <v>2132</v>
      </c>
      <c r="F618" s="8" t="s">
        <v>6</v>
      </c>
      <c r="G618" s="8" t="s">
        <v>6</v>
      </c>
      <c r="H618" s="8" t="s">
        <v>6</v>
      </c>
      <c r="I618" s="8" t="s">
        <v>6</v>
      </c>
      <c r="J618" s="155" t="str">
        <f t="shared" ref="J618:J630" si="47">IF(OR($E$439="non applic.",$E$474="non applic.",$E$617="non applic.")=TRUE,"entfällt","")</f>
        <v/>
      </c>
    </row>
    <row r="619" spans="1:10" ht="30" x14ac:dyDescent="0.25">
      <c r="A619" s="236" t="str">
        <f>IF(E619="afficher","X","")</f>
        <v/>
      </c>
      <c r="B619" s="222"/>
      <c r="C619" s="223" t="s">
        <v>498</v>
      </c>
      <c r="D619" s="226"/>
      <c r="E619" s="238"/>
      <c r="F619" s="8" t="s">
        <v>6</v>
      </c>
      <c r="G619" s="8" t="s">
        <v>6</v>
      </c>
      <c r="H619" s="8" t="s">
        <v>6</v>
      </c>
      <c r="I619" s="8" t="s">
        <v>6</v>
      </c>
      <c r="J619" s="155" t="str">
        <f t="shared" si="47"/>
        <v/>
      </c>
    </row>
    <row r="620" spans="1:10" ht="45" x14ac:dyDescent="0.25">
      <c r="A620" s="14" t="str">
        <f>IF(E620="Défauts","X",
IF(E620="Non applic.","NA",
IF(E620="Projet ITMO","IT",
IF(E620="Remarques","RE",
IF(OR(E620="Pas de défauts",E620="À vérifier"),"","")))))</f>
        <v/>
      </c>
      <c r="B620" s="63">
        <v>3305.02</v>
      </c>
      <c r="C620" s="638" t="s">
        <v>499</v>
      </c>
      <c r="D620" s="16" t="s">
        <v>2431</v>
      </c>
      <c r="E620" s="71" t="s">
        <v>2132</v>
      </c>
      <c r="F620" s="8" t="s">
        <v>6</v>
      </c>
      <c r="G620" s="8" t="s">
        <v>6</v>
      </c>
      <c r="H620" s="8" t="s">
        <v>6</v>
      </c>
      <c r="I620" s="8" t="s">
        <v>6</v>
      </c>
      <c r="J620" s="155" t="str">
        <f t="shared" si="47"/>
        <v/>
      </c>
    </row>
    <row r="621" spans="1:10" ht="30.75" thickBot="1" x14ac:dyDescent="0.3">
      <c r="A621" s="221" t="str">
        <f>IF(E621="afficher","X","")</f>
        <v/>
      </c>
      <c r="B621" s="222"/>
      <c r="C621" s="223" t="s">
        <v>500</v>
      </c>
      <c r="D621" s="226"/>
      <c r="E621" s="238"/>
      <c r="F621" s="8" t="s">
        <v>6</v>
      </c>
      <c r="G621" s="8" t="s">
        <v>6</v>
      </c>
      <c r="H621" s="8" t="s">
        <v>6</v>
      </c>
      <c r="I621" s="8" t="s">
        <v>6</v>
      </c>
      <c r="J621" s="155" t="str">
        <f t="shared" si="47"/>
        <v/>
      </c>
    </row>
    <row r="622" spans="1:10" ht="30.75" hidden="1" thickBot="1" x14ac:dyDescent="0.3">
      <c r="A622" s="61" t="str">
        <f>IF(E622="Défauts","X",
IF(E622="Non applic.","NA",
IF(E622="Projet ITMO","IT",
IF(E622="Remarques","RE",
IF(OR(E622="Pas de défauts",E622="À vérifier"),"","")))))</f>
        <v/>
      </c>
      <c r="B622" s="191">
        <v>3305.03</v>
      </c>
      <c r="C622" s="634" t="s">
        <v>501</v>
      </c>
      <c r="D622" s="15" t="s">
        <v>2430</v>
      </c>
      <c r="E622" s="70" t="s">
        <v>2132</v>
      </c>
      <c r="F622" s="8" t="s">
        <v>6</v>
      </c>
      <c r="G622" s="8" t="s">
        <v>6</v>
      </c>
      <c r="H622" s="8" t="s">
        <v>6</v>
      </c>
      <c r="J622" s="155" t="str">
        <f t="shared" si="47"/>
        <v/>
      </c>
    </row>
    <row r="623" spans="1:10" ht="45.75" hidden="1" thickBot="1" x14ac:dyDescent="0.3">
      <c r="A623" s="221" t="str">
        <f>IF(E623="afficher","X","")</f>
        <v/>
      </c>
      <c r="B623" s="222"/>
      <c r="C623" s="223" t="s">
        <v>502</v>
      </c>
      <c r="D623" s="226"/>
      <c r="E623" s="238"/>
      <c r="F623" s="8" t="s">
        <v>6</v>
      </c>
      <c r="G623" s="8" t="s">
        <v>6</v>
      </c>
      <c r="H623" s="8" t="s">
        <v>6</v>
      </c>
      <c r="J623" s="155" t="str">
        <f t="shared" si="47"/>
        <v/>
      </c>
    </row>
    <row r="624" spans="1:10" ht="30.75" hidden="1" thickBot="1" x14ac:dyDescent="0.3">
      <c r="A624" s="13" t="str">
        <f>IF(E624="Défauts","X",
IF(E624="Non applic.","NA",
IF(E624="Projet ITMO","IT",
IF(E624="Remarques","RE",
IF(OR(E624="Pas de défauts",E624="À vérifier"),"","")))))</f>
        <v/>
      </c>
      <c r="B624" s="198">
        <v>3305.04</v>
      </c>
      <c r="C624" s="640" t="s">
        <v>503</v>
      </c>
      <c r="D624" s="17" t="s">
        <v>2432</v>
      </c>
      <c r="E624" s="154" t="s">
        <v>2132</v>
      </c>
      <c r="F624" s="8" t="s">
        <v>6</v>
      </c>
      <c r="G624" s="8" t="s">
        <v>6</v>
      </c>
      <c r="H624" s="8" t="s">
        <v>6</v>
      </c>
      <c r="J624" s="155" t="str">
        <f t="shared" si="47"/>
        <v/>
      </c>
    </row>
    <row r="625" spans="1:10" ht="45.75" hidden="1" thickBot="1" x14ac:dyDescent="0.3">
      <c r="A625" s="221" t="str">
        <f>IF(E625="afficher","X","")</f>
        <v/>
      </c>
      <c r="B625" s="222"/>
      <c r="C625" s="223" t="s">
        <v>504</v>
      </c>
      <c r="D625" s="226"/>
      <c r="E625" s="238"/>
      <c r="F625" s="8" t="s">
        <v>6</v>
      </c>
      <c r="G625" s="8" t="s">
        <v>6</v>
      </c>
      <c r="H625" s="8" t="s">
        <v>6</v>
      </c>
      <c r="J625" s="155" t="str">
        <f t="shared" si="47"/>
        <v/>
      </c>
    </row>
    <row r="626" spans="1:10" ht="30.75" hidden="1" thickBot="1" x14ac:dyDescent="0.3">
      <c r="A626" s="221" t="str">
        <f>IF(E626="afficher","X","")</f>
        <v/>
      </c>
      <c r="B626" s="222"/>
      <c r="C626" s="223" t="s">
        <v>505</v>
      </c>
      <c r="D626" s="226"/>
      <c r="E626" s="238"/>
      <c r="F626" s="8" t="s">
        <v>6</v>
      </c>
      <c r="G626" s="8" t="s">
        <v>6</v>
      </c>
      <c r="H626" s="8" t="s">
        <v>6</v>
      </c>
      <c r="J626" s="155" t="str">
        <f t="shared" si="47"/>
        <v/>
      </c>
    </row>
    <row r="627" spans="1:10" ht="30.75" hidden="1" thickBot="1" x14ac:dyDescent="0.3">
      <c r="A627" s="61" t="str">
        <f>IF(E627="Défauts","X",
IF(E627="Non applic.","NA",
IF(E627="Projet ITMO","IT",
IF(E627="Remarques","RE",
IF(OR(E627="Pas de défauts",E627="À vérifier"),"","")))))</f>
        <v/>
      </c>
      <c r="B627" s="191">
        <v>3305.05</v>
      </c>
      <c r="C627" s="634" t="s">
        <v>506</v>
      </c>
      <c r="D627" s="15" t="s">
        <v>2430</v>
      </c>
      <c r="E627" s="70" t="s">
        <v>2132</v>
      </c>
      <c r="F627" s="8" t="s">
        <v>6</v>
      </c>
      <c r="G627" s="8" t="s">
        <v>6</v>
      </c>
      <c r="H627" s="8" t="s">
        <v>6</v>
      </c>
      <c r="J627" s="155" t="str">
        <f t="shared" si="47"/>
        <v/>
      </c>
    </row>
    <row r="628" spans="1:10" ht="45.75" hidden="1" thickBot="1" x14ac:dyDescent="0.3">
      <c r="A628" s="221" t="str">
        <f>IF(E628="afficher","X","")</f>
        <v/>
      </c>
      <c r="B628" s="222"/>
      <c r="C628" s="223" t="s">
        <v>507</v>
      </c>
      <c r="D628" s="226"/>
      <c r="E628" s="238"/>
      <c r="F628" s="8" t="s">
        <v>6</v>
      </c>
      <c r="G628" s="8" t="s">
        <v>6</v>
      </c>
      <c r="H628" s="8" t="s">
        <v>6</v>
      </c>
      <c r="J628" s="155" t="str">
        <f t="shared" si="47"/>
        <v/>
      </c>
    </row>
    <row r="629" spans="1:10" ht="30.75" hidden="1" thickBot="1" x14ac:dyDescent="0.3">
      <c r="A629" s="61" t="str">
        <f>IF(E629="Défauts","X",
IF(E629="Non applic.","NA",
IF(E629="Projet ITMO","IT",
IF(E629="Remarques","RE",
IF(OR(E629="Pas de défauts",E629="À vérifier"),"","")))))</f>
        <v/>
      </c>
      <c r="B629" s="191">
        <v>3305.06</v>
      </c>
      <c r="C629" s="634" t="s">
        <v>508</v>
      </c>
      <c r="D629" s="15" t="s">
        <v>2430</v>
      </c>
      <c r="E629" s="70" t="s">
        <v>2132</v>
      </c>
      <c r="F629" s="8" t="s">
        <v>6</v>
      </c>
      <c r="G629" s="8" t="s">
        <v>6</v>
      </c>
      <c r="H629" s="8" t="s">
        <v>6</v>
      </c>
      <c r="J629" s="155" t="str">
        <f t="shared" si="47"/>
        <v/>
      </c>
    </row>
    <row r="630" spans="1:10" ht="15.75" hidden="1" thickBot="1" x14ac:dyDescent="0.3">
      <c r="A630" s="236" t="str">
        <f>IF(E630="afficher","X","")</f>
        <v/>
      </c>
      <c r="B630" s="225"/>
      <c r="C630" s="227" t="s">
        <v>509</v>
      </c>
      <c r="D630" s="228"/>
      <c r="E630" s="238"/>
      <c r="F630" s="8" t="s">
        <v>6</v>
      </c>
      <c r="G630" s="8" t="s">
        <v>6</v>
      </c>
      <c r="H630" s="8" t="s">
        <v>6</v>
      </c>
      <c r="J630" s="155" t="str">
        <f t="shared" si="47"/>
        <v/>
      </c>
    </row>
    <row r="631" spans="1:10" ht="15.75" hidden="1" thickBot="1" x14ac:dyDescent="0.3">
      <c r="A631" s="72" t="str">
        <f>IF(OR(COUNTIF(A632:A642,"X")&gt;0,J631="entfälltx"),"X","")</f>
        <v/>
      </c>
      <c r="B631" s="207">
        <v>3306</v>
      </c>
      <c r="C631" s="632" t="s">
        <v>510</v>
      </c>
      <c r="D631" s="142"/>
      <c r="E631" s="209"/>
      <c r="F631" s="8" t="s">
        <v>6</v>
      </c>
      <c r="G631" s="8" t="s">
        <v>6</v>
      </c>
      <c r="H631" s="8" t="s">
        <v>6</v>
      </c>
      <c r="J631" s="14" t="str">
        <f>IF(OR($E$439="non applic.",$E$474="non applic.",$E$631="non applic.")=TRUE,"entfällt","")</f>
        <v/>
      </c>
    </row>
    <row r="632" spans="1:10" ht="30.75" hidden="1" thickBot="1" x14ac:dyDescent="0.3">
      <c r="A632" s="68" t="str">
        <f>IF(E632="Défauts","X",
IF(E632="Non applic.","NA",
IF(E632="Projet ITMO","IT",
IF(E632="Remarques","RE",
IF(OR(E632="Pas de défauts",E632="À vérifier"),"","")))))</f>
        <v/>
      </c>
      <c r="B632" s="193">
        <v>3306.01</v>
      </c>
      <c r="C632" s="637" t="s">
        <v>511</v>
      </c>
      <c r="D632" s="23" t="s">
        <v>2431</v>
      </c>
      <c r="E632" s="71" t="s">
        <v>2132</v>
      </c>
      <c r="F632" s="8" t="s">
        <v>6</v>
      </c>
      <c r="G632" s="8" t="s">
        <v>6</v>
      </c>
      <c r="H632" s="8" t="s">
        <v>6</v>
      </c>
      <c r="J632" s="14" t="str">
        <f t="shared" ref="J632:J642" si="48">IF(OR($E$439="non applic.",$E$474="non applic.",$E$631="non applic.")=TRUE,"entfällt","")</f>
        <v/>
      </c>
    </row>
    <row r="633" spans="1:10" ht="30.75" hidden="1" thickBot="1" x14ac:dyDescent="0.3">
      <c r="A633" s="236" t="str">
        <f>IF(E633="afficher","X","")</f>
        <v/>
      </c>
      <c r="B633" s="222"/>
      <c r="C633" s="223" t="s">
        <v>512</v>
      </c>
      <c r="D633" s="226"/>
      <c r="E633" s="238"/>
      <c r="F633" s="8" t="s">
        <v>6</v>
      </c>
      <c r="G633" s="8" t="s">
        <v>6</v>
      </c>
      <c r="H633" s="8" t="s">
        <v>6</v>
      </c>
      <c r="J633" s="14" t="str">
        <f t="shared" si="48"/>
        <v/>
      </c>
    </row>
    <row r="634" spans="1:10" ht="30.75" hidden="1" thickBot="1" x14ac:dyDescent="0.3">
      <c r="A634" s="14" t="str">
        <f>IF(E634="Défauts","X",
IF(E634="Non applic.","NA",
IF(E634="Projet ITMO","IT",
IF(E634="Remarques","RE",
IF(OR(E634="Pas de défauts",E634="À vérifier"),"","")))))</f>
        <v/>
      </c>
      <c r="B634" s="63">
        <v>3306.02</v>
      </c>
      <c r="C634" s="638" t="s">
        <v>513</v>
      </c>
      <c r="D634" s="16" t="s">
        <v>2431</v>
      </c>
      <c r="E634" s="71" t="s">
        <v>2132</v>
      </c>
      <c r="F634" s="8" t="s">
        <v>6</v>
      </c>
      <c r="G634" s="8" t="s">
        <v>6</v>
      </c>
      <c r="H634" s="8" t="s">
        <v>6</v>
      </c>
      <c r="J634" s="14" t="str">
        <f t="shared" si="48"/>
        <v/>
      </c>
    </row>
    <row r="635" spans="1:10" ht="45.75" hidden="1" thickBot="1" x14ac:dyDescent="0.3">
      <c r="A635" s="221" t="str">
        <f>IF(E635="afficher","X","")</f>
        <v/>
      </c>
      <c r="B635" s="222"/>
      <c r="C635" s="223" t="s">
        <v>514</v>
      </c>
      <c r="D635" s="226"/>
      <c r="E635" s="238"/>
      <c r="F635" s="8" t="s">
        <v>6</v>
      </c>
      <c r="G635" s="8" t="s">
        <v>6</v>
      </c>
      <c r="H635" s="8" t="s">
        <v>6</v>
      </c>
      <c r="J635" s="14" t="str">
        <f t="shared" si="48"/>
        <v/>
      </c>
    </row>
    <row r="636" spans="1:10" ht="30.75" hidden="1" thickBot="1" x14ac:dyDescent="0.3">
      <c r="A636" s="61" t="str">
        <f>IF(E636="Défauts","X",
IF(E636="Non applic.","NA",
IF(E636="Projet ITMO","IT",
IF(E636="Remarques","RE",
IF(OR(E636="Pas de défauts",E636="À vérifier"),"","")))))</f>
        <v/>
      </c>
      <c r="B636" s="191">
        <v>3306.03</v>
      </c>
      <c r="C636" s="634" t="s">
        <v>515</v>
      </c>
      <c r="D636" s="15" t="s">
        <v>2430</v>
      </c>
      <c r="E636" s="70" t="s">
        <v>2132</v>
      </c>
      <c r="F636" s="8" t="s">
        <v>6</v>
      </c>
      <c r="G636" s="8" t="s">
        <v>6</v>
      </c>
      <c r="H636" s="8" t="s">
        <v>6</v>
      </c>
      <c r="J636" s="14" t="str">
        <f t="shared" si="48"/>
        <v/>
      </c>
    </row>
    <row r="637" spans="1:10" ht="45.75" hidden="1" thickBot="1" x14ac:dyDescent="0.3">
      <c r="A637" s="221" t="str">
        <f>IF(E637="afficher","X","")</f>
        <v/>
      </c>
      <c r="B637" s="222"/>
      <c r="C637" s="223" t="s">
        <v>516</v>
      </c>
      <c r="D637" s="226"/>
      <c r="E637" s="238"/>
      <c r="F637" s="8" t="s">
        <v>6</v>
      </c>
      <c r="G637" s="8" t="s">
        <v>6</v>
      </c>
      <c r="H637" s="8" t="s">
        <v>6</v>
      </c>
      <c r="J637" s="14" t="str">
        <f t="shared" si="48"/>
        <v/>
      </c>
    </row>
    <row r="638" spans="1:10" ht="45.75" hidden="1" thickBot="1" x14ac:dyDescent="0.3">
      <c r="A638" s="221" t="str">
        <f>IF(E638="afficher","X","")</f>
        <v/>
      </c>
      <c r="B638" s="222"/>
      <c r="C638" s="223" t="s">
        <v>517</v>
      </c>
      <c r="D638" s="226"/>
      <c r="E638" s="238"/>
      <c r="F638" s="8" t="s">
        <v>6</v>
      </c>
      <c r="G638" s="8" t="s">
        <v>6</v>
      </c>
      <c r="H638" s="8" t="s">
        <v>6</v>
      </c>
      <c r="J638" s="14" t="str">
        <f t="shared" si="48"/>
        <v/>
      </c>
    </row>
    <row r="639" spans="1:10" ht="30.75" hidden="1" thickBot="1" x14ac:dyDescent="0.3">
      <c r="A639" s="61" t="str">
        <f>IF(E639="Défauts","X",
IF(E639="Non applic.","NA",
IF(E639="Projet ITMO","IT",
IF(E639="Remarques","RE",
IF(OR(E639="Pas de défauts",E639="À vérifier"),"","")))))</f>
        <v/>
      </c>
      <c r="B639" s="191">
        <v>3306.04</v>
      </c>
      <c r="C639" s="634" t="s">
        <v>518</v>
      </c>
      <c r="D639" s="15" t="s">
        <v>2430</v>
      </c>
      <c r="E639" s="70" t="s">
        <v>2132</v>
      </c>
      <c r="F639" s="8" t="s">
        <v>6</v>
      </c>
      <c r="G639" s="8" t="s">
        <v>6</v>
      </c>
      <c r="H639" s="8" t="s">
        <v>6</v>
      </c>
      <c r="J639" s="14" t="str">
        <f t="shared" si="48"/>
        <v/>
      </c>
    </row>
    <row r="640" spans="1:10" ht="15.75" hidden="1" thickBot="1" x14ac:dyDescent="0.3">
      <c r="A640" s="221" t="str">
        <f>IF(E640="afficher","X","")</f>
        <v/>
      </c>
      <c r="B640" s="222"/>
      <c r="C640" s="223" t="s">
        <v>519</v>
      </c>
      <c r="D640" s="226"/>
      <c r="E640" s="238"/>
      <c r="F640" s="8" t="s">
        <v>6</v>
      </c>
      <c r="G640" s="8" t="s">
        <v>6</v>
      </c>
      <c r="H640" s="8" t="s">
        <v>6</v>
      </c>
      <c r="J640" s="14" t="str">
        <f t="shared" si="48"/>
        <v/>
      </c>
    </row>
    <row r="641" spans="1:10" ht="30.75" hidden="1" thickBot="1" x14ac:dyDescent="0.3">
      <c r="A641" s="74" t="str">
        <f>IF(E641="Défauts","X",
IF(E641="Non applic.","NA",
IF(E641="Projet ITMO","IT",
IF(E641="Remarques","RE",
IF(OR(E641="Pas de défauts",E641="À vérifier"),"","")))))</f>
        <v/>
      </c>
      <c r="B641" s="199">
        <v>3306.05</v>
      </c>
      <c r="C641" s="641" t="s">
        <v>520</v>
      </c>
      <c r="D641" s="73" t="s">
        <v>3</v>
      </c>
      <c r="E641" s="77" t="s">
        <v>2132</v>
      </c>
      <c r="F641" s="8" t="s">
        <v>6</v>
      </c>
      <c r="G641" s="8" t="s">
        <v>6</v>
      </c>
      <c r="H641" s="8" t="s">
        <v>6</v>
      </c>
      <c r="J641" s="14" t="str">
        <f t="shared" si="48"/>
        <v/>
      </c>
    </row>
    <row r="642" spans="1:10" ht="30.75" hidden="1" thickBot="1" x14ac:dyDescent="0.3">
      <c r="A642" s="236" t="str">
        <f>IF(E642="afficher","X","")</f>
        <v/>
      </c>
      <c r="B642" s="225"/>
      <c r="C642" s="227" t="s">
        <v>521</v>
      </c>
      <c r="D642" s="228"/>
      <c r="E642" s="238"/>
      <c r="F642" s="8" t="s">
        <v>6</v>
      </c>
      <c r="G642" s="8" t="s">
        <v>6</v>
      </c>
      <c r="H642" s="8" t="s">
        <v>6</v>
      </c>
      <c r="J642" s="14" t="str">
        <f t="shared" si="48"/>
        <v/>
      </c>
    </row>
    <row r="643" spans="1:10" ht="15.75" thickBot="1" x14ac:dyDescent="0.3">
      <c r="A643" s="72" t="str">
        <f>IF(OR(COUNTIF(A644:A662,"X")&gt;0,J643="entfälltx"),"X","")</f>
        <v/>
      </c>
      <c r="B643" s="207">
        <v>3307</v>
      </c>
      <c r="C643" s="632" t="s">
        <v>522</v>
      </c>
      <c r="D643" s="142"/>
      <c r="E643" s="209"/>
      <c r="F643" s="8" t="s">
        <v>6</v>
      </c>
      <c r="G643" s="8" t="s">
        <v>6</v>
      </c>
      <c r="H643" s="8" t="s">
        <v>6</v>
      </c>
      <c r="I643" s="8" t="s">
        <v>6</v>
      </c>
      <c r="J643" s="14" t="str">
        <f>IF(OR($E$439="non applic.",$E$474="non applic.",$E$643="non applic.")=TRUE,"entfällt","")</f>
        <v/>
      </c>
    </row>
    <row r="644" spans="1:10" ht="30" x14ac:dyDescent="0.25">
      <c r="A644" s="68" t="str">
        <f>IF(E644="Défauts","X",
IF(E644="Non applic.","NA",
IF(E644="Projet ITMO","IT",
IF(E644="Remarques","RE",
IF(OR(E644="Pas de défauts",E644="À vérifier"),"","")))))</f>
        <v/>
      </c>
      <c r="B644" s="193">
        <v>3307.01</v>
      </c>
      <c r="C644" s="637" t="s">
        <v>523</v>
      </c>
      <c r="D644" s="23" t="s">
        <v>2431</v>
      </c>
      <c r="E644" s="71" t="s">
        <v>2132</v>
      </c>
      <c r="F644" s="8" t="s">
        <v>6</v>
      </c>
      <c r="G644" s="8" t="s">
        <v>6</v>
      </c>
      <c r="H644" s="8" t="s">
        <v>6</v>
      </c>
      <c r="I644" s="8" t="s">
        <v>6</v>
      </c>
      <c r="J644" s="14" t="str">
        <f t="shared" ref="J644:J662" si="49">IF(OR($E$439="non applic.",$E$474="non applic.",$E$643="non applic.")=TRUE,"entfällt","")</f>
        <v/>
      </c>
    </row>
    <row r="645" spans="1:10" ht="30" x14ac:dyDescent="0.25">
      <c r="A645" s="236" t="str">
        <f>IF(E645="afficher","X","")</f>
        <v/>
      </c>
      <c r="B645" s="222"/>
      <c r="C645" s="223" t="s">
        <v>524</v>
      </c>
      <c r="D645" s="226"/>
      <c r="E645" s="238"/>
      <c r="F645" s="8" t="s">
        <v>6</v>
      </c>
      <c r="G645" s="8" t="s">
        <v>6</v>
      </c>
      <c r="H645" s="8" t="s">
        <v>6</v>
      </c>
      <c r="I645" s="8" t="s">
        <v>6</v>
      </c>
      <c r="J645" s="14" t="str">
        <f t="shared" si="49"/>
        <v/>
      </c>
    </row>
    <row r="646" spans="1:10" x14ac:dyDescent="0.25">
      <c r="A646" s="14" t="str">
        <f>IF(E646="Défauts","X",
IF(E646="Non applic.","NA",
IF(E646="Projet ITMO","IT",
IF(E646="Remarques","RE",
IF(OR(E646="Pas de défauts",E646="À vérifier"),"","")))))</f>
        <v/>
      </c>
      <c r="B646" s="63">
        <v>3307.02</v>
      </c>
      <c r="C646" s="638" t="s">
        <v>525</v>
      </c>
      <c r="D646" s="16" t="s">
        <v>2431</v>
      </c>
      <c r="E646" s="71" t="s">
        <v>2132</v>
      </c>
      <c r="F646" s="8" t="s">
        <v>6</v>
      </c>
      <c r="G646" s="8" t="s">
        <v>6</v>
      </c>
      <c r="H646" s="8" t="s">
        <v>6</v>
      </c>
      <c r="I646" s="8" t="s">
        <v>6</v>
      </c>
      <c r="J646" s="14" t="str">
        <f t="shared" si="49"/>
        <v/>
      </c>
    </row>
    <row r="647" spans="1:10" x14ac:dyDescent="0.25">
      <c r="A647" s="221" t="str">
        <f>IF(E647="afficher","X","")</f>
        <v/>
      </c>
      <c r="B647" s="222"/>
      <c r="C647" s="223" t="s">
        <v>526</v>
      </c>
      <c r="D647" s="226"/>
      <c r="E647" s="238"/>
      <c r="F647" s="8" t="s">
        <v>6</v>
      </c>
      <c r="G647" s="8" t="s">
        <v>6</v>
      </c>
      <c r="H647" s="8" t="s">
        <v>6</v>
      </c>
      <c r="I647" s="8" t="s">
        <v>6</v>
      </c>
      <c r="J647" s="14" t="str">
        <f t="shared" si="49"/>
        <v/>
      </c>
    </row>
    <row r="648" spans="1:10" ht="30" x14ac:dyDescent="0.25">
      <c r="A648" s="61" t="str">
        <f>IF(E648="Défauts","X",
IF(E648="Non applic.","NA",
IF(E648="Projet ITMO","IT",
IF(E648="Remarques","RE",
IF(OR(E648="Pas de défauts",E648="À vérifier"),"","")))))</f>
        <v/>
      </c>
      <c r="B648" s="191">
        <v>3307.03</v>
      </c>
      <c r="C648" s="634" t="s">
        <v>527</v>
      </c>
      <c r="D648" s="15" t="s">
        <v>2430</v>
      </c>
      <c r="E648" s="70" t="s">
        <v>2132</v>
      </c>
      <c r="F648" s="8" t="s">
        <v>6</v>
      </c>
      <c r="G648" s="8" t="s">
        <v>6</v>
      </c>
      <c r="H648" s="8" t="s">
        <v>6</v>
      </c>
      <c r="I648" s="8" t="s">
        <v>6</v>
      </c>
      <c r="J648" s="14" t="str">
        <f t="shared" si="49"/>
        <v/>
      </c>
    </row>
    <row r="649" spans="1:10" ht="30.75" thickBot="1" x14ac:dyDescent="0.3">
      <c r="A649" s="221" t="str">
        <f>IF(E649="afficher","X","")</f>
        <v/>
      </c>
      <c r="B649" s="222"/>
      <c r="C649" s="223" t="s">
        <v>528</v>
      </c>
      <c r="D649" s="226"/>
      <c r="E649" s="238"/>
      <c r="F649" s="8" t="s">
        <v>6</v>
      </c>
      <c r="G649" s="8" t="s">
        <v>6</v>
      </c>
      <c r="H649" s="8" t="s">
        <v>6</v>
      </c>
      <c r="I649" s="8" t="s">
        <v>6</v>
      </c>
      <c r="J649" s="14" t="str">
        <f t="shared" si="49"/>
        <v/>
      </c>
    </row>
    <row r="650" spans="1:10" ht="30.75" hidden="1" thickBot="1" x14ac:dyDescent="0.3">
      <c r="A650" s="61" t="str">
        <f>IF(E650="Défauts","X",
IF(E650="Non applic.","NA",
IF(E650="Projet ITMO","IT",
IF(E650="Remarques","RE",
IF(OR(E650="Pas de défauts",E650="À vérifier"),"","")))))</f>
        <v/>
      </c>
      <c r="B650" s="191">
        <v>3307.04</v>
      </c>
      <c r="C650" s="634" t="s">
        <v>529</v>
      </c>
      <c r="D650" s="15" t="s">
        <v>2430</v>
      </c>
      <c r="E650" s="70" t="s">
        <v>2132</v>
      </c>
      <c r="F650" s="8" t="s">
        <v>6</v>
      </c>
      <c r="G650" s="8" t="s">
        <v>6</v>
      </c>
      <c r="H650" s="8" t="s">
        <v>6</v>
      </c>
      <c r="J650" s="14" t="str">
        <f t="shared" si="49"/>
        <v/>
      </c>
    </row>
    <row r="651" spans="1:10" ht="30.75" hidden="1" thickBot="1" x14ac:dyDescent="0.3">
      <c r="A651" s="221" t="str">
        <f>IF(E651="afficher","X","")</f>
        <v/>
      </c>
      <c r="B651" s="222"/>
      <c r="C651" s="223" t="s">
        <v>530</v>
      </c>
      <c r="D651" s="226"/>
      <c r="E651" s="238"/>
      <c r="F651" s="8" t="s">
        <v>6</v>
      </c>
      <c r="G651" s="8" t="s">
        <v>6</v>
      </c>
      <c r="H651" s="8" t="s">
        <v>6</v>
      </c>
      <c r="J651" s="14" t="str">
        <f t="shared" si="49"/>
        <v/>
      </c>
    </row>
    <row r="652" spans="1:10" ht="15.75" hidden="1" thickBot="1" x14ac:dyDescent="0.3">
      <c r="A652" s="14" t="str">
        <f>IF(E652="Défauts","X",
IF(E652="Non applic.","NA",
IF(E652="Projet ITMO","IT",
IF(E652="Remarques","RE",
IF(OR(E652="Pas de défauts",E652="À vérifier"),"","")))))</f>
        <v/>
      </c>
      <c r="B652" s="63">
        <v>3307.05</v>
      </c>
      <c r="C652" s="638" t="s">
        <v>531</v>
      </c>
      <c r="D652" s="16" t="s">
        <v>2431</v>
      </c>
      <c r="E652" s="71" t="s">
        <v>2132</v>
      </c>
      <c r="F652" s="8" t="s">
        <v>6</v>
      </c>
      <c r="G652" s="8" t="s">
        <v>6</v>
      </c>
      <c r="H652" s="8" t="s">
        <v>6</v>
      </c>
      <c r="J652" s="14" t="str">
        <f t="shared" si="49"/>
        <v/>
      </c>
    </row>
    <row r="653" spans="1:10" ht="30.75" hidden="1" thickBot="1" x14ac:dyDescent="0.3">
      <c r="A653" s="221" t="str">
        <f>IF(E653="afficher","X","")</f>
        <v/>
      </c>
      <c r="B653" s="222"/>
      <c r="C653" s="223" t="s">
        <v>532</v>
      </c>
      <c r="D653" s="226"/>
      <c r="E653" s="238"/>
      <c r="F653" s="8" t="s">
        <v>6</v>
      </c>
      <c r="G653" s="8" t="s">
        <v>6</v>
      </c>
      <c r="H653" s="8" t="s">
        <v>6</v>
      </c>
      <c r="J653" s="14" t="str">
        <f t="shared" si="49"/>
        <v/>
      </c>
    </row>
    <row r="654" spans="1:10" ht="45.75" hidden="1" thickBot="1" x14ac:dyDescent="0.3">
      <c r="A654" s="14" t="str">
        <f>IF(E654="Défauts","X",
IF(E654="Non applic.","NA",
IF(E654="Projet ITMO","IT",
IF(E654="Remarques","RE",
IF(OR(E654="Pas de défauts",E654="À vérifier"),"","")))))</f>
        <v/>
      </c>
      <c r="B654" s="63">
        <v>3307.06</v>
      </c>
      <c r="C654" s="638" t="s">
        <v>533</v>
      </c>
      <c r="D654" s="16" t="s">
        <v>2431</v>
      </c>
      <c r="E654" s="71" t="s">
        <v>2132</v>
      </c>
      <c r="F654" s="8" t="s">
        <v>6</v>
      </c>
      <c r="G654" s="8" t="s">
        <v>6</v>
      </c>
      <c r="H654" s="8" t="s">
        <v>6</v>
      </c>
      <c r="J654" s="14" t="str">
        <f t="shared" si="49"/>
        <v/>
      </c>
    </row>
    <row r="655" spans="1:10" ht="90.75" hidden="1" thickBot="1" x14ac:dyDescent="0.3">
      <c r="A655" s="221" t="str">
        <f>IF(E655="afficher","X","")</f>
        <v/>
      </c>
      <c r="B655" s="222"/>
      <c r="C655" s="223" t="s">
        <v>534</v>
      </c>
      <c r="D655" s="226"/>
      <c r="E655" s="238"/>
      <c r="F655" s="8" t="s">
        <v>6</v>
      </c>
      <c r="G655" s="8" t="s">
        <v>6</v>
      </c>
      <c r="H655" s="8" t="s">
        <v>6</v>
      </c>
      <c r="J655" s="14" t="str">
        <f t="shared" si="49"/>
        <v/>
      </c>
    </row>
    <row r="656" spans="1:10" ht="30.75" hidden="1" thickBot="1" x14ac:dyDescent="0.3">
      <c r="A656" s="14" t="str">
        <f>IF(E656="Défauts","X",
IF(E656="Non applic.","NA",
IF(E656="Projet ITMO","IT",
IF(E656="Remarques","RE",
IF(OR(E656="Pas de défauts",E656="À vérifier"),"","")))))</f>
        <v/>
      </c>
      <c r="B656" s="63">
        <v>3307.07</v>
      </c>
      <c r="C656" s="638" t="s">
        <v>535</v>
      </c>
      <c r="D656" s="16" t="s">
        <v>2431</v>
      </c>
      <c r="E656" s="71" t="s">
        <v>2132</v>
      </c>
      <c r="F656" s="8" t="s">
        <v>6</v>
      </c>
      <c r="G656" s="8" t="s">
        <v>6</v>
      </c>
      <c r="H656" s="8" t="s">
        <v>6</v>
      </c>
      <c r="J656" s="14" t="str">
        <f t="shared" si="49"/>
        <v/>
      </c>
    </row>
    <row r="657" spans="1:10" ht="60.75" hidden="1" thickBot="1" x14ac:dyDescent="0.3">
      <c r="A657" s="221" t="str">
        <f>IF(E657="afficher","X","")</f>
        <v/>
      </c>
      <c r="B657" s="222"/>
      <c r="C657" s="223" t="s">
        <v>536</v>
      </c>
      <c r="D657" s="226"/>
      <c r="E657" s="238"/>
      <c r="F657" s="8" t="s">
        <v>6</v>
      </c>
      <c r="G657" s="8" t="s">
        <v>6</v>
      </c>
      <c r="H657" s="8" t="s">
        <v>6</v>
      </c>
      <c r="J657" s="14" t="str">
        <f t="shared" si="49"/>
        <v/>
      </c>
    </row>
    <row r="658" spans="1:10" ht="30.75" hidden="1" thickBot="1" x14ac:dyDescent="0.3">
      <c r="A658" s="14" t="str">
        <f>IF(E658="Défauts","X",
IF(E658="Non applic.","NA",
IF(E658="Projet ITMO","IT",
IF(E658="Remarques","RE",
IF(OR(E658="Pas de défauts",E658="À vérifier"),"","")))))</f>
        <v/>
      </c>
      <c r="B658" s="63">
        <v>3307.08</v>
      </c>
      <c r="C658" s="638" t="s">
        <v>537</v>
      </c>
      <c r="D658" s="16" t="s">
        <v>2431</v>
      </c>
      <c r="E658" s="71" t="s">
        <v>2132</v>
      </c>
      <c r="F658" s="8" t="s">
        <v>6</v>
      </c>
      <c r="G658" s="8" t="s">
        <v>6</v>
      </c>
      <c r="H658" s="8" t="s">
        <v>6</v>
      </c>
      <c r="J658" s="14" t="str">
        <f t="shared" si="49"/>
        <v/>
      </c>
    </row>
    <row r="659" spans="1:10" ht="45.75" hidden="1" thickBot="1" x14ac:dyDescent="0.3">
      <c r="A659" s="221" t="str">
        <f>IF(E659="afficher","X","")</f>
        <v/>
      </c>
      <c r="B659" s="222"/>
      <c r="C659" s="234" t="s">
        <v>538</v>
      </c>
      <c r="D659" s="226"/>
      <c r="E659" s="238"/>
      <c r="F659" s="8" t="s">
        <v>6</v>
      </c>
      <c r="G659" s="8" t="s">
        <v>6</v>
      </c>
      <c r="H659" s="8" t="s">
        <v>6</v>
      </c>
      <c r="J659" s="14" t="str">
        <f t="shared" si="49"/>
        <v/>
      </c>
    </row>
    <row r="660" spans="1:10" ht="15.75" hidden="1" thickBot="1" x14ac:dyDescent="0.3">
      <c r="A660" s="221" t="str">
        <f>IF(E660="afficher","X","")</f>
        <v/>
      </c>
      <c r="B660" s="222"/>
      <c r="C660" s="248" t="s">
        <v>539</v>
      </c>
      <c r="D660" s="226"/>
      <c r="E660" s="238"/>
      <c r="F660" s="8" t="s">
        <v>6</v>
      </c>
      <c r="G660" s="8" t="s">
        <v>6</v>
      </c>
      <c r="H660" s="8" t="s">
        <v>6</v>
      </c>
      <c r="J660" s="14" t="str">
        <f t="shared" si="49"/>
        <v/>
      </c>
    </row>
    <row r="661" spans="1:10" ht="15.75" hidden="1" thickBot="1" x14ac:dyDescent="0.3">
      <c r="A661" s="221" t="str">
        <f>IF(E661="afficher","X","")</f>
        <v/>
      </c>
      <c r="B661" s="222"/>
      <c r="C661" s="248" t="s">
        <v>540</v>
      </c>
      <c r="D661" s="226"/>
      <c r="E661" s="238"/>
      <c r="F661" s="8" t="s">
        <v>6</v>
      </c>
      <c r="G661" s="8" t="s">
        <v>6</v>
      </c>
      <c r="H661" s="8" t="s">
        <v>6</v>
      </c>
      <c r="J661" s="14" t="str">
        <f t="shared" si="49"/>
        <v/>
      </c>
    </row>
    <row r="662" spans="1:10" ht="15.75" hidden="1" thickBot="1" x14ac:dyDescent="0.3">
      <c r="A662" s="221" t="str">
        <f>IF(E662="afficher","X","")</f>
        <v/>
      </c>
      <c r="B662" s="225"/>
      <c r="C662" s="249" t="s">
        <v>541</v>
      </c>
      <c r="D662" s="228"/>
      <c r="E662" s="238"/>
      <c r="F662" s="8" t="s">
        <v>6</v>
      </c>
      <c r="G662" s="8" t="s">
        <v>6</v>
      </c>
      <c r="H662" s="8" t="s">
        <v>6</v>
      </c>
      <c r="J662" s="14" t="str">
        <f t="shared" si="49"/>
        <v/>
      </c>
    </row>
    <row r="663" spans="1:10" ht="15.75" hidden="1" thickBot="1" x14ac:dyDescent="0.3">
      <c r="A663" s="72" t="str">
        <f>IF(OR(COUNTIF(A664:A671,"X")&gt;0,J663="entfälltx"),"X","")</f>
        <v/>
      </c>
      <c r="B663" s="207">
        <v>3308</v>
      </c>
      <c r="C663" s="632" t="s">
        <v>542</v>
      </c>
      <c r="D663" s="142"/>
      <c r="E663" s="209"/>
      <c r="F663" s="8" t="s">
        <v>6</v>
      </c>
      <c r="G663" s="8" t="s">
        <v>6</v>
      </c>
      <c r="H663" s="8" t="s">
        <v>6</v>
      </c>
      <c r="J663" s="14" t="str">
        <f>IF(OR($E$439="non applic.",$E$474="non applic.",$E$663="non applic.")=TRUE,"entfällt","")</f>
        <v/>
      </c>
    </row>
    <row r="664" spans="1:10" ht="15.75" hidden="1" thickBot="1" x14ac:dyDescent="0.3">
      <c r="A664" s="14" t="str">
        <f>IF(E664="Défauts","X",
IF(E664="Non applic.","NA",
IF(E664="Projet ITMO","IT",
IF(E664="Remarques","RE",
IF(OR(E664="Pas de défauts",E664="À vérifier"),"","")))))</f>
        <v/>
      </c>
      <c r="B664" s="193">
        <v>3308.01</v>
      </c>
      <c r="C664" s="637" t="s">
        <v>543</v>
      </c>
      <c r="D664" s="23" t="s">
        <v>2431</v>
      </c>
      <c r="E664" s="71" t="s">
        <v>2132</v>
      </c>
      <c r="F664" s="8" t="s">
        <v>6</v>
      </c>
      <c r="G664" s="8" t="s">
        <v>6</v>
      </c>
      <c r="H664" s="8" t="s">
        <v>6</v>
      </c>
      <c r="J664" s="14" t="str">
        <f t="shared" ref="J664:J671" si="50">IF(OR($E$439="non applic.",$E$474="non applic.",$E$663="non applic.")=TRUE,"entfällt","")</f>
        <v/>
      </c>
    </row>
    <row r="665" spans="1:10" ht="15.75" hidden="1" thickBot="1" x14ac:dyDescent="0.3">
      <c r="A665" s="221" t="str">
        <f>IF(E665="afficher","X","")</f>
        <v/>
      </c>
      <c r="B665" s="222"/>
      <c r="C665" s="223" t="s">
        <v>544</v>
      </c>
      <c r="D665" s="226"/>
      <c r="E665" s="238"/>
      <c r="F665" s="8" t="s">
        <v>6</v>
      </c>
      <c r="G665" s="8" t="s">
        <v>6</v>
      </c>
      <c r="H665" s="8" t="s">
        <v>6</v>
      </c>
      <c r="J665" s="14" t="str">
        <f t="shared" si="50"/>
        <v/>
      </c>
    </row>
    <row r="666" spans="1:10" ht="45.75" hidden="1" thickBot="1" x14ac:dyDescent="0.3">
      <c r="A666" s="14" t="str">
        <f>IF(E666="Défauts","X",
IF(E666="Non applic.","NA",
IF(E666="Projet ITMO","IT",
IF(E666="Remarques","RE",
IF(OR(E666="Pas de défauts",E666="À vérifier"),"","")))))</f>
        <v/>
      </c>
      <c r="B666" s="63">
        <v>3308.02</v>
      </c>
      <c r="C666" s="638" t="s">
        <v>545</v>
      </c>
      <c r="D666" s="16" t="s">
        <v>2431</v>
      </c>
      <c r="E666" s="71" t="s">
        <v>2132</v>
      </c>
      <c r="F666" s="8" t="s">
        <v>6</v>
      </c>
      <c r="G666" s="8" t="s">
        <v>6</v>
      </c>
      <c r="H666" s="8" t="s">
        <v>6</v>
      </c>
      <c r="J666" s="14" t="str">
        <f t="shared" si="50"/>
        <v/>
      </c>
    </row>
    <row r="667" spans="1:10" ht="105.75" hidden="1" thickBot="1" x14ac:dyDescent="0.3">
      <c r="A667" s="221" t="str">
        <f>IF(E667="afficher","X","")</f>
        <v/>
      </c>
      <c r="B667" s="222"/>
      <c r="C667" s="223" t="s">
        <v>546</v>
      </c>
      <c r="D667" s="226"/>
      <c r="E667" s="238"/>
      <c r="F667" s="8" t="s">
        <v>6</v>
      </c>
      <c r="G667" s="8" t="s">
        <v>6</v>
      </c>
      <c r="H667" s="8" t="s">
        <v>6</v>
      </c>
      <c r="J667" s="14" t="str">
        <f t="shared" si="50"/>
        <v/>
      </c>
    </row>
    <row r="668" spans="1:10" ht="30.75" hidden="1" thickBot="1" x14ac:dyDescent="0.3">
      <c r="A668" s="61" t="str">
        <f>IF(E668="Défauts","X",
IF(E668="Non applic.","NA",
IF(E668="Projet ITMO","IT",
IF(E668="Remarques","RE",
IF(OR(E668="Pas de défauts",E668="À vérifier"),"","")))))</f>
        <v/>
      </c>
      <c r="B668" s="191">
        <v>3308.03</v>
      </c>
      <c r="C668" s="634" t="s">
        <v>547</v>
      </c>
      <c r="D668" s="15" t="s">
        <v>2430</v>
      </c>
      <c r="E668" s="70" t="s">
        <v>2132</v>
      </c>
      <c r="F668" s="8" t="s">
        <v>6</v>
      </c>
      <c r="G668" s="8" t="s">
        <v>6</v>
      </c>
      <c r="H668" s="8" t="s">
        <v>6</v>
      </c>
      <c r="J668" s="14" t="str">
        <f t="shared" si="50"/>
        <v/>
      </c>
    </row>
    <row r="669" spans="1:10" ht="15.75" hidden="1" thickBot="1" x14ac:dyDescent="0.3">
      <c r="A669" s="221" t="str">
        <f>IF(E669="afficher","X","")</f>
        <v/>
      </c>
      <c r="B669" s="222"/>
      <c r="C669" s="223" t="s">
        <v>548</v>
      </c>
      <c r="D669" s="226"/>
      <c r="E669" s="238"/>
      <c r="F669" s="8" t="s">
        <v>6</v>
      </c>
      <c r="G669" s="8" t="s">
        <v>6</v>
      </c>
      <c r="H669" s="8" t="s">
        <v>6</v>
      </c>
      <c r="J669" s="14" t="str">
        <f t="shared" si="50"/>
        <v/>
      </c>
    </row>
    <row r="670" spans="1:10" ht="15.75" hidden="1" thickBot="1" x14ac:dyDescent="0.3">
      <c r="A670" s="61" t="str">
        <f>IF(E670="Défauts","X",
IF(E670="Non applic.","NA",
IF(E670="Projet ITMO","IT",
IF(E670="Remarques","RE",
IF(OR(E670="Pas de défauts",E670="À vérifier"),"","")))))</f>
        <v/>
      </c>
      <c r="B670" s="191">
        <v>3308.04</v>
      </c>
      <c r="C670" s="634" t="s">
        <v>549</v>
      </c>
      <c r="D670" s="15" t="s">
        <v>2430</v>
      </c>
      <c r="E670" s="70" t="s">
        <v>2132</v>
      </c>
      <c r="F670" s="8" t="s">
        <v>6</v>
      </c>
      <c r="G670" s="8" t="s">
        <v>6</v>
      </c>
      <c r="H670" s="8" t="s">
        <v>6</v>
      </c>
      <c r="J670" s="14" t="str">
        <f t="shared" si="50"/>
        <v/>
      </c>
    </row>
    <row r="671" spans="1:10" ht="45.75" hidden="1" thickBot="1" x14ac:dyDescent="0.3">
      <c r="A671" s="221" t="str">
        <f>IF(E671="afficher","X","")</f>
        <v/>
      </c>
      <c r="B671" s="225"/>
      <c r="C671" s="227" t="s">
        <v>550</v>
      </c>
      <c r="D671" s="228"/>
      <c r="E671" s="238"/>
      <c r="F671" s="8" t="s">
        <v>6</v>
      </c>
      <c r="G671" s="8" t="s">
        <v>6</v>
      </c>
      <c r="H671" s="8" t="s">
        <v>6</v>
      </c>
      <c r="J671" s="14" t="str">
        <f t="shared" si="50"/>
        <v/>
      </c>
    </row>
    <row r="672" spans="1:10" ht="15.75" hidden="1" thickBot="1" x14ac:dyDescent="0.3">
      <c r="A672" s="153" t="str">
        <f>IF(OR(A673="X",J672="entfälltX"),"X","")</f>
        <v/>
      </c>
      <c r="B672" s="206">
        <v>3400</v>
      </c>
      <c r="C672" s="631" t="s">
        <v>477</v>
      </c>
      <c r="D672" s="144"/>
      <c r="E672" s="208"/>
      <c r="F672" s="8" t="s">
        <v>6</v>
      </c>
      <c r="G672" s="8" t="s">
        <v>6</v>
      </c>
      <c r="H672" s="8" t="s">
        <v>6</v>
      </c>
      <c r="J672" s="14" t="str">
        <f>IF(OR($E$439="non applic.",$E$672="non applic.")=TRUE,"entfällt","")</f>
        <v/>
      </c>
    </row>
    <row r="673" spans="1:10" ht="15.75" hidden="1" thickBot="1" x14ac:dyDescent="0.3">
      <c r="A673" s="72" t="str">
        <f>IF(OR(COUNTIF(A674:A690,"X")&gt;0,J673="entfälltx"),"X","")</f>
        <v/>
      </c>
      <c r="B673" s="207">
        <v>3401</v>
      </c>
      <c r="C673" s="632" t="s">
        <v>478</v>
      </c>
      <c r="D673" s="142"/>
      <c r="E673" s="209"/>
      <c r="F673" s="8" t="s">
        <v>6</v>
      </c>
      <c r="G673" s="8" t="s">
        <v>6</v>
      </c>
      <c r="H673" s="8" t="s">
        <v>6</v>
      </c>
      <c r="J673" s="14" t="str">
        <f>IF(OR($E$439="non applic.",$E$672="non applic.",$E$673="non applic.")=TRUE,"entfällt","")</f>
        <v/>
      </c>
    </row>
    <row r="674" spans="1:10" ht="75.75" hidden="1" thickBot="1" x14ac:dyDescent="0.3">
      <c r="A674" s="325" t="str">
        <f>IF(E674="afficher","X","")</f>
        <v/>
      </c>
      <c r="B674" s="229"/>
      <c r="C674" s="230" t="s">
        <v>479</v>
      </c>
      <c r="D674" s="231"/>
      <c r="E674" s="238"/>
      <c r="F674" s="8" t="s">
        <v>6</v>
      </c>
      <c r="G674" s="8" t="s">
        <v>6</v>
      </c>
      <c r="H674" s="8" t="s">
        <v>6</v>
      </c>
      <c r="J674" s="14" t="str">
        <f t="shared" ref="J674:J690" si="51">IF(OR($E$439="non applic.",$E$672="non applic.",$E$673="non applic.")=TRUE,"entfällt","")</f>
        <v/>
      </c>
    </row>
    <row r="675" spans="1:10" ht="15.75" hidden="1" thickBot="1" x14ac:dyDescent="0.3">
      <c r="A675" s="14" t="str">
        <f>IF(E675="Défauts","X",
IF(E675="Non applic.","NA",
IF(E675="Projet ITMO","IT",
IF(E675="Remarques","RE",
IF(OR(E675="Pas de défauts",E675="À vérifier"),"","")))))</f>
        <v/>
      </c>
      <c r="B675" s="63">
        <v>3401.01</v>
      </c>
      <c r="C675" s="638" t="s">
        <v>480</v>
      </c>
      <c r="D675" s="16" t="s">
        <v>2431</v>
      </c>
      <c r="E675" s="71" t="s">
        <v>2132</v>
      </c>
      <c r="F675" s="8" t="s">
        <v>6</v>
      </c>
      <c r="G675" s="8" t="s">
        <v>6</v>
      </c>
      <c r="H675" s="8" t="s">
        <v>6</v>
      </c>
      <c r="J675" s="14" t="str">
        <f t="shared" si="51"/>
        <v/>
      </c>
    </row>
    <row r="676" spans="1:10" ht="45.75" hidden="1" thickBot="1" x14ac:dyDescent="0.3">
      <c r="A676" s="221" t="str">
        <f>IF(E676="afficher","X","")</f>
        <v/>
      </c>
      <c r="B676" s="222"/>
      <c r="C676" s="223" t="s">
        <v>481</v>
      </c>
      <c r="D676" s="226"/>
      <c r="E676" s="238"/>
      <c r="F676" s="8" t="s">
        <v>6</v>
      </c>
      <c r="G676" s="8" t="s">
        <v>6</v>
      </c>
      <c r="H676" s="8" t="s">
        <v>6</v>
      </c>
      <c r="J676" s="14" t="str">
        <f t="shared" si="51"/>
        <v/>
      </c>
    </row>
    <row r="677" spans="1:10" ht="30.75" hidden="1" thickBot="1" x14ac:dyDescent="0.3">
      <c r="A677" s="14" t="str">
        <f>IF(E677="Défauts","X",
IF(E677="Non applic.","NA",
IF(E677="Projet ITMO","IT",
IF(E677="Remarques","RE",
IF(OR(E677="Pas de défauts",E677="À vérifier"),"","")))))</f>
        <v/>
      </c>
      <c r="B677" s="63">
        <v>3401.02</v>
      </c>
      <c r="C677" s="638" t="s">
        <v>482</v>
      </c>
      <c r="D677" s="16" t="s">
        <v>2431</v>
      </c>
      <c r="E677" s="71" t="s">
        <v>2132</v>
      </c>
      <c r="F677" s="8" t="s">
        <v>6</v>
      </c>
      <c r="G677" s="8" t="s">
        <v>6</v>
      </c>
      <c r="H677" s="8" t="s">
        <v>6</v>
      </c>
      <c r="J677" s="14" t="str">
        <f t="shared" si="51"/>
        <v/>
      </c>
    </row>
    <row r="678" spans="1:10" ht="45.75" hidden="1" thickBot="1" x14ac:dyDescent="0.3">
      <c r="A678" s="221" t="str">
        <f>IF(E678="afficher","X","")</f>
        <v/>
      </c>
      <c r="B678" s="222"/>
      <c r="C678" s="223" t="s">
        <v>483</v>
      </c>
      <c r="D678" s="226"/>
      <c r="E678" s="238"/>
      <c r="F678" s="8" t="s">
        <v>6</v>
      </c>
      <c r="G678" s="8" t="s">
        <v>6</v>
      </c>
      <c r="H678" s="8" t="s">
        <v>6</v>
      </c>
      <c r="J678" s="14" t="str">
        <f t="shared" si="51"/>
        <v/>
      </c>
    </row>
    <row r="679" spans="1:10" ht="30.75" hidden="1" thickBot="1" x14ac:dyDescent="0.3">
      <c r="A679" s="14" t="str">
        <f>IF(E679="Défauts","X",
IF(E679="Non applic.","NA",
IF(E679="Projet ITMO","IT",
IF(E679="Remarques","RE",
IF(OR(E679="Pas de défauts",E679="À vérifier"),"","")))))</f>
        <v/>
      </c>
      <c r="B679" s="63">
        <v>3401.03</v>
      </c>
      <c r="C679" s="638" t="s">
        <v>484</v>
      </c>
      <c r="D679" s="16" t="s">
        <v>2431</v>
      </c>
      <c r="E679" s="71" t="s">
        <v>2132</v>
      </c>
      <c r="F679" s="8" t="s">
        <v>6</v>
      </c>
      <c r="G679" s="8" t="s">
        <v>6</v>
      </c>
      <c r="H679" s="8" t="s">
        <v>6</v>
      </c>
      <c r="J679" s="14" t="str">
        <f t="shared" si="51"/>
        <v/>
      </c>
    </row>
    <row r="680" spans="1:10" ht="75.75" hidden="1" thickBot="1" x14ac:dyDescent="0.3">
      <c r="A680" s="221" t="str">
        <f>IF(E680="afficher","X","")</f>
        <v/>
      </c>
      <c r="B680" s="222"/>
      <c r="C680" s="223" t="s">
        <v>485</v>
      </c>
      <c r="D680" s="226"/>
      <c r="E680" s="238"/>
      <c r="F680" s="8" t="s">
        <v>6</v>
      </c>
      <c r="G680" s="8" t="s">
        <v>6</v>
      </c>
      <c r="H680" s="8" t="s">
        <v>6</v>
      </c>
      <c r="J680" s="14" t="str">
        <f t="shared" si="51"/>
        <v/>
      </c>
    </row>
    <row r="681" spans="1:10" ht="30.75" hidden="1" thickBot="1" x14ac:dyDescent="0.3">
      <c r="A681" s="221" t="str">
        <f>IF(E681="afficher","X","")</f>
        <v/>
      </c>
      <c r="B681" s="222"/>
      <c r="C681" s="223" t="s">
        <v>486</v>
      </c>
      <c r="D681" s="226"/>
      <c r="E681" s="238"/>
      <c r="F681" s="8" t="s">
        <v>6</v>
      </c>
      <c r="G681" s="8" t="s">
        <v>6</v>
      </c>
      <c r="H681" s="8" t="s">
        <v>6</v>
      </c>
      <c r="J681" s="14" t="str">
        <f t="shared" si="51"/>
        <v/>
      </c>
    </row>
    <row r="682" spans="1:10" ht="45.75" hidden="1" thickBot="1" x14ac:dyDescent="0.3">
      <c r="A682" s="221" t="str">
        <f>IF(E682="afficher","X","")</f>
        <v/>
      </c>
      <c r="B682" s="222"/>
      <c r="C682" s="223" t="s">
        <v>487</v>
      </c>
      <c r="D682" s="226"/>
      <c r="E682" s="238"/>
      <c r="F682" s="8" t="s">
        <v>6</v>
      </c>
      <c r="G682" s="8" t="s">
        <v>6</v>
      </c>
      <c r="H682" s="8" t="s">
        <v>6</v>
      </c>
      <c r="J682" s="14" t="str">
        <f t="shared" si="51"/>
        <v/>
      </c>
    </row>
    <row r="683" spans="1:10" ht="30.75" hidden="1" thickBot="1" x14ac:dyDescent="0.3">
      <c r="A683" s="14" t="str">
        <f>IF(E683="Défauts","X",
IF(E683="Non applic.","NA",
IF(E683="Projet ITMO","IT",
IF(E683="Remarques","RE",
IF(OR(E683="Pas de défauts",E683="À vérifier"),"","")))))</f>
        <v/>
      </c>
      <c r="B683" s="63">
        <v>3401.04</v>
      </c>
      <c r="C683" s="638" t="s">
        <v>488</v>
      </c>
      <c r="D683" s="16" t="s">
        <v>2431</v>
      </c>
      <c r="E683" s="71" t="s">
        <v>2132</v>
      </c>
      <c r="F683" s="8" t="s">
        <v>6</v>
      </c>
      <c r="G683" s="8" t="s">
        <v>6</v>
      </c>
      <c r="H683" s="8" t="s">
        <v>6</v>
      </c>
      <c r="J683" s="14" t="str">
        <f t="shared" si="51"/>
        <v/>
      </c>
    </row>
    <row r="684" spans="1:10" ht="30.75" hidden="1" thickBot="1" x14ac:dyDescent="0.3">
      <c r="A684" s="221" t="str">
        <f>IF(E684="afficher","X","")</f>
        <v/>
      </c>
      <c r="B684" s="222"/>
      <c r="C684" s="223" t="s">
        <v>489</v>
      </c>
      <c r="D684" s="226"/>
      <c r="E684" s="238"/>
      <c r="F684" s="8" t="s">
        <v>6</v>
      </c>
      <c r="G684" s="8" t="s">
        <v>6</v>
      </c>
      <c r="H684" s="8" t="s">
        <v>6</v>
      </c>
      <c r="J684" s="14" t="str">
        <f t="shared" si="51"/>
        <v/>
      </c>
    </row>
    <row r="685" spans="1:10" ht="45.75" hidden="1" thickBot="1" x14ac:dyDescent="0.3">
      <c r="A685" s="14" t="str">
        <f>IF(E685="Défauts","X",
IF(E685="Non applic.","NA",
IF(E685="Projet ITMO","IT",
IF(E685="Remarques","RE",
IF(OR(E685="Pas de défauts",E685="À vérifier"),"","")))))</f>
        <v/>
      </c>
      <c r="B685" s="63">
        <v>3401.05</v>
      </c>
      <c r="C685" s="638" t="s">
        <v>490</v>
      </c>
      <c r="D685" s="16" t="s">
        <v>2431</v>
      </c>
      <c r="E685" s="71" t="s">
        <v>2132</v>
      </c>
      <c r="F685" s="8" t="s">
        <v>6</v>
      </c>
      <c r="G685" s="8" t="s">
        <v>6</v>
      </c>
      <c r="H685" s="8" t="s">
        <v>6</v>
      </c>
      <c r="J685" s="14" t="str">
        <f t="shared" si="51"/>
        <v/>
      </c>
    </row>
    <row r="686" spans="1:10" ht="105.75" hidden="1" thickBot="1" x14ac:dyDescent="0.3">
      <c r="A686" s="221" t="str">
        <f>IF(E686="afficher","X","")</f>
        <v/>
      </c>
      <c r="B686" s="222"/>
      <c r="C686" s="223" t="s">
        <v>491</v>
      </c>
      <c r="D686" s="226"/>
      <c r="E686" s="238"/>
      <c r="F686" s="8" t="s">
        <v>6</v>
      </c>
      <c r="G686" s="8" t="s">
        <v>6</v>
      </c>
      <c r="H686" s="8" t="s">
        <v>6</v>
      </c>
      <c r="J686" s="14" t="str">
        <f t="shared" si="51"/>
        <v/>
      </c>
    </row>
    <row r="687" spans="1:10" ht="30.75" hidden="1" thickBot="1" x14ac:dyDescent="0.3">
      <c r="A687" s="221" t="str">
        <f>IF(E687="afficher","X","")</f>
        <v/>
      </c>
      <c r="B687" s="222"/>
      <c r="C687" s="223" t="s">
        <v>492</v>
      </c>
      <c r="D687" s="226"/>
      <c r="E687" s="238"/>
      <c r="F687" s="8" t="s">
        <v>6</v>
      </c>
      <c r="G687" s="8" t="s">
        <v>6</v>
      </c>
      <c r="H687" s="8" t="s">
        <v>6</v>
      </c>
      <c r="J687" s="14" t="str">
        <f t="shared" si="51"/>
        <v/>
      </c>
    </row>
    <row r="688" spans="1:10" ht="45.75" hidden="1" thickBot="1" x14ac:dyDescent="0.3">
      <c r="A688" s="221" t="str">
        <f>IF(E688="afficher","X","")</f>
        <v/>
      </c>
      <c r="B688" s="222"/>
      <c r="C688" s="223" t="s">
        <v>493</v>
      </c>
      <c r="D688" s="226"/>
      <c r="E688" s="238"/>
      <c r="F688" s="8" t="s">
        <v>6</v>
      </c>
      <c r="G688" s="8" t="s">
        <v>6</v>
      </c>
      <c r="H688" s="8" t="s">
        <v>6</v>
      </c>
      <c r="J688" s="14" t="str">
        <f t="shared" si="51"/>
        <v/>
      </c>
    </row>
    <row r="689" spans="1:10" ht="30.75" hidden="1" thickBot="1" x14ac:dyDescent="0.3">
      <c r="A689" s="61" t="str">
        <f>IF(E689="Défauts","X",
IF(E689="Non applic.","NA",
IF(E689="Projet ITMO","IT",
IF(E689="Remarques","RE",
IF(OR(E689="Pas de défauts",E689="À vérifier"),"","")))))</f>
        <v/>
      </c>
      <c r="B689" s="191">
        <v>3401.06</v>
      </c>
      <c r="C689" s="634" t="s">
        <v>494</v>
      </c>
      <c r="D689" s="15" t="s">
        <v>2430</v>
      </c>
      <c r="E689" s="70" t="s">
        <v>2132</v>
      </c>
      <c r="F689" s="8" t="s">
        <v>6</v>
      </c>
      <c r="G689" s="8" t="s">
        <v>6</v>
      </c>
      <c r="H689" s="8" t="s">
        <v>6</v>
      </c>
      <c r="J689" s="14" t="str">
        <f t="shared" si="51"/>
        <v/>
      </c>
    </row>
    <row r="690" spans="1:10" ht="135.75" hidden="1" thickBot="1" x14ac:dyDescent="0.3">
      <c r="A690" s="236" t="str">
        <f>IF(E690="afficher","X","")</f>
        <v/>
      </c>
      <c r="B690" s="225"/>
      <c r="C690" s="227" t="s">
        <v>495</v>
      </c>
      <c r="D690" s="228"/>
      <c r="E690" s="239"/>
      <c r="F690" s="8" t="s">
        <v>6</v>
      </c>
      <c r="G690" s="8" t="s">
        <v>6</v>
      </c>
      <c r="H690" s="8" t="s">
        <v>6</v>
      </c>
      <c r="J690" s="14" t="str">
        <f t="shared" si="51"/>
        <v/>
      </c>
    </row>
    <row r="691" spans="1:10" ht="15.75" thickBot="1" x14ac:dyDescent="0.3">
      <c r="A691" s="170" t="str">
        <f>IF(COUNTIF(A692:A694,"X")&gt;0,"X","")</f>
        <v/>
      </c>
      <c r="B691" s="194">
        <v>3500</v>
      </c>
      <c r="C691" s="639" t="s">
        <v>1168</v>
      </c>
      <c r="D691" s="171"/>
      <c r="E691" s="214"/>
      <c r="F691" s="8" t="s">
        <v>6</v>
      </c>
      <c r="G691" s="8" t="s">
        <v>6</v>
      </c>
      <c r="H691" s="8" t="s">
        <v>6</v>
      </c>
      <c r="I691" s="8" t="s">
        <v>6</v>
      </c>
      <c r="J691" s="14" t="str">
        <f>IF(OR($E$439="non applic.",$E$691="non applic.")=TRUE,"entfällt","")</f>
        <v/>
      </c>
    </row>
    <row r="692" spans="1:10" x14ac:dyDescent="0.25">
      <c r="A692" s="186" t="str">
        <f>IF(E692="Défauts","X",
IF(E692="Non applic.","NA",
IF(E692="Projet ITMO","IT",
IF(E692="Remarques","RE",
IF(OR(E692="Pas de défauts",E692="À vérifier"),"","")))))</f>
        <v/>
      </c>
      <c r="B692" s="195">
        <v>3501</v>
      </c>
      <c r="C692" s="168" t="s">
        <v>1194</v>
      </c>
      <c r="D692" s="169"/>
      <c r="E692" s="162"/>
      <c r="F692" s="8" t="s">
        <v>6</v>
      </c>
      <c r="G692" s="8" t="s">
        <v>6</v>
      </c>
      <c r="H692" s="8" t="s">
        <v>6</v>
      </c>
      <c r="I692" s="8" t="s">
        <v>6</v>
      </c>
      <c r="J692" s="14" t="str">
        <f t="shared" ref="J692:J694" si="52">IF(OR($E$439="non applic.",$E$691="non applic.")=TRUE,"entfällt","")</f>
        <v/>
      </c>
    </row>
    <row r="693" spans="1:10" x14ac:dyDescent="0.25">
      <c r="A693" s="157" t="str">
        <f>IF(E693="Défauts","X",
IF(E693="Non applic.","NA",
IF(E693="Projet ITMO","IT",
IF(E693="Remarques","RE",
IF(OR(E693="Pas de défauts",E693="À vérifier"),"","")))))</f>
        <v/>
      </c>
      <c r="B693" s="196">
        <v>3502</v>
      </c>
      <c r="C693" s="161" t="s">
        <v>1194</v>
      </c>
      <c r="D693" s="158"/>
      <c r="E693" s="162"/>
      <c r="F693" s="8" t="s">
        <v>6</v>
      </c>
      <c r="G693" s="8" t="s">
        <v>6</v>
      </c>
      <c r="H693" s="8" t="s">
        <v>6</v>
      </c>
      <c r="I693" s="8" t="s">
        <v>6</v>
      </c>
      <c r="J693" s="14" t="str">
        <f t="shared" si="52"/>
        <v/>
      </c>
    </row>
    <row r="694" spans="1:10" ht="15.75" thickBot="1" x14ac:dyDescent="0.3">
      <c r="A694" s="165" t="str">
        <f>IF(E694="Défauts","X",
IF(E694="Non applic.","NA",
IF(E694="Projet ITMO","IT",
IF(E694="Remarques","RE",
IF(OR(E694="Pas de défauts",E694="À vérifier"),"","")))))</f>
        <v/>
      </c>
      <c r="B694" s="197">
        <v>3503</v>
      </c>
      <c r="C694" s="163" t="s">
        <v>1194</v>
      </c>
      <c r="D694" s="164"/>
      <c r="E694" s="166"/>
      <c r="F694" s="8" t="s">
        <v>6</v>
      </c>
      <c r="G694" s="8" t="s">
        <v>6</v>
      </c>
      <c r="H694" s="8" t="s">
        <v>6</v>
      </c>
      <c r="I694" s="8" t="s">
        <v>6</v>
      </c>
      <c r="J694" s="14" t="str">
        <f t="shared" si="52"/>
        <v/>
      </c>
    </row>
    <row r="695" spans="1:10" ht="19.5" thickBot="1" x14ac:dyDescent="0.3">
      <c r="A695" s="215" t="str">
        <f>IF(OR(A696="X",A713="X",A769="X",A806="X",J695="entfälltX"),"X","")</f>
        <v/>
      </c>
      <c r="B695" s="216">
        <v>4000</v>
      </c>
      <c r="C695" s="630" t="s">
        <v>714</v>
      </c>
      <c r="D695" s="145"/>
      <c r="E695" s="211"/>
      <c r="F695" s="8" t="s">
        <v>6</v>
      </c>
      <c r="G695" s="8" t="s">
        <v>6</v>
      </c>
      <c r="H695" s="8" t="s">
        <v>6</v>
      </c>
      <c r="I695" s="8" t="s">
        <v>6</v>
      </c>
      <c r="J695" s="14" t="str">
        <f>IF(OR($E695="non applic.")=TRUE,"entfällt","")</f>
        <v/>
      </c>
    </row>
    <row r="696" spans="1:10" ht="15.75" thickBot="1" x14ac:dyDescent="0.3">
      <c r="A696" s="153" t="str">
        <f>IF(OR(A697="X",A708="X",J696="entfälltX"),"X","")</f>
        <v/>
      </c>
      <c r="B696" s="206">
        <v>4100</v>
      </c>
      <c r="C696" s="631" t="s">
        <v>666</v>
      </c>
      <c r="D696" s="144"/>
      <c r="E696" s="212"/>
      <c r="F696" s="8" t="s">
        <v>6</v>
      </c>
      <c r="G696" s="8" t="s">
        <v>6</v>
      </c>
      <c r="H696" s="8" t="s">
        <v>6</v>
      </c>
      <c r="I696" s="8" t="s">
        <v>6</v>
      </c>
      <c r="J696" s="14" t="str">
        <f>IF(OR($E$695="non applic.",$E$6696="non applic.")=TRUE,"entfällt","")</f>
        <v/>
      </c>
    </row>
    <row r="697" spans="1:10" ht="15.75" thickBot="1" x14ac:dyDescent="0.3">
      <c r="A697" s="72" t="str">
        <f>IF(OR(COUNTIF(A698:A707,"X")&gt;0,J697="entfälltx"),"X","")</f>
        <v/>
      </c>
      <c r="B697" s="207">
        <v>4101</v>
      </c>
      <c r="C697" s="632" t="s">
        <v>715</v>
      </c>
      <c r="D697" s="142"/>
      <c r="E697" s="209"/>
      <c r="F697" s="8" t="s">
        <v>6</v>
      </c>
      <c r="G697" s="8" t="s">
        <v>6</v>
      </c>
      <c r="H697" s="8" t="s">
        <v>6</v>
      </c>
      <c r="I697" s="8" t="s">
        <v>6</v>
      </c>
      <c r="J697" s="14" t="str">
        <f>IF(OR($E$695="non applic.",$E$696="non applic.",$E$697="non applic.")=TRUE,"entfällt","")</f>
        <v/>
      </c>
    </row>
    <row r="698" spans="1:10" ht="45" x14ac:dyDescent="0.25">
      <c r="A698" s="61" t="str">
        <f>IF(E698="Défauts","X",
IF(E698="Non applic.","NA",
IF(E698="Projet ITMO","IT",
IF(E698="Remarques","RE",
IF(OR(E698="Pas de défauts",E698="À vérifier"),"","")))))</f>
        <v/>
      </c>
      <c r="B698" s="190">
        <v>4101.01</v>
      </c>
      <c r="C698" s="633" t="s">
        <v>716</v>
      </c>
      <c r="D698" s="25" t="s">
        <v>2430</v>
      </c>
      <c r="E698" s="70" t="s">
        <v>2132</v>
      </c>
      <c r="F698" s="8" t="s">
        <v>6</v>
      </c>
      <c r="G698" s="8" t="s">
        <v>6</v>
      </c>
      <c r="H698" s="8" t="s">
        <v>6</v>
      </c>
      <c r="I698" s="8" t="s">
        <v>6</v>
      </c>
      <c r="J698" s="14" t="str">
        <f t="shared" ref="J698:J707" si="53">IF(OR($E$695="non applic.",$E$696="non applic.",$E$697="non applic.")=TRUE,"entfällt","")</f>
        <v/>
      </c>
    </row>
    <row r="699" spans="1:10" ht="30" x14ac:dyDescent="0.25">
      <c r="A699" s="221" t="str">
        <f>IF(E699="afficher","X","")</f>
        <v/>
      </c>
      <c r="B699" s="222"/>
      <c r="C699" s="223" t="s">
        <v>717</v>
      </c>
      <c r="D699" s="226"/>
      <c r="E699" s="238"/>
      <c r="F699" s="8" t="s">
        <v>6</v>
      </c>
      <c r="G699" s="8" t="s">
        <v>6</v>
      </c>
      <c r="H699" s="8" t="s">
        <v>6</v>
      </c>
      <c r="I699" s="8" t="s">
        <v>6</v>
      </c>
      <c r="J699" s="14" t="str">
        <f t="shared" si="53"/>
        <v/>
      </c>
    </row>
    <row r="700" spans="1:10" ht="30" x14ac:dyDescent="0.25">
      <c r="A700" s="61" t="str">
        <f>IF(E700="Défauts","X",
IF(E700="Non applic.","NA",
IF(E700="Projet ITMO","IT",
IF(E700="Remarques","RE",
IF(OR(E700="Pas de défauts",E700="À vérifier"),"","")))))</f>
        <v/>
      </c>
      <c r="B700" s="191">
        <v>4101.0200000000004</v>
      </c>
      <c r="C700" s="634" t="s">
        <v>718</v>
      </c>
      <c r="D700" s="15" t="s">
        <v>2430</v>
      </c>
      <c r="E700" s="70" t="s">
        <v>2132</v>
      </c>
      <c r="F700" s="8" t="s">
        <v>6</v>
      </c>
      <c r="G700" s="8" t="s">
        <v>6</v>
      </c>
      <c r="H700" s="8" t="s">
        <v>6</v>
      </c>
      <c r="I700" s="8" t="s">
        <v>6</v>
      </c>
      <c r="J700" s="14" t="str">
        <f t="shared" si="53"/>
        <v/>
      </c>
    </row>
    <row r="701" spans="1:10" ht="30" x14ac:dyDescent="0.25">
      <c r="A701" s="221" t="str">
        <f>IF(E701="afficher","X","")</f>
        <v/>
      </c>
      <c r="B701" s="222"/>
      <c r="C701" s="223" t="s">
        <v>719</v>
      </c>
      <c r="D701" s="226"/>
      <c r="E701" s="238"/>
      <c r="F701" s="8" t="s">
        <v>6</v>
      </c>
      <c r="G701" s="8" t="s">
        <v>6</v>
      </c>
      <c r="H701" s="8" t="s">
        <v>6</v>
      </c>
      <c r="I701" s="8" t="s">
        <v>6</v>
      </c>
      <c r="J701" s="14" t="str">
        <f t="shared" si="53"/>
        <v/>
      </c>
    </row>
    <row r="702" spans="1:10" ht="45" x14ac:dyDescent="0.25">
      <c r="A702" s="61" t="str">
        <f>IF(E702="Défauts","X",
IF(E702="Non applic.","NA",
IF(E702="Projet ITMO","IT",
IF(E702="Remarques","RE",
IF(OR(E702="Pas de défauts",E702="À vérifier"),"","")))))</f>
        <v/>
      </c>
      <c r="B702" s="191">
        <v>4101.03</v>
      </c>
      <c r="C702" s="634" t="s">
        <v>720</v>
      </c>
      <c r="D702" s="15" t="s">
        <v>2430</v>
      </c>
      <c r="E702" s="70" t="s">
        <v>2132</v>
      </c>
      <c r="F702" s="8" t="s">
        <v>6</v>
      </c>
      <c r="G702" s="8" t="s">
        <v>6</v>
      </c>
      <c r="H702" s="8" t="s">
        <v>6</v>
      </c>
      <c r="I702" s="8" t="s">
        <v>6</v>
      </c>
      <c r="J702" s="14" t="str">
        <f t="shared" si="53"/>
        <v/>
      </c>
    </row>
    <row r="703" spans="1:10" x14ac:dyDescent="0.25">
      <c r="A703" s="221" t="str">
        <f>IF(E703="afficher","X","")</f>
        <v/>
      </c>
      <c r="B703" s="222"/>
      <c r="C703" s="248" t="s">
        <v>721</v>
      </c>
      <c r="D703" s="226"/>
      <c r="E703" s="238"/>
      <c r="F703" s="8" t="s">
        <v>6</v>
      </c>
      <c r="G703" s="8" t="s">
        <v>6</v>
      </c>
      <c r="H703" s="8" t="s">
        <v>6</v>
      </c>
      <c r="I703" s="8" t="s">
        <v>6</v>
      </c>
      <c r="J703" s="14" t="str">
        <f t="shared" si="53"/>
        <v/>
      </c>
    </row>
    <row r="704" spans="1:10" ht="30" x14ac:dyDescent="0.25">
      <c r="A704" s="221" t="str">
        <f>IF(E704="afficher","X","")</f>
        <v/>
      </c>
      <c r="B704" s="222"/>
      <c r="C704" s="248" t="s">
        <v>722</v>
      </c>
      <c r="D704" s="226"/>
      <c r="E704" s="238"/>
      <c r="F704" s="8" t="s">
        <v>6</v>
      </c>
      <c r="G704" s="8" t="s">
        <v>6</v>
      </c>
      <c r="H704" s="8" t="s">
        <v>6</v>
      </c>
      <c r="I704" s="8" t="s">
        <v>6</v>
      </c>
      <c r="J704" s="14" t="str">
        <f t="shared" si="53"/>
        <v/>
      </c>
    </row>
    <row r="705" spans="1:10" x14ac:dyDescent="0.25">
      <c r="A705" s="221" t="str">
        <f>IF(E705="afficher","X","")</f>
        <v/>
      </c>
      <c r="B705" s="222"/>
      <c r="C705" s="248" t="s">
        <v>723</v>
      </c>
      <c r="D705" s="226"/>
      <c r="E705" s="238"/>
      <c r="F705" s="8" t="s">
        <v>6</v>
      </c>
      <c r="G705" s="8" t="s">
        <v>6</v>
      </c>
      <c r="H705" s="8" t="s">
        <v>6</v>
      </c>
      <c r="I705" s="8" t="s">
        <v>6</v>
      </c>
      <c r="J705" s="14" t="str">
        <f t="shared" si="53"/>
        <v/>
      </c>
    </row>
    <row r="706" spans="1:10" x14ac:dyDescent="0.25">
      <c r="A706" s="221" t="str">
        <f>IF(E706="afficher","X","")</f>
        <v/>
      </c>
      <c r="B706" s="222"/>
      <c r="C706" s="248" t="s">
        <v>724</v>
      </c>
      <c r="D706" s="226"/>
      <c r="E706" s="238"/>
      <c r="F706" s="8" t="s">
        <v>6</v>
      </c>
      <c r="G706" s="8" t="s">
        <v>6</v>
      </c>
      <c r="H706" s="8" t="s">
        <v>6</v>
      </c>
      <c r="I706" s="8" t="s">
        <v>6</v>
      </c>
      <c r="J706" s="14" t="str">
        <f t="shared" si="53"/>
        <v/>
      </c>
    </row>
    <row r="707" spans="1:10" ht="30.75" thickBot="1" x14ac:dyDescent="0.3">
      <c r="A707" s="221" t="str">
        <f>IF(E707="afficher","X","")</f>
        <v/>
      </c>
      <c r="B707" s="225"/>
      <c r="C707" s="235" t="s">
        <v>725</v>
      </c>
      <c r="D707" s="228"/>
      <c r="E707" s="238"/>
      <c r="F707" s="8" t="s">
        <v>6</v>
      </c>
      <c r="G707" s="8" t="s">
        <v>6</v>
      </c>
      <c r="H707" s="8" t="s">
        <v>6</v>
      </c>
      <c r="I707" s="8" t="s">
        <v>6</v>
      </c>
      <c r="J707" s="14" t="str">
        <f t="shared" si="53"/>
        <v/>
      </c>
    </row>
    <row r="708" spans="1:10" ht="15.75" thickBot="1" x14ac:dyDescent="0.3">
      <c r="A708" s="72" t="str">
        <f>IF(OR(COUNTIF(A709:A712,"X")&gt;0,J708="entfälltx"),"X","")</f>
        <v/>
      </c>
      <c r="B708" s="207">
        <v>4102</v>
      </c>
      <c r="C708" s="632" t="s">
        <v>726</v>
      </c>
      <c r="D708" s="142"/>
      <c r="E708" s="209"/>
      <c r="F708" s="8" t="s">
        <v>6</v>
      </c>
      <c r="G708" s="8" t="s">
        <v>6</v>
      </c>
      <c r="H708" s="8" t="s">
        <v>6</v>
      </c>
      <c r="I708" s="8" t="s">
        <v>6</v>
      </c>
      <c r="J708" s="14" t="str">
        <f>IF(OR($E$695="non applic.",$E$696="non applic.",$E$708="non applic.")=TRUE,"entfällt","")</f>
        <v/>
      </c>
    </row>
    <row r="709" spans="1:10" ht="30" x14ac:dyDescent="0.25">
      <c r="A709" s="67" t="str">
        <f>IF(E709="Défauts","X",
IF(E709="Non applic.","NA",
IF(E709="Projet ITMO","IT",
IF(E709="Remarques","RE",
IF(OR(E709="Pas de défauts",E709="À vérifier"),"","")))))</f>
        <v/>
      </c>
      <c r="B709" s="190">
        <v>4102.01</v>
      </c>
      <c r="C709" s="633" t="s">
        <v>727</v>
      </c>
      <c r="D709" s="25" t="s">
        <v>2430</v>
      </c>
      <c r="E709" s="70" t="s">
        <v>2132</v>
      </c>
      <c r="F709" s="8" t="s">
        <v>6</v>
      </c>
      <c r="G709" s="8" t="s">
        <v>6</v>
      </c>
      <c r="H709" s="8" t="s">
        <v>6</v>
      </c>
      <c r="I709" s="8" t="s">
        <v>6</v>
      </c>
      <c r="J709" s="14" t="str">
        <f t="shared" ref="J709:J712" si="54">IF(OR($E$695="non applic.",$E$696="non applic.",$E$708="non applic.")=TRUE,"entfällt","")</f>
        <v/>
      </c>
    </row>
    <row r="710" spans="1:10" x14ac:dyDescent="0.25">
      <c r="A710" s="221" t="str">
        <f>IF(E710="afficher","X","")</f>
        <v/>
      </c>
      <c r="B710" s="222"/>
      <c r="C710" s="223" t="s">
        <v>682</v>
      </c>
      <c r="D710" s="226"/>
      <c r="E710" s="238"/>
      <c r="F710" s="8" t="s">
        <v>6</v>
      </c>
      <c r="G710" s="8" t="s">
        <v>6</v>
      </c>
      <c r="H710" s="8" t="s">
        <v>6</v>
      </c>
      <c r="I710" s="8" t="s">
        <v>6</v>
      </c>
      <c r="J710" s="14" t="str">
        <f t="shared" si="54"/>
        <v/>
      </c>
    </row>
    <row r="711" spans="1:10" ht="30" x14ac:dyDescent="0.25">
      <c r="A711" s="67" t="str">
        <f>IF(E711="Défauts","X",
IF(E711="Non applic.","NA",
IF(E711="Projet ITMO","IT",
IF(E711="Remarques","RE",
IF(OR(E711="Pas de défauts",E711="À vérifier"),"","")))))</f>
        <v/>
      </c>
      <c r="B711" s="191">
        <v>4102.0200000000004</v>
      </c>
      <c r="C711" s="634" t="s">
        <v>728</v>
      </c>
      <c r="D711" s="15" t="s">
        <v>2430</v>
      </c>
      <c r="E711" s="70" t="s">
        <v>2132</v>
      </c>
      <c r="F711" s="8" t="s">
        <v>6</v>
      </c>
      <c r="G711" s="8" t="s">
        <v>6</v>
      </c>
      <c r="H711" s="8" t="s">
        <v>6</v>
      </c>
      <c r="I711" s="8" t="s">
        <v>6</v>
      </c>
      <c r="J711" s="14" t="str">
        <f t="shared" si="54"/>
        <v/>
      </c>
    </row>
    <row r="712" spans="1:10" ht="75.75" thickBot="1" x14ac:dyDescent="0.3">
      <c r="A712" s="221" t="str">
        <f>IF(E712="afficher","X","")</f>
        <v/>
      </c>
      <c r="B712" s="225"/>
      <c r="C712" s="227" t="s">
        <v>729</v>
      </c>
      <c r="D712" s="228"/>
      <c r="E712" s="238"/>
      <c r="F712" s="8" t="s">
        <v>6</v>
      </c>
      <c r="G712" s="8" t="s">
        <v>6</v>
      </c>
      <c r="H712" s="8" t="s">
        <v>6</v>
      </c>
      <c r="I712" s="8" t="s">
        <v>6</v>
      </c>
      <c r="J712" s="14" t="str">
        <f t="shared" si="54"/>
        <v/>
      </c>
    </row>
    <row r="713" spans="1:10" ht="15.75" thickBot="1" x14ac:dyDescent="0.3">
      <c r="A713" s="153" t="str">
        <f>IF(OR(A714="X",A738="X",A747="X",A762="X",J713="entfälltX"),"X","")</f>
        <v/>
      </c>
      <c r="B713" s="206">
        <v>4200</v>
      </c>
      <c r="C713" s="631" t="s">
        <v>730</v>
      </c>
      <c r="D713" s="144"/>
      <c r="E713" s="208"/>
      <c r="F713" s="8" t="s">
        <v>6</v>
      </c>
      <c r="G713" s="8" t="s">
        <v>6</v>
      </c>
      <c r="H713" s="8" t="s">
        <v>6</v>
      </c>
      <c r="I713" s="8" t="s">
        <v>6</v>
      </c>
      <c r="J713" s="14" t="str">
        <f>IF(OR($E$695="non applic.",$E$6713="non applic.")=TRUE,"entfällt","")</f>
        <v/>
      </c>
    </row>
    <row r="714" spans="1:10" ht="15.75" thickBot="1" x14ac:dyDescent="0.3">
      <c r="A714" s="72" t="str">
        <f>IF(OR(COUNTIF(A715:A737,"X")&gt;0,J714="entfälltx"),"X","")</f>
        <v/>
      </c>
      <c r="B714" s="207">
        <v>4201</v>
      </c>
      <c r="C714" s="632" t="s">
        <v>731</v>
      </c>
      <c r="D714" s="142"/>
      <c r="E714" s="209"/>
      <c r="F714" s="8" t="s">
        <v>6</v>
      </c>
      <c r="G714" s="8" t="s">
        <v>6</v>
      </c>
      <c r="H714" s="8" t="s">
        <v>6</v>
      </c>
      <c r="I714" s="8" t="s">
        <v>6</v>
      </c>
      <c r="J714" s="14" t="str">
        <f>IF(OR($E$695="non applic.",$E$713="non applic.",$E$714="non applic.")=TRUE,"entfällt","")</f>
        <v/>
      </c>
    </row>
    <row r="715" spans="1:10" ht="30" x14ac:dyDescent="0.25">
      <c r="A715" s="68" t="str">
        <f>IF(E715="Défauts","X",
IF(E715="Non applic.","NA",
IF(E715="Projet ITMO","IT",
IF(E715="Remarques","RE",
IF(OR(E715="Pas de défauts",E715="À vérifier"),"","")))))</f>
        <v/>
      </c>
      <c r="B715" s="193">
        <v>4201.01</v>
      </c>
      <c r="C715" s="637" t="s">
        <v>732</v>
      </c>
      <c r="D715" s="23" t="s">
        <v>2431</v>
      </c>
      <c r="E715" s="71" t="s">
        <v>2132</v>
      </c>
      <c r="F715" s="8" t="s">
        <v>6</v>
      </c>
      <c r="G715" s="8" t="s">
        <v>6</v>
      </c>
      <c r="H715" s="8" t="s">
        <v>6</v>
      </c>
      <c r="I715" s="8" t="s">
        <v>6</v>
      </c>
      <c r="J715" s="14" t="str">
        <f t="shared" ref="J715:J737" si="55">IF(OR($E$695="non applic.",$E$713="non applic.",$E$714="non applic.")=TRUE,"entfällt","")</f>
        <v/>
      </c>
    </row>
    <row r="716" spans="1:10" x14ac:dyDescent="0.25">
      <c r="A716" s="221" t="str">
        <f>IF(E716="afficher","X","")</f>
        <v/>
      </c>
      <c r="B716" s="222"/>
      <c r="C716" s="223" t="s">
        <v>733</v>
      </c>
      <c r="D716" s="226"/>
      <c r="E716" s="238"/>
      <c r="F716" s="8" t="s">
        <v>6</v>
      </c>
      <c r="G716" s="8" t="s">
        <v>6</v>
      </c>
      <c r="H716" s="8" t="s">
        <v>6</v>
      </c>
      <c r="I716" s="8" t="s">
        <v>6</v>
      </c>
      <c r="J716" s="14" t="str">
        <f t="shared" si="55"/>
        <v/>
      </c>
    </row>
    <row r="717" spans="1:10" ht="30" x14ac:dyDescent="0.25">
      <c r="A717" s="14" t="str">
        <f>IF(E717="Défauts","X",
IF(E717="Non applic.","NA",
IF(E717="Projet ITMO","IT",
IF(E717="Remarques","RE",
IF(OR(E717="Pas de défauts",E717="À vérifier"),"","")))))</f>
        <v/>
      </c>
      <c r="B717" s="63">
        <v>4201.0200000000004</v>
      </c>
      <c r="C717" s="638" t="s">
        <v>734</v>
      </c>
      <c r="D717" s="16" t="s">
        <v>2431</v>
      </c>
      <c r="E717" s="71" t="s">
        <v>2132</v>
      </c>
      <c r="F717" s="8" t="s">
        <v>6</v>
      </c>
      <c r="G717" s="8" t="s">
        <v>6</v>
      </c>
      <c r="H717" s="8" t="s">
        <v>6</v>
      </c>
      <c r="I717" s="8" t="s">
        <v>6</v>
      </c>
      <c r="J717" s="14" t="str">
        <f t="shared" si="55"/>
        <v/>
      </c>
    </row>
    <row r="718" spans="1:10" ht="30" x14ac:dyDescent="0.25">
      <c r="A718" s="221" t="str">
        <f>IF(E718="afficher","X","")</f>
        <v/>
      </c>
      <c r="B718" s="222"/>
      <c r="C718" s="223" t="s">
        <v>735</v>
      </c>
      <c r="D718" s="226"/>
      <c r="E718" s="238"/>
      <c r="F718" s="8" t="s">
        <v>6</v>
      </c>
      <c r="G718" s="8" t="s">
        <v>6</v>
      </c>
      <c r="H718" s="8" t="s">
        <v>6</v>
      </c>
      <c r="I718" s="8" t="s">
        <v>6</v>
      </c>
      <c r="J718" s="14" t="str">
        <f t="shared" si="55"/>
        <v/>
      </c>
    </row>
    <row r="719" spans="1:10" ht="30" x14ac:dyDescent="0.25">
      <c r="A719" s="61" t="str">
        <f>IF(E719="Défauts","X",
IF(E719="Non applic.","NA",
IF(E719="Projet ITMO","IT",
IF(E719="Remarques","RE",
IF(OR(E719="Pas de défauts",E719="À vérifier"),"","")))))</f>
        <v/>
      </c>
      <c r="B719" s="191">
        <v>4201.03</v>
      </c>
      <c r="C719" s="634" t="s">
        <v>736</v>
      </c>
      <c r="D719" s="15" t="s">
        <v>2430</v>
      </c>
      <c r="E719" s="70" t="s">
        <v>2132</v>
      </c>
      <c r="F719" s="8" t="s">
        <v>6</v>
      </c>
      <c r="G719" s="8" t="s">
        <v>6</v>
      </c>
      <c r="H719" s="8" t="s">
        <v>6</v>
      </c>
      <c r="I719" s="8" t="s">
        <v>6</v>
      </c>
      <c r="J719" s="14" t="str">
        <f t="shared" si="55"/>
        <v/>
      </c>
    </row>
    <row r="720" spans="1:10" ht="30" x14ac:dyDescent="0.25">
      <c r="A720" s="221" t="str">
        <f>IF(E720="afficher","X","")</f>
        <v/>
      </c>
      <c r="B720" s="222"/>
      <c r="C720" s="223" t="s">
        <v>737</v>
      </c>
      <c r="D720" s="226"/>
      <c r="E720" s="238"/>
      <c r="F720" s="8" t="s">
        <v>6</v>
      </c>
      <c r="G720" s="8" t="s">
        <v>6</v>
      </c>
      <c r="H720" s="8" t="s">
        <v>6</v>
      </c>
      <c r="I720" s="8" t="s">
        <v>6</v>
      </c>
      <c r="J720" s="14" t="str">
        <f t="shared" si="55"/>
        <v/>
      </c>
    </row>
    <row r="721" spans="1:10" ht="60" x14ac:dyDescent="0.25">
      <c r="A721" s="221" t="str">
        <f>IF(E721="afficher","X","")</f>
        <v/>
      </c>
      <c r="B721" s="222"/>
      <c r="C721" s="223" t="s">
        <v>738</v>
      </c>
      <c r="D721" s="226"/>
      <c r="E721" s="238"/>
      <c r="F721" s="8" t="s">
        <v>6</v>
      </c>
      <c r="G721" s="8" t="s">
        <v>6</v>
      </c>
      <c r="H721" s="8" t="s">
        <v>6</v>
      </c>
      <c r="I721" s="8" t="s">
        <v>6</v>
      </c>
      <c r="J721" s="14" t="str">
        <f t="shared" si="55"/>
        <v/>
      </c>
    </row>
    <row r="722" spans="1:10" ht="30" x14ac:dyDescent="0.25">
      <c r="A722" s="14" t="str">
        <f>IF(E722="Défauts","X",
IF(E722="Non applic.","NA",
IF(E722="Projet ITMO","IT",
IF(E722="Remarques","RE",
IF(OR(E722="Pas de défauts",E722="À vérifier"),"","")))))</f>
        <v/>
      </c>
      <c r="B722" s="63">
        <v>4201.04</v>
      </c>
      <c r="C722" s="638" t="s">
        <v>739</v>
      </c>
      <c r="D722" s="16" t="s">
        <v>2431</v>
      </c>
      <c r="E722" s="71" t="s">
        <v>2132</v>
      </c>
      <c r="F722" s="8" t="s">
        <v>6</v>
      </c>
      <c r="G722" s="8" t="s">
        <v>6</v>
      </c>
      <c r="H722" s="8" t="s">
        <v>6</v>
      </c>
      <c r="I722" s="8" t="s">
        <v>6</v>
      </c>
      <c r="J722" s="14" t="str">
        <f t="shared" si="55"/>
        <v/>
      </c>
    </row>
    <row r="723" spans="1:10" ht="30" x14ac:dyDescent="0.25">
      <c r="A723" s="221" t="str">
        <f>IF(E723="afficher","X","")</f>
        <v/>
      </c>
      <c r="B723" s="222"/>
      <c r="C723" s="223" t="s">
        <v>740</v>
      </c>
      <c r="D723" s="226"/>
      <c r="E723" s="238"/>
      <c r="F723" s="8" t="s">
        <v>6</v>
      </c>
      <c r="G723" s="8" t="s">
        <v>6</v>
      </c>
      <c r="H723" s="8" t="s">
        <v>6</v>
      </c>
      <c r="I723" s="8" t="s">
        <v>6</v>
      </c>
      <c r="J723" s="14" t="str">
        <f t="shared" si="55"/>
        <v/>
      </c>
    </row>
    <row r="724" spans="1:10" ht="30" x14ac:dyDescent="0.25">
      <c r="A724" s="221" t="str">
        <f>IF(E724="afficher","X","")</f>
        <v/>
      </c>
      <c r="B724" s="222"/>
      <c r="C724" s="223" t="s">
        <v>216</v>
      </c>
      <c r="D724" s="226"/>
      <c r="E724" s="238"/>
      <c r="F724" s="8" t="s">
        <v>6</v>
      </c>
      <c r="G724" s="8" t="s">
        <v>6</v>
      </c>
      <c r="H724" s="8" t="s">
        <v>6</v>
      </c>
      <c r="I724" s="8" t="s">
        <v>6</v>
      </c>
      <c r="J724" s="14" t="str">
        <f t="shared" si="55"/>
        <v/>
      </c>
    </row>
    <row r="725" spans="1:10" x14ac:dyDescent="0.25">
      <c r="A725" s="74" t="str">
        <f>IF(E725="Défauts","X",
IF(E725="Non applic.","NA",
IF(E725="Projet ITMO","IT",
IF(E725="Remarques","RE",
IF(OR(E725="Pas de défauts",E725="À vérifier"),"","")))))</f>
        <v/>
      </c>
      <c r="B725" s="199">
        <v>4201.05</v>
      </c>
      <c r="C725" s="641" t="s">
        <v>741</v>
      </c>
      <c r="D725" s="73" t="s">
        <v>3</v>
      </c>
      <c r="E725" s="77" t="s">
        <v>2132</v>
      </c>
      <c r="F725" s="8" t="s">
        <v>6</v>
      </c>
      <c r="G725" s="8" t="s">
        <v>6</v>
      </c>
      <c r="H725" s="8" t="s">
        <v>6</v>
      </c>
      <c r="I725" s="8" t="s">
        <v>6</v>
      </c>
      <c r="J725" s="14" t="str">
        <f t="shared" si="55"/>
        <v/>
      </c>
    </row>
    <row r="726" spans="1:10" ht="75" x14ac:dyDescent="0.25">
      <c r="A726" s="221" t="str">
        <f>IF(E726="afficher","X","")</f>
        <v/>
      </c>
      <c r="B726" s="222"/>
      <c r="C726" s="223" t="s">
        <v>742</v>
      </c>
      <c r="D726" s="226"/>
      <c r="E726" s="238"/>
      <c r="F726" s="8" t="s">
        <v>6</v>
      </c>
      <c r="G726" s="8" t="s">
        <v>6</v>
      </c>
      <c r="H726" s="8" t="s">
        <v>6</v>
      </c>
      <c r="I726" s="8" t="s">
        <v>6</v>
      </c>
      <c r="J726" s="14" t="str">
        <f t="shared" si="55"/>
        <v/>
      </c>
    </row>
    <row r="727" spans="1:10" x14ac:dyDescent="0.25">
      <c r="A727" s="61" t="str">
        <f>IF(E727="Défauts","X",
IF(E727="Non applic.","NA",
IF(E727="Projet ITMO","IT",
IF(E727="Remarques","RE",
IF(OR(E727="Pas de défauts",E727="À vérifier"),"","")))))</f>
        <v/>
      </c>
      <c r="B727" s="191">
        <v>4201.0600000000004</v>
      </c>
      <c r="C727" s="634" t="s">
        <v>743</v>
      </c>
      <c r="D727" s="15" t="s">
        <v>2430</v>
      </c>
      <c r="E727" s="70" t="s">
        <v>2132</v>
      </c>
      <c r="F727" s="8" t="s">
        <v>6</v>
      </c>
      <c r="G727" s="8" t="s">
        <v>6</v>
      </c>
      <c r="H727" s="8" t="s">
        <v>6</v>
      </c>
      <c r="I727" s="8" t="s">
        <v>6</v>
      </c>
      <c r="J727" s="14" t="str">
        <f t="shared" si="55"/>
        <v/>
      </c>
    </row>
    <row r="728" spans="1:10" ht="30" x14ac:dyDescent="0.25">
      <c r="A728" s="221" t="str">
        <f>IF(E728="afficher","X","")</f>
        <v/>
      </c>
      <c r="B728" s="222"/>
      <c r="C728" s="223" t="s">
        <v>744</v>
      </c>
      <c r="D728" s="226"/>
      <c r="E728" s="238"/>
      <c r="F728" s="8" t="s">
        <v>6</v>
      </c>
      <c r="G728" s="8" t="s">
        <v>6</v>
      </c>
      <c r="H728" s="8" t="s">
        <v>6</v>
      </c>
      <c r="I728" s="8" t="s">
        <v>6</v>
      </c>
      <c r="J728" s="14" t="str">
        <f t="shared" si="55"/>
        <v/>
      </c>
    </row>
    <row r="729" spans="1:10" x14ac:dyDescent="0.25">
      <c r="A729" s="61" t="str">
        <f>IF(E729="Défauts","X",
IF(E729="Non applic.","NA",
IF(E729="Projet ITMO","IT",
IF(E729="Remarques","RE",
IF(OR(E729="Pas de défauts",E729="À vérifier"),"","")))))</f>
        <v/>
      </c>
      <c r="B729" s="191">
        <v>4201.07</v>
      </c>
      <c r="C729" s="634" t="s">
        <v>745</v>
      </c>
      <c r="D729" s="15" t="s">
        <v>2430</v>
      </c>
      <c r="E729" s="70" t="s">
        <v>2132</v>
      </c>
      <c r="F729" s="8" t="s">
        <v>6</v>
      </c>
      <c r="G729" s="8" t="s">
        <v>6</v>
      </c>
      <c r="H729" s="8" t="s">
        <v>6</v>
      </c>
      <c r="I729" s="8" t="s">
        <v>6</v>
      </c>
      <c r="J729" s="14" t="str">
        <f t="shared" si="55"/>
        <v/>
      </c>
    </row>
    <row r="730" spans="1:10" x14ac:dyDescent="0.25">
      <c r="A730" s="221" t="str">
        <f>IF(E730="afficher","X","")</f>
        <v/>
      </c>
      <c r="B730" s="222"/>
      <c r="C730" s="223" t="s">
        <v>746</v>
      </c>
      <c r="D730" s="226"/>
      <c r="E730" s="238"/>
      <c r="F730" s="8" t="s">
        <v>6</v>
      </c>
      <c r="G730" s="8" t="s">
        <v>6</v>
      </c>
      <c r="H730" s="8" t="s">
        <v>6</v>
      </c>
      <c r="I730" s="8" t="s">
        <v>6</v>
      </c>
      <c r="J730" s="14" t="str">
        <f t="shared" si="55"/>
        <v/>
      </c>
    </row>
    <row r="731" spans="1:10" ht="30" x14ac:dyDescent="0.25">
      <c r="A731" s="61" t="str">
        <f>IF(E731="Défauts","X",
IF(E731="Non applic.","NA",
IF(E731="Projet ITMO","IT",
IF(E731="Remarques","RE",
IF(OR(E731="Pas de défauts",E731="À vérifier"),"","")))))</f>
        <v/>
      </c>
      <c r="B731" s="191">
        <v>4201.08</v>
      </c>
      <c r="C731" s="634" t="s">
        <v>747</v>
      </c>
      <c r="D731" s="15" t="s">
        <v>2430</v>
      </c>
      <c r="E731" s="70" t="s">
        <v>2132</v>
      </c>
      <c r="F731" s="8" t="s">
        <v>6</v>
      </c>
      <c r="G731" s="8" t="s">
        <v>6</v>
      </c>
      <c r="H731" s="8" t="s">
        <v>6</v>
      </c>
      <c r="I731" s="8" t="s">
        <v>6</v>
      </c>
      <c r="J731" s="14" t="str">
        <f t="shared" si="55"/>
        <v/>
      </c>
    </row>
    <row r="732" spans="1:10" ht="30" x14ac:dyDescent="0.25">
      <c r="A732" s="221" t="str">
        <f>IF(E732="afficher","X","")</f>
        <v/>
      </c>
      <c r="B732" s="222"/>
      <c r="C732" s="223" t="s">
        <v>748</v>
      </c>
      <c r="D732" s="226"/>
      <c r="E732" s="238"/>
      <c r="F732" s="8" t="s">
        <v>6</v>
      </c>
      <c r="G732" s="8" t="s">
        <v>6</v>
      </c>
      <c r="H732" s="8" t="s">
        <v>6</v>
      </c>
      <c r="I732" s="8" t="s">
        <v>6</v>
      </c>
      <c r="J732" s="14" t="str">
        <f t="shared" si="55"/>
        <v/>
      </c>
    </row>
    <row r="733" spans="1:10" ht="30" x14ac:dyDescent="0.25">
      <c r="A733" s="61" t="str">
        <f>IF(E733="Défauts","X",
IF(E733="Non applic.","NA",
IF(E733="Projet ITMO","IT",
IF(E733="Remarques","RE",
IF(OR(E733="Pas de défauts",E733="À vérifier"),"","")))))</f>
        <v/>
      </c>
      <c r="B733" s="191">
        <v>4201.09</v>
      </c>
      <c r="C733" s="634" t="s">
        <v>749</v>
      </c>
      <c r="D733" s="15" t="s">
        <v>2430</v>
      </c>
      <c r="E733" s="70" t="s">
        <v>2132</v>
      </c>
      <c r="F733" s="8" t="s">
        <v>6</v>
      </c>
      <c r="G733" s="8" t="s">
        <v>6</v>
      </c>
      <c r="H733" s="8" t="s">
        <v>6</v>
      </c>
      <c r="I733" s="8" t="s">
        <v>6</v>
      </c>
      <c r="J733" s="14" t="str">
        <f t="shared" si="55"/>
        <v/>
      </c>
    </row>
    <row r="734" spans="1:10" ht="30" x14ac:dyDescent="0.25">
      <c r="A734" s="221" t="str">
        <f>IF(E734="afficher","X","")</f>
        <v/>
      </c>
      <c r="B734" s="222"/>
      <c r="C734" s="223" t="s">
        <v>750</v>
      </c>
      <c r="D734" s="226"/>
      <c r="E734" s="238"/>
      <c r="F734" s="8" t="s">
        <v>6</v>
      </c>
      <c r="G734" s="8" t="s">
        <v>6</v>
      </c>
      <c r="H734" s="8" t="s">
        <v>6</v>
      </c>
      <c r="I734" s="8" t="s">
        <v>6</v>
      </c>
      <c r="J734" s="14" t="str">
        <f t="shared" si="55"/>
        <v/>
      </c>
    </row>
    <row r="735" spans="1:10" ht="60.75" thickBot="1" x14ac:dyDescent="0.3">
      <c r="A735" s="221" t="str">
        <f>IF(E735="afficher","X","")</f>
        <v/>
      </c>
      <c r="B735" s="222"/>
      <c r="C735" s="223" t="s">
        <v>751</v>
      </c>
      <c r="D735" s="226"/>
      <c r="E735" s="238"/>
      <c r="F735" s="8" t="s">
        <v>6</v>
      </c>
      <c r="G735" s="8" t="s">
        <v>6</v>
      </c>
      <c r="H735" s="8" t="s">
        <v>6</v>
      </c>
      <c r="I735" s="8" t="s">
        <v>6</v>
      </c>
      <c r="J735" s="14" t="str">
        <f t="shared" si="55"/>
        <v/>
      </c>
    </row>
    <row r="736" spans="1:10" ht="30.75" hidden="1" thickBot="1" x14ac:dyDescent="0.3">
      <c r="A736" s="74" t="str">
        <f>IF(E736="Défauts","X",
IF(E736="Non applic.","NA",
IF(E736="Projet ITMO","IT",
IF(E736="Remarques","RE",
IF(OR(E736="Pas de défauts",E736="À vérifier"),"","")))))</f>
        <v/>
      </c>
      <c r="B736" s="199">
        <v>4201.1000000000004</v>
      </c>
      <c r="C736" s="641" t="s">
        <v>752</v>
      </c>
      <c r="D736" s="73" t="s">
        <v>3</v>
      </c>
      <c r="E736" s="77" t="s">
        <v>2132</v>
      </c>
      <c r="F736" s="8" t="s">
        <v>6</v>
      </c>
      <c r="G736" s="8" t="s">
        <v>6</v>
      </c>
      <c r="J736" s="14" t="str">
        <f t="shared" si="55"/>
        <v/>
      </c>
    </row>
    <row r="737" spans="1:10" ht="60.75" hidden="1" thickBot="1" x14ac:dyDescent="0.3">
      <c r="A737" s="221" t="str">
        <f>IF(E737="afficher","X","")</f>
        <v/>
      </c>
      <c r="B737" s="225"/>
      <c r="C737" s="227" t="s">
        <v>753</v>
      </c>
      <c r="D737" s="228"/>
      <c r="E737" s="238"/>
      <c r="F737" s="8" t="s">
        <v>6</v>
      </c>
      <c r="G737" s="8" t="s">
        <v>6</v>
      </c>
      <c r="J737" s="14" t="str">
        <f t="shared" si="55"/>
        <v/>
      </c>
    </row>
    <row r="738" spans="1:10" ht="30.75" thickBot="1" x14ac:dyDescent="0.3">
      <c r="A738" s="72" t="str">
        <f>IF(OR(COUNTIF(A739:A746,"X")&gt;0,J738="entfälltx"),"X","")</f>
        <v/>
      </c>
      <c r="B738" s="207">
        <v>4202</v>
      </c>
      <c r="C738" s="632" t="s">
        <v>754</v>
      </c>
      <c r="D738" s="142"/>
      <c r="E738" s="209"/>
      <c r="F738" s="8" t="s">
        <v>6</v>
      </c>
      <c r="G738" s="8" t="s">
        <v>6</v>
      </c>
      <c r="H738" s="8" t="s">
        <v>6</v>
      </c>
      <c r="I738" s="8" t="s">
        <v>6</v>
      </c>
      <c r="J738" s="14" t="str">
        <f>IF(OR($E$695="non applic.",$E$713="non applic.",$E$738="non applic.")=TRUE,"entfällt","")</f>
        <v/>
      </c>
    </row>
    <row r="739" spans="1:10" ht="30" x14ac:dyDescent="0.25">
      <c r="A739" s="68" t="str">
        <f>IF(E739="Défauts","X",
IF(E739="Non applic.","NA",
IF(E739="Projet ITMO","IT",
IF(E739="Remarques","RE",
IF(OR(E739="Pas de défauts",E739="À vérifier"),"","")))))</f>
        <v/>
      </c>
      <c r="B739" s="193">
        <v>4202.01</v>
      </c>
      <c r="C739" s="637" t="s">
        <v>755</v>
      </c>
      <c r="D739" s="23" t="s">
        <v>2431</v>
      </c>
      <c r="E739" s="71" t="s">
        <v>2132</v>
      </c>
      <c r="F739" s="8" t="s">
        <v>6</v>
      </c>
      <c r="G739" s="8" t="s">
        <v>6</v>
      </c>
      <c r="H739" s="8" t="s">
        <v>6</v>
      </c>
      <c r="I739" s="8" t="s">
        <v>6</v>
      </c>
      <c r="J739" s="14" t="str">
        <f t="shared" ref="J739:J746" si="56">IF(OR($E$695="non applic.",$E$713="non applic.",$E$738="non applic.")=TRUE,"entfällt","")</f>
        <v/>
      </c>
    </row>
    <row r="740" spans="1:10" x14ac:dyDescent="0.25">
      <c r="A740" s="221" t="str">
        <f>IF(E740="afficher","X","")</f>
        <v/>
      </c>
      <c r="B740" s="222"/>
      <c r="C740" s="223" t="s">
        <v>756</v>
      </c>
      <c r="D740" s="226"/>
      <c r="E740" s="238"/>
      <c r="F740" s="8" t="s">
        <v>6</v>
      </c>
      <c r="G740" s="8" t="s">
        <v>6</v>
      </c>
      <c r="H740" s="8" t="s">
        <v>6</v>
      </c>
      <c r="I740" s="8" t="s">
        <v>6</v>
      </c>
      <c r="J740" s="14" t="str">
        <f t="shared" si="56"/>
        <v/>
      </c>
    </row>
    <row r="741" spans="1:10" ht="30" x14ac:dyDescent="0.25">
      <c r="A741" s="61" t="str">
        <f>IF(E741="Défauts","X",
IF(E741="Non applic.","NA",
IF(E741="Projet ITMO","IT",
IF(E741="Remarques","RE",
IF(OR(E741="Pas de défauts",E741="À vérifier"),"","")))))</f>
        <v/>
      </c>
      <c r="B741" s="191">
        <v>4202.0200000000004</v>
      </c>
      <c r="C741" s="634" t="s">
        <v>757</v>
      </c>
      <c r="D741" s="15" t="s">
        <v>2430</v>
      </c>
      <c r="E741" s="70" t="s">
        <v>2132</v>
      </c>
      <c r="F741" s="8" t="s">
        <v>6</v>
      </c>
      <c r="G741" s="8" t="s">
        <v>6</v>
      </c>
      <c r="H741" s="8" t="s">
        <v>6</v>
      </c>
      <c r="I741" s="8" t="s">
        <v>6</v>
      </c>
      <c r="J741" s="14" t="str">
        <f t="shared" si="56"/>
        <v/>
      </c>
    </row>
    <row r="742" spans="1:10" ht="75" x14ac:dyDescent="0.25">
      <c r="A742" s="221" t="str">
        <f>IF(E742="afficher","X","")</f>
        <v/>
      </c>
      <c r="B742" s="222"/>
      <c r="C742" s="223" t="s">
        <v>758</v>
      </c>
      <c r="D742" s="226"/>
      <c r="E742" s="238"/>
      <c r="F742" s="8" t="s">
        <v>6</v>
      </c>
      <c r="G742" s="8" t="s">
        <v>6</v>
      </c>
      <c r="H742" s="8" t="s">
        <v>6</v>
      </c>
      <c r="I742" s="8" t="s">
        <v>6</v>
      </c>
      <c r="J742" s="14" t="str">
        <f t="shared" si="56"/>
        <v/>
      </c>
    </row>
    <row r="743" spans="1:10" ht="30" x14ac:dyDescent="0.25">
      <c r="A743" s="221" t="str">
        <f>IF(E743="afficher","X","")</f>
        <v/>
      </c>
      <c r="B743" s="222"/>
      <c r="C743" s="223" t="s">
        <v>505</v>
      </c>
      <c r="D743" s="226"/>
      <c r="E743" s="238"/>
      <c r="F743" s="8" t="s">
        <v>6</v>
      </c>
      <c r="G743" s="8" t="s">
        <v>6</v>
      </c>
      <c r="H743" s="8" t="s">
        <v>6</v>
      </c>
      <c r="I743" s="8" t="s">
        <v>6</v>
      </c>
      <c r="J743" s="14" t="str">
        <f t="shared" si="56"/>
        <v/>
      </c>
    </row>
    <row r="744" spans="1:10" ht="30" x14ac:dyDescent="0.25">
      <c r="A744" s="74" t="str">
        <f>IF(E744="Défauts","X",
IF(E744="Non applic.","NA",
IF(E744="Projet ITMO","IT",
IF(E744="Remarques","RE",
IF(OR(E744="Pas de défauts",E744="À vérifier"),"","")))))</f>
        <v/>
      </c>
      <c r="B744" s="199">
        <v>4202.03</v>
      </c>
      <c r="C744" s="641" t="s">
        <v>759</v>
      </c>
      <c r="D744" s="73" t="s">
        <v>3</v>
      </c>
      <c r="E744" s="77" t="s">
        <v>2132</v>
      </c>
      <c r="F744" s="8" t="s">
        <v>6</v>
      </c>
      <c r="G744" s="8" t="s">
        <v>6</v>
      </c>
      <c r="H744" s="8" t="s">
        <v>6</v>
      </c>
      <c r="I744" s="8" t="s">
        <v>6</v>
      </c>
      <c r="J744" s="14" t="str">
        <f t="shared" si="56"/>
        <v/>
      </c>
    </row>
    <row r="745" spans="1:10" ht="105" x14ac:dyDescent="0.25">
      <c r="A745" s="221" t="str">
        <f>IF(E745="afficher","X","")</f>
        <v/>
      </c>
      <c r="B745" s="222"/>
      <c r="C745" s="223" t="s">
        <v>760</v>
      </c>
      <c r="D745" s="226"/>
      <c r="E745" s="238"/>
      <c r="F745" s="8" t="s">
        <v>6</v>
      </c>
      <c r="G745" s="8" t="s">
        <v>6</v>
      </c>
      <c r="H745" s="8" t="s">
        <v>6</v>
      </c>
      <c r="I745" s="8" t="s">
        <v>6</v>
      </c>
      <c r="J745" s="14" t="str">
        <f t="shared" si="56"/>
        <v/>
      </c>
    </row>
    <row r="746" spans="1:10" ht="30.75" thickBot="1" x14ac:dyDescent="0.3">
      <c r="A746" s="221" t="str">
        <f>IF(E746="afficher","X","")</f>
        <v/>
      </c>
      <c r="B746" s="225"/>
      <c r="C746" s="227" t="s">
        <v>761</v>
      </c>
      <c r="D746" s="228"/>
      <c r="E746" s="238"/>
      <c r="F746" s="8" t="s">
        <v>6</v>
      </c>
      <c r="G746" s="8" t="s">
        <v>6</v>
      </c>
      <c r="H746" s="8" t="s">
        <v>6</v>
      </c>
      <c r="I746" s="8" t="s">
        <v>6</v>
      </c>
      <c r="J746" s="14" t="str">
        <f t="shared" si="56"/>
        <v/>
      </c>
    </row>
    <row r="747" spans="1:10" ht="15.75" hidden="1" thickBot="1" x14ac:dyDescent="0.3">
      <c r="A747" s="72" t="str">
        <f>IF(OR(COUNTIF(A748:A761,"X")&gt;0,J747="entfälltx"),"X","")</f>
        <v/>
      </c>
      <c r="B747" s="207">
        <v>4203</v>
      </c>
      <c r="C747" s="632" t="s">
        <v>762</v>
      </c>
      <c r="D747" s="142"/>
      <c r="E747" s="209"/>
      <c r="F747" s="8" t="s">
        <v>6</v>
      </c>
      <c r="G747" s="8" t="s">
        <v>6</v>
      </c>
      <c r="J747" s="14" t="str">
        <f>IF(OR($E$695="non applic.",$E$713="non applic.",$E$747="non applic.")=TRUE,"entfällt","")</f>
        <v/>
      </c>
    </row>
    <row r="748" spans="1:10" ht="30.75" hidden="1" thickBot="1" x14ac:dyDescent="0.3">
      <c r="A748" s="67" t="str">
        <f>IF(E748="Défauts","X",
IF(E748="Non applic.","NA",
IF(E748="Projet ITMO","IT",
IF(E748="Remarques","RE",
IF(OR(E748="Pas de défauts",E748="À vérifier"),"","")))))</f>
        <v/>
      </c>
      <c r="B748" s="190">
        <v>4203.01</v>
      </c>
      <c r="C748" s="633" t="s">
        <v>763</v>
      </c>
      <c r="D748" s="25" t="s">
        <v>2430</v>
      </c>
      <c r="E748" s="70" t="s">
        <v>2132</v>
      </c>
      <c r="F748" s="8" t="s">
        <v>6</v>
      </c>
      <c r="G748" s="8" t="s">
        <v>6</v>
      </c>
      <c r="J748" s="14" t="str">
        <f t="shared" ref="J748:J761" si="57">IF(OR($E$695="non applic.",$E$713="non applic.",$E$747="non applic.")=TRUE,"entfällt","")</f>
        <v/>
      </c>
    </row>
    <row r="749" spans="1:10" ht="30.75" hidden="1" thickBot="1" x14ac:dyDescent="0.3">
      <c r="A749" s="221" t="str">
        <f>IF(E749="afficher","X","")</f>
        <v/>
      </c>
      <c r="B749" s="222"/>
      <c r="C749" s="223" t="s">
        <v>764</v>
      </c>
      <c r="D749" s="226"/>
      <c r="E749" s="238"/>
      <c r="F749" s="8" t="s">
        <v>6</v>
      </c>
      <c r="G749" s="8" t="s">
        <v>6</v>
      </c>
      <c r="J749" s="14" t="str">
        <f t="shared" si="57"/>
        <v/>
      </c>
    </row>
    <row r="750" spans="1:10" ht="30.75" hidden="1" thickBot="1" x14ac:dyDescent="0.3">
      <c r="A750" s="221" t="str">
        <f>IF(E750="afficher","X","")</f>
        <v/>
      </c>
      <c r="B750" s="222"/>
      <c r="C750" s="223" t="s">
        <v>765</v>
      </c>
      <c r="D750" s="226"/>
      <c r="E750" s="238"/>
      <c r="F750" s="8" t="s">
        <v>6</v>
      </c>
      <c r="G750" s="8" t="s">
        <v>6</v>
      </c>
      <c r="J750" s="14" t="str">
        <f t="shared" si="57"/>
        <v/>
      </c>
    </row>
    <row r="751" spans="1:10" ht="30.75" hidden="1" thickBot="1" x14ac:dyDescent="0.3">
      <c r="A751" s="221" t="str">
        <f>IF(E751="afficher","X","")</f>
        <v/>
      </c>
      <c r="B751" s="222"/>
      <c r="C751" s="223" t="s">
        <v>505</v>
      </c>
      <c r="D751" s="226"/>
      <c r="E751" s="238"/>
      <c r="F751" s="8" t="s">
        <v>6</v>
      </c>
      <c r="G751" s="8" t="s">
        <v>6</v>
      </c>
      <c r="J751" s="14" t="str">
        <f t="shared" si="57"/>
        <v/>
      </c>
    </row>
    <row r="752" spans="1:10" ht="15.75" hidden="1" thickBot="1" x14ac:dyDescent="0.3">
      <c r="A752" s="61" t="str">
        <f>IF(E752="Défauts","X",
IF(E752="Non applic.","NA",
IF(E752="Projet ITMO","IT",
IF(E752="Remarques","RE",
IF(OR(E752="Pas de défauts",E752="À vérifier"),"","")))))</f>
        <v/>
      </c>
      <c r="B752" s="191">
        <v>4203.0200000000004</v>
      </c>
      <c r="C752" s="634" t="s">
        <v>766</v>
      </c>
      <c r="D752" s="15" t="s">
        <v>2430</v>
      </c>
      <c r="E752" s="70" t="s">
        <v>2132</v>
      </c>
      <c r="F752" s="8" t="s">
        <v>6</v>
      </c>
      <c r="G752" s="8" t="s">
        <v>6</v>
      </c>
      <c r="J752" s="14" t="str">
        <f t="shared" si="57"/>
        <v/>
      </c>
    </row>
    <row r="753" spans="1:10" ht="30.75" hidden="1" thickBot="1" x14ac:dyDescent="0.3">
      <c r="A753" s="221" t="str">
        <f>IF(E753="afficher","X","")</f>
        <v/>
      </c>
      <c r="B753" s="222"/>
      <c r="C753" s="223" t="s">
        <v>767</v>
      </c>
      <c r="D753" s="226"/>
      <c r="E753" s="238"/>
      <c r="F753" s="8" t="s">
        <v>6</v>
      </c>
      <c r="G753" s="8" t="s">
        <v>6</v>
      </c>
      <c r="J753" s="14" t="str">
        <f t="shared" si="57"/>
        <v/>
      </c>
    </row>
    <row r="754" spans="1:10" ht="30.75" hidden="1" thickBot="1" x14ac:dyDescent="0.3">
      <c r="A754" s="221" t="str">
        <f>IF(E754="afficher","X","")</f>
        <v/>
      </c>
      <c r="B754" s="222"/>
      <c r="C754" s="223" t="s">
        <v>505</v>
      </c>
      <c r="D754" s="226"/>
      <c r="E754" s="238"/>
      <c r="F754" s="8" t="s">
        <v>6</v>
      </c>
      <c r="G754" s="8" t="s">
        <v>6</v>
      </c>
      <c r="J754" s="14" t="str">
        <f t="shared" si="57"/>
        <v/>
      </c>
    </row>
    <row r="755" spans="1:10" ht="45.75" hidden="1" thickBot="1" x14ac:dyDescent="0.3">
      <c r="A755" s="74" t="str">
        <f>IF(E755="Défauts","X",
IF(E755="Non applic.","NA",
IF(E755="Projet ITMO","IT",
IF(E755="Remarques","RE",
IF(OR(E755="Pas de défauts",E755="À vérifier"),"","")))))</f>
        <v/>
      </c>
      <c r="B755" s="199">
        <v>4203.03</v>
      </c>
      <c r="C755" s="641" t="s">
        <v>768</v>
      </c>
      <c r="D755" s="73" t="s">
        <v>3</v>
      </c>
      <c r="E755" s="77" t="s">
        <v>2132</v>
      </c>
      <c r="F755" s="8" t="s">
        <v>6</v>
      </c>
      <c r="G755" s="8" t="s">
        <v>6</v>
      </c>
      <c r="J755" s="14" t="str">
        <f t="shared" si="57"/>
        <v/>
      </c>
    </row>
    <row r="756" spans="1:10" ht="75.75" hidden="1" thickBot="1" x14ac:dyDescent="0.3">
      <c r="A756" s="221" t="str">
        <f>IF(E756="afficher","X","")</f>
        <v/>
      </c>
      <c r="B756" s="222"/>
      <c r="C756" s="223" t="s">
        <v>769</v>
      </c>
      <c r="D756" s="226"/>
      <c r="E756" s="238"/>
      <c r="F756" s="8" t="s">
        <v>6</v>
      </c>
      <c r="G756" s="8" t="s">
        <v>6</v>
      </c>
      <c r="J756" s="14" t="str">
        <f t="shared" si="57"/>
        <v/>
      </c>
    </row>
    <row r="757" spans="1:10" ht="30.75" hidden="1" thickBot="1" x14ac:dyDescent="0.3">
      <c r="A757" s="74" t="str">
        <f>IF(E757="Défauts","X",
IF(E757="Non applic.","NA",
IF(E757="Projet ITMO","IT",
IF(E757="Remarques","RE",
IF(OR(E757="Pas de défauts",E757="À vérifier"),"","")))))</f>
        <v/>
      </c>
      <c r="B757" s="199">
        <v>4203.04</v>
      </c>
      <c r="C757" s="641" t="s">
        <v>770</v>
      </c>
      <c r="D757" s="73" t="s">
        <v>3</v>
      </c>
      <c r="E757" s="77" t="s">
        <v>2132</v>
      </c>
      <c r="F757" s="8" t="s">
        <v>6</v>
      </c>
      <c r="G757" s="8" t="s">
        <v>6</v>
      </c>
      <c r="J757" s="14" t="str">
        <f t="shared" si="57"/>
        <v/>
      </c>
    </row>
    <row r="758" spans="1:10" ht="45.75" hidden="1" thickBot="1" x14ac:dyDescent="0.3">
      <c r="A758" s="221" t="str">
        <f>IF(E758="afficher","X","")</f>
        <v/>
      </c>
      <c r="B758" s="222"/>
      <c r="C758" s="223" t="s">
        <v>771</v>
      </c>
      <c r="D758" s="226"/>
      <c r="E758" s="238"/>
      <c r="F758" s="8" t="s">
        <v>6</v>
      </c>
      <c r="G758" s="8" t="s">
        <v>6</v>
      </c>
      <c r="J758" s="14" t="str">
        <f t="shared" si="57"/>
        <v/>
      </c>
    </row>
    <row r="759" spans="1:10" ht="30.75" hidden="1" thickBot="1" x14ac:dyDescent="0.3">
      <c r="A759" s="14" t="str">
        <f>IF(E759="Défauts","X",
IF(E759="Non applic.","NA",
IF(E759="Projet ITMO","IT",
IF(E759="Remarques","RE",
IF(OR(E759="Pas de défauts",E759="À vérifier"),"","")))))</f>
        <v/>
      </c>
      <c r="B759" s="63">
        <v>4203.05</v>
      </c>
      <c r="C759" s="638" t="s">
        <v>772</v>
      </c>
      <c r="D759" s="16" t="s">
        <v>2431</v>
      </c>
      <c r="E759" s="71" t="s">
        <v>2132</v>
      </c>
      <c r="F759" s="8" t="s">
        <v>6</v>
      </c>
      <c r="G759" s="8" t="s">
        <v>6</v>
      </c>
      <c r="J759" s="14" t="str">
        <f t="shared" si="57"/>
        <v/>
      </c>
    </row>
    <row r="760" spans="1:10" ht="30.75" hidden="1" thickBot="1" x14ac:dyDescent="0.3">
      <c r="A760" s="221" t="str">
        <f>IF(E760="afficher","X","")</f>
        <v/>
      </c>
      <c r="B760" s="222"/>
      <c r="C760" s="223" t="s">
        <v>773</v>
      </c>
      <c r="D760" s="226"/>
      <c r="E760" s="238"/>
      <c r="F760" s="8" t="s">
        <v>6</v>
      </c>
      <c r="G760" s="8" t="s">
        <v>6</v>
      </c>
      <c r="J760" s="14" t="str">
        <f t="shared" si="57"/>
        <v/>
      </c>
    </row>
    <row r="761" spans="1:10" ht="30.75" hidden="1" thickBot="1" x14ac:dyDescent="0.3">
      <c r="A761" s="221" t="str">
        <f>IF(E761="afficher","X","")</f>
        <v/>
      </c>
      <c r="B761" s="225"/>
      <c r="C761" s="227" t="s">
        <v>774</v>
      </c>
      <c r="D761" s="228"/>
      <c r="E761" s="238"/>
      <c r="F761" s="8" t="s">
        <v>6</v>
      </c>
      <c r="G761" s="8" t="s">
        <v>6</v>
      </c>
      <c r="J761" s="14" t="str">
        <f t="shared" si="57"/>
        <v/>
      </c>
    </row>
    <row r="762" spans="1:10" ht="15.75" hidden="1" thickBot="1" x14ac:dyDescent="0.3">
      <c r="A762" s="72" t="str">
        <f>IF(OR(COUNTIF(A763:A768,"X")&gt;0,J762="entfälltx"),"X","")</f>
        <v/>
      </c>
      <c r="B762" s="207">
        <v>4204</v>
      </c>
      <c r="C762" s="632" t="s">
        <v>775</v>
      </c>
      <c r="D762" s="142"/>
      <c r="E762" s="209"/>
      <c r="F762" s="8" t="s">
        <v>6</v>
      </c>
      <c r="G762" s="8" t="s">
        <v>6</v>
      </c>
      <c r="J762" s="14" t="str">
        <f>IF(OR($E$695="non applic.",$E$713="non applic.",$E$762="non applic.")=TRUE,"entfällt","")</f>
        <v/>
      </c>
    </row>
    <row r="763" spans="1:10" ht="30.75" hidden="1" thickBot="1" x14ac:dyDescent="0.3">
      <c r="A763" s="67" t="str">
        <f>IF(E763="Défauts","X",
IF(E763="Non applic.","NA",
IF(E763="Projet ITMO","IT",
IF(E763="Remarques","RE",
IF(OR(E763="Pas de défauts",E763="À vérifier"),"","")))))</f>
        <v/>
      </c>
      <c r="B763" s="190">
        <v>4204.01</v>
      </c>
      <c r="C763" s="633" t="s">
        <v>776</v>
      </c>
      <c r="D763" s="25" t="s">
        <v>2430</v>
      </c>
      <c r="E763" s="70" t="s">
        <v>2132</v>
      </c>
      <c r="F763" s="8" t="s">
        <v>6</v>
      </c>
      <c r="G763" s="8" t="s">
        <v>6</v>
      </c>
      <c r="J763" s="14" t="str">
        <f t="shared" ref="J763:J768" si="58">IF(OR($E$695="non applic.",$E$713="non applic.",$E$762="non applic.")=TRUE,"entfällt","")</f>
        <v/>
      </c>
    </row>
    <row r="764" spans="1:10" ht="30.75" hidden="1" thickBot="1" x14ac:dyDescent="0.3">
      <c r="A764" s="221" t="str">
        <f>IF(E764="afficher","X","")</f>
        <v/>
      </c>
      <c r="B764" s="222"/>
      <c r="C764" s="223" t="s">
        <v>777</v>
      </c>
      <c r="D764" s="226"/>
      <c r="E764" s="238"/>
      <c r="F764" s="8" t="s">
        <v>6</v>
      </c>
      <c r="G764" s="8" t="s">
        <v>6</v>
      </c>
      <c r="J764" s="14" t="str">
        <f t="shared" si="58"/>
        <v/>
      </c>
    </row>
    <row r="765" spans="1:10" ht="15.75" hidden="1" thickBot="1" x14ac:dyDescent="0.3">
      <c r="A765" s="61" t="str">
        <f>IF(E765="Défauts","X",
IF(E765="Non applic.","NA",
IF(E765="Projet ITMO","IT",
IF(E765="Remarques","RE",
IF(OR(E765="Pas de défauts",E765="À vérifier"),"","")))))</f>
        <v/>
      </c>
      <c r="B765" s="191">
        <v>4204.0200000000004</v>
      </c>
      <c r="C765" s="634" t="s">
        <v>778</v>
      </c>
      <c r="D765" s="15" t="s">
        <v>2430</v>
      </c>
      <c r="E765" s="70" t="s">
        <v>2132</v>
      </c>
      <c r="F765" s="8" t="s">
        <v>6</v>
      </c>
      <c r="G765" s="8" t="s">
        <v>6</v>
      </c>
      <c r="J765" s="14" t="str">
        <f t="shared" si="58"/>
        <v/>
      </c>
    </row>
    <row r="766" spans="1:10" ht="30.75" hidden="1" thickBot="1" x14ac:dyDescent="0.3">
      <c r="A766" s="221" t="str">
        <f>IF(E766="afficher","X","")</f>
        <v/>
      </c>
      <c r="B766" s="222"/>
      <c r="C766" s="223" t="s">
        <v>779</v>
      </c>
      <c r="D766" s="226"/>
      <c r="E766" s="238"/>
      <c r="F766" s="8" t="s">
        <v>6</v>
      </c>
      <c r="G766" s="8" t="s">
        <v>6</v>
      </c>
      <c r="J766" s="14" t="str">
        <f t="shared" si="58"/>
        <v/>
      </c>
    </row>
    <row r="767" spans="1:10" ht="30.75" hidden="1" thickBot="1" x14ac:dyDescent="0.3">
      <c r="A767" s="74" t="str">
        <f>IF(E767="Défauts","X",
IF(E767="Non applic.","NA",
IF(E767="Projet ITMO","IT",
IF(E767="Remarques","RE",
IF(OR(E767="Pas de défauts",E767="À vérifier"),"","")))))</f>
        <v/>
      </c>
      <c r="B767" s="199">
        <v>4204.03</v>
      </c>
      <c r="C767" s="641" t="s">
        <v>780</v>
      </c>
      <c r="D767" s="73" t="s">
        <v>3</v>
      </c>
      <c r="E767" s="77" t="s">
        <v>2132</v>
      </c>
      <c r="F767" s="8" t="s">
        <v>6</v>
      </c>
      <c r="G767" s="8" t="s">
        <v>6</v>
      </c>
      <c r="J767" s="14" t="str">
        <f t="shared" si="58"/>
        <v/>
      </c>
    </row>
    <row r="768" spans="1:10" ht="60.75" hidden="1" thickBot="1" x14ac:dyDescent="0.3">
      <c r="A768" s="221" t="str">
        <f>IF(E768="afficher","X","")</f>
        <v/>
      </c>
      <c r="B768" s="225"/>
      <c r="C768" s="227" t="s">
        <v>781</v>
      </c>
      <c r="D768" s="228"/>
      <c r="E768" s="238"/>
      <c r="F768" s="8" t="s">
        <v>6</v>
      </c>
      <c r="G768" s="8" t="s">
        <v>6</v>
      </c>
      <c r="J768" s="14" t="str">
        <f t="shared" si="58"/>
        <v/>
      </c>
    </row>
    <row r="769" spans="1:10" ht="15.75" thickBot="1" x14ac:dyDescent="0.3">
      <c r="A769" s="153" t="str">
        <f>IF(OR(A770="X",A779="X",A800="X",J769="entfälltX"),"X","")</f>
        <v/>
      </c>
      <c r="B769" s="206">
        <v>4300</v>
      </c>
      <c r="C769" s="631" t="s">
        <v>782</v>
      </c>
      <c r="D769" s="144"/>
      <c r="E769" s="208"/>
      <c r="F769" s="8" t="s">
        <v>6</v>
      </c>
      <c r="G769" s="8" t="s">
        <v>6</v>
      </c>
      <c r="H769" s="8" t="s">
        <v>6</v>
      </c>
      <c r="I769" s="8" t="s">
        <v>6</v>
      </c>
      <c r="J769" s="14" t="str">
        <f>IF(OR($E$695="non applic.",$E$769="non applic.")=TRUE,"entfällt","")</f>
        <v/>
      </c>
    </row>
    <row r="770" spans="1:10" ht="15.75" thickBot="1" x14ac:dyDescent="0.3">
      <c r="A770" s="72" t="str">
        <f>IF(OR(COUNTIF(A771:A778,"X")&gt;0,J770="entfälltx"),"X","")</f>
        <v/>
      </c>
      <c r="B770" s="207">
        <v>4301</v>
      </c>
      <c r="C770" s="632" t="s">
        <v>783</v>
      </c>
      <c r="D770" s="142"/>
      <c r="E770" s="209"/>
      <c r="F770" s="8" t="s">
        <v>6</v>
      </c>
      <c r="G770" s="8" t="s">
        <v>6</v>
      </c>
      <c r="H770" s="8" t="s">
        <v>6</v>
      </c>
      <c r="I770" s="8" t="s">
        <v>6</v>
      </c>
      <c r="J770" s="14" t="str">
        <f>IF(OR($E$695="non applic.",$E$769="non applic.",$E$770="non applic.")=TRUE,"entfällt","")</f>
        <v/>
      </c>
    </row>
    <row r="771" spans="1:10" ht="30" x14ac:dyDescent="0.25">
      <c r="A771" s="67" t="str">
        <f>IF(E771="Défauts","X",
IF(E771="Non applic.","NA",
IF(E771="Projet ITMO","IT",
IF(E771="Remarques","RE",
IF(OR(E771="Pas de défauts",E771="À vérifier"),"","")))))</f>
        <v/>
      </c>
      <c r="B771" s="190">
        <v>4301.01</v>
      </c>
      <c r="C771" s="633" t="s">
        <v>784</v>
      </c>
      <c r="D771" s="25" t="s">
        <v>2430</v>
      </c>
      <c r="E771" s="70" t="s">
        <v>2132</v>
      </c>
      <c r="F771" s="8" t="s">
        <v>6</v>
      </c>
      <c r="G771" s="8" t="s">
        <v>6</v>
      </c>
      <c r="H771" s="8" t="s">
        <v>6</v>
      </c>
      <c r="I771" s="8" t="s">
        <v>6</v>
      </c>
      <c r="J771" s="14" t="str">
        <f t="shared" ref="J771:J778" si="59">IF(OR($E$695="non applic.",$E$769="non applic.",$E$770="non applic.")=TRUE,"entfällt","")</f>
        <v/>
      </c>
    </row>
    <row r="772" spans="1:10" x14ac:dyDescent="0.25">
      <c r="A772" s="221" t="str">
        <f>IF(E772="afficher","X","")</f>
        <v/>
      </c>
      <c r="B772" s="222"/>
      <c r="C772" s="223" t="s">
        <v>785</v>
      </c>
      <c r="D772" s="226"/>
      <c r="E772" s="238"/>
      <c r="F772" s="8" t="s">
        <v>6</v>
      </c>
      <c r="G772" s="8" t="s">
        <v>6</v>
      </c>
      <c r="H772" s="8" t="s">
        <v>6</v>
      </c>
      <c r="I772" s="8" t="s">
        <v>6</v>
      </c>
      <c r="J772" s="14" t="str">
        <f t="shared" si="59"/>
        <v/>
      </c>
    </row>
    <row r="773" spans="1:10" ht="30" x14ac:dyDescent="0.25">
      <c r="A773" s="67" t="str">
        <f>IF(E773="Défauts","X",
IF(E773="Non applic.","NA",
IF(E773="Projet ITMO","IT",
IF(E773="Remarques","RE",
IF(OR(E773="Pas de défauts",E773="À vérifier"),"","")))))</f>
        <v/>
      </c>
      <c r="B773" s="191">
        <v>4301.0200000000004</v>
      </c>
      <c r="C773" s="634" t="s">
        <v>786</v>
      </c>
      <c r="D773" s="15" t="s">
        <v>2430</v>
      </c>
      <c r="E773" s="70" t="s">
        <v>2132</v>
      </c>
      <c r="F773" s="8" t="s">
        <v>6</v>
      </c>
      <c r="G773" s="8" t="s">
        <v>6</v>
      </c>
      <c r="H773" s="8" t="s">
        <v>6</v>
      </c>
      <c r="I773" s="8" t="s">
        <v>6</v>
      </c>
      <c r="J773" s="14" t="str">
        <f t="shared" si="59"/>
        <v/>
      </c>
    </row>
    <row r="774" spans="1:10" ht="30" x14ac:dyDescent="0.25">
      <c r="A774" s="221" t="str">
        <f>IF(E774="afficher","X","")</f>
        <v/>
      </c>
      <c r="B774" s="222"/>
      <c r="C774" s="223" t="s">
        <v>787</v>
      </c>
      <c r="D774" s="226"/>
      <c r="E774" s="238"/>
      <c r="F774" s="8" t="s">
        <v>6</v>
      </c>
      <c r="G774" s="8" t="s">
        <v>6</v>
      </c>
      <c r="H774" s="8" t="s">
        <v>6</v>
      </c>
      <c r="I774" s="8" t="s">
        <v>6</v>
      </c>
      <c r="J774" s="14" t="str">
        <f t="shared" si="59"/>
        <v/>
      </c>
    </row>
    <row r="775" spans="1:10" ht="30" x14ac:dyDescent="0.25">
      <c r="A775" s="75" t="str">
        <f>IF(E775="Défauts","X",
IF(E775="Non applic.","NA",
IF(E775="Projet ITMO","IT",
IF(E775="Remarques","RE",
IF(OR(E775="Pas de défauts",E775="À vérifier"),"","")))))</f>
        <v/>
      </c>
      <c r="B775" s="199">
        <v>4301.03</v>
      </c>
      <c r="C775" s="641" t="s">
        <v>788</v>
      </c>
      <c r="D775" s="73" t="s">
        <v>3</v>
      </c>
      <c r="E775" s="77" t="s">
        <v>2132</v>
      </c>
      <c r="F775" s="8" t="s">
        <v>6</v>
      </c>
      <c r="G775" s="8" t="s">
        <v>6</v>
      </c>
      <c r="H775" s="8" t="s">
        <v>6</v>
      </c>
      <c r="I775" s="8" t="s">
        <v>6</v>
      </c>
      <c r="J775" s="14" t="str">
        <f t="shared" si="59"/>
        <v/>
      </c>
    </row>
    <row r="776" spans="1:10" ht="75" x14ac:dyDescent="0.25">
      <c r="A776" s="221" t="str">
        <f>IF(E776="afficher","X","")</f>
        <v/>
      </c>
      <c r="B776" s="222"/>
      <c r="C776" s="223" t="s">
        <v>789</v>
      </c>
      <c r="D776" s="226"/>
      <c r="E776" s="238"/>
      <c r="F776" s="8" t="s">
        <v>6</v>
      </c>
      <c r="G776" s="8" t="s">
        <v>6</v>
      </c>
      <c r="H776" s="8" t="s">
        <v>6</v>
      </c>
      <c r="I776" s="8" t="s">
        <v>6</v>
      </c>
      <c r="J776" s="14" t="str">
        <f t="shared" si="59"/>
        <v/>
      </c>
    </row>
    <row r="777" spans="1:10" ht="45" x14ac:dyDescent="0.25">
      <c r="A777" s="68" t="str">
        <f>IF(E777="Défauts","X",
IF(E777="Non applic.","NA",
IF(E777="Projet ITMO","IT",
IF(E777="Remarques","RE",
IF(OR(E777="Pas de défauts",E777="À vérifier"),"","")))))</f>
        <v/>
      </c>
      <c r="B777" s="63">
        <v>4301.04</v>
      </c>
      <c r="C777" s="638" t="s">
        <v>790</v>
      </c>
      <c r="D777" s="16" t="s">
        <v>2431</v>
      </c>
      <c r="E777" s="71" t="s">
        <v>2132</v>
      </c>
      <c r="F777" s="8" t="s">
        <v>6</v>
      </c>
      <c r="G777" s="8" t="s">
        <v>6</v>
      </c>
      <c r="H777" s="8" t="s">
        <v>6</v>
      </c>
      <c r="I777" s="8" t="s">
        <v>6</v>
      </c>
      <c r="J777" s="14" t="str">
        <f t="shared" si="59"/>
        <v/>
      </c>
    </row>
    <row r="778" spans="1:10" ht="75.75" thickBot="1" x14ac:dyDescent="0.3">
      <c r="A778" s="236" t="str">
        <f>IF(E778="afficher","X","")</f>
        <v/>
      </c>
      <c r="B778" s="225"/>
      <c r="C778" s="227" t="s">
        <v>791</v>
      </c>
      <c r="D778" s="228"/>
      <c r="E778" s="238"/>
      <c r="F778" s="8" t="s">
        <v>6</v>
      </c>
      <c r="G778" s="8" t="s">
        <v>6</v>
      </c>
      <c r="H778" s="8" t="s">
        <v>6</v>
      </c>
      <c r="I778" s="8" t="s">
        <v>6</v>
      </c>
      <c r="J778" s="14" t="str">
        <f t="shared" si="59"/>
        <v/>
      </c>
    </row>
    <row r="779" spans="1:10" ht="15.75" thickBot="1" x14ac:dyDescent="0.3">
      <c r="A779" s="72" t="str">
        <f>IF(OR(COUNTIF(A780:A799,"X")&gt;0,J779="entfälltx"),"X","")</f>
        <v/>
      </c>
      <c r="B779" s="207">
        <v>4302</v>
      </c>
      <c r="C779" s="632" t="s">
        <v>792</v>
      </c>
      <c r="D779" s="142"/>
      <c r="E779" s="209"/>
      <c r="F779" s="8" t="s">
        <v>6</v>
      </c>
      <c r="G779" s="8" t="s">
        <v>6</v>
      </c>
      <c r="H779" s="8" t="s">
        <v>6</v>
      </c>
      <c r="I779" s="8" t="s">
        <v>6</v>
      </c>
      <c r="J779" s="14" t="str">
        <f>IF(OR($E$695="non applic.",$E$769="non applic.",$E$779="non applic.")=TRUE,"entfällt","")</f>
        <v/>
      </c>
    </row>
    <row r="780" spans="1:10" ht="30" x14ac:dyDescent="0.25">
      <c r="A780" s="67" t="str">
        <f>IF(E780="Défauts","X",
IF(E780="Non applic.","NA",
IF(E780="Projet ITMO","IT",
IF(E780="Remarques","RE",
IF(OR(E780="Pas de défauts",E780="À vérifier"),"","")))))</f>
        <v/>
      </c>
      <c r="B780" s="190">
        <v>4302.01</v>
      </c>
      <c r="C780" s="633" t="s">
        <v>793</v>
      </c>
      <c r="D780" s="25" t="s">
        <v>2430</v>
      </c>
      <c r="E780" s="70" t="s">
        <v>2132</v>
      </c>
      <c r="F780" s="8" t="s">
        <v>6</v>
      </c>
      <c r="G780" s="8" t="s">
        <v>6</v>
      </c>
      <c r="H780" s="8" t="s">
        <v>6</v>
      </c>
      <c r="I780" s="8" t="s">
        <v>6</v>
      </c>
      <c r="J780" s="14" t="str">
        <f t="shared" ref="J780:J799" si="60">IF(OR($E$695="non applic.",$E$769="non applic.",$E$779="non applic.")=TRUE,"entfällt","")</f>
        <v/>
      </c>
    </row>
    <row r="781" spans="1:10" x14ac:dyDescent="0.25">
      <c r="A781" s="221" t="str">
        <f>IF(E781="afficher","X","")</f>
        <v/>
      </c>
      <c r="B781" s="222"/>
      <c r="C781" s="223" t="s">
        <v>794</v>
      </c>
      <c r="D781" s="226"/>
      <c r="E781" s="238"/>
      <c r="F781" s="8" t="s">
        <v>6</v>
      </c>
      <c r="G781" s="8" t="s">
        <v>6</v>
      </c>
      <c r="H781" s="8" t="s">
        <v>6</v>
      </c>
      <c r="I781" s="8" t="s">
        <v>6</v>
      </c>
      <c r="J781" s="14" t="str">
        <f t="shared" si="60"/>
        <v/>
      </c>
    </row>
    <row r="782" spans="1:10" ht="30" x14ac:dyDescent="0.25">
      <c r="A782" s="61" t="str">
        <f>IF(E782="Défauts","X",
IF(E782="Non applic.","NA",
IF(E782="Projet ITMO","IT",
IF(E782="Remarques","RE",
IF(OR(E782="Pas de défauts",E782="À vérifier"),"","")))))</f>
        <v/>
      </c>
      <c r="B782" s="191">
        <v>4302.0200000000004</v>
      </c>
      <c r="C782" s="634" t="s">
        <v>795</v>
      </c>
      <c r="D782" s="15" t="s">
        <v>2430</v>
      </c>
      <c r="E782" s="70" t="s">
        <v>2132</v>
      </c>
      <c r="F782" s="8" t="s">
        <v>6</v>
      </c>
      <c r="G782" s="8" t="s">
        <v>6</v>
      </c>
      <c r="H782" s="8" t="s">
        <v>6</v>
      </c>
      <c r="I782" s="8" t="s">
        <v>6</v>
      </c>
      <c r="J782" s="14" t="str">
        <f t="shared" si="60"/>
        <v/>
      </c>
    </row>
    <row r="783" spans="1:10" x14ac:dyDescent="0.25">
      <c r="A783" s="221" t="str">
        <f>IF(E783="afficher","X","")</f>
        <v/>
      </c>
      <c r="B783" s="222"/>
      <c r="C783" s="223" t="s">
        <v>796</v>
      </c>
      <c r="D783" s="226"/>
      <c r="E783" s="238"/>
      <c r="F783" s="8" t="s">
        <v>6</v>
      </c>
      <c r="G783" s="8" t="s">
        <v>6</v>
      </c>
      <c r="H783" s="8" t="s">
        <v>6</v>
      </c>
      <c r="I783" s="8" t="s">
        <v>6</v>
      </c>
      <c r="J783" s="14" t="str">
        <f t="shared" si="60"/>
        <v/>
      </c>
    </row>
    <row r="784" spans="1:10" ht="30" x14ac:dyDescent="0.25">
      <c r="A784" s="61" t="str">
        <f>IF(E784="Défauts","X",
IF(E784="Non applic.","NA",
IF(E784="Projet ITMO","IT",
IF(E784="Remarques","RE",
IF(OR(E784="Pas de défauts",E784="À vérifier"),"","")))))</f>
        <v/>
      </c>
      <c r="B784" s="191">
        <v>4302.03</v>
      </c>
      <c r="C784" s="634" t="s">
        <v>797</v>
      </c>
      <c r="D784" s="15" t="s">
        <v>2430</v>
      </c>
      <c r="E784" s="70" t="s">
        <v>2132</v>
      </c>
      <c r="F784" s="8" t="s">
        <v>6</v>
      </c>
      <c r="G784" s="8" t="s">
        <v>6</v>
      </c>
      <c r="H784" s="8" t="s">
        <v>6</v>
      </c>
      <c r="I784" s="8" t="s">
        <v>6</v>
      </c>
      <c r="J784" s="14" t="str">
        <f t="shared" si="60"/>
        <v/>
      </c>
    </row>
    <row r="785" spans="1:10" x14ac:dyDescent="0.25">
      <c r="A785" s="221" t="str">
        <f>IF(E785="afficher","X","")</f>
        <v/>
      </c>
      <c r="B785" s="222"/>
      <c r="C785" s="223" t="s">
        <v>798</v>
      </c>
      <c r="D785" s="226"/>
      <c r="E785" s="238"/>
      <c r="F785" s="8" t="s">
        <v>6</v>
      </c>
      <c r="G785" s="8" t="s">
        <v>6</v>
      </c>
      <c r="H785" s="8" t="s">
        <v>6</v>
      </c>
      <c r="I785" s="8" t="s">
        <v>6</v>
      </c>
      <c r="J785" s="14" t="str">
        <f t="shared" si="60"/>
        <v/>
      </c>
    </row>
    <row r="786" spans="1:10" x14ac:dyDescent="0.25">
      <c r="A786" s="74" t="str">
        <f>IF(E786="Défauts","X",
IF(E786="Non applic.","NA",
IF(E786="Projet ITMO","IT",
IF(E786="Remarques","RE",
IF(OR(E786="Pas de défauts",E786="À vérifier"),"","")))))</f>
        <v/>
      </c>
      <c r="B786" s="199">
        <v>4302.04</v>
      </c>
      <c r="C786" s="641" t="s">
        <v>799</v>
      </c>
      <c r="D786" s="73" t="s">
        <v>3</v>
      </c>
      <c r="E786" s="77" t="s">
        <v>2132</v>
      </c>
      <c r="F786" s="8" t="s">
        <v>6</v>
      </c>
      <c r="G786" s="8" t="s">
        <v>6</v>
      </c>
      <c r="H786" s="8" t="s">
        <v>6</v>
      </c>
      <c r="I786" s="8" t="s">
        <v>6</v>
      </c>
      <c r="J786" s="14" t="str">
        <f t="shared" si="60"/>
        <v/>
      </c>
    </row>
    <row r="787" spans="1:10" ht="60" x14ac:dyDescent="0.25">
      <c r="A787" s="221" t="str">
        <f>IF(E787="afficher","X","")</f>
        <v/>
      </c>
      <c r="B787" s="222"/>
      <c r="C787" s="223" t="s">
        <v>800</v>
      </c>
      <c r="D787" s="226"/>
      <c r="E787" s="238"/>
      <c r="F787" s="8" t="s">
        <v>6</v>
      </c>
      <c r="G787" s="8" t="s">
        <v>6</v>
      </c>
      <c r="H787" s="8" t="s">
        <v>6</v>
      </c>
      <c r="I787" s="8" t="s">
        <v>6</v>
      </c>
      <c r="J787" s="14" t="str">
        <f t="shared" si="60"/>
        <v/>
      </c>
    </row>
    <row r="788" spans="1:10" ht="30" x14ac:dyDescent="0.25">
      <c r="A788" s="61" t="str">
        <f>IF(E788="Défauts","X",
IF(E788="Non applic.","NA",
IF(E788="Projet ITMO","IT",
IF(E788="Remarques","RE",
IF(OR(E788="Pas de défauts",E788="À vérifier"),"","")))))</f>
        <v/>
      </c>
      <c r="B788" s="191">
        <v>4302.05</v>
      </c>
      <c r="C788" s="634" t="s">
        <v>801</v>
      </c>
      <c r="D788" s="15" t="s">
        <v>2430</v>
      </c>
      <c r="E788" s="70" t="s">
        <v>2132</v>
      </c>
      <c r="F788" s="8" t="s">
        <v>6</v>
      </c>
      <c r="G788" s="8" t="s">
        <v>6</v>
      </c>
      <c r="H788" s="8" t="s">
        <v>6</v>
      </c>
      <c r="I788" s="8" t="s">
        <v>6</v>
      </c>
      <c r="J788" s="14" t="str">
        <f t="shared" si="60"/>
        <v/>
      </c>
    </row>
    <row r="789" spans="1:10" x14ac:dyDescent="0.25">
      <c r="A789" s="221" t="str">
        <f>IF(E789="afficher","X","")</f>
        <v/>
      </c>
      <c r="B789" s="222"/>
      <c r="C789" s="223" t="s">
        <v>802</v>
      </c>
      <c r="D789" s="226"/>
      <c r="E789" s="238"/>
      <c r="F789" s="8" t="s">
        <v>6</v>
      </c>
      <c r="G789" s="8" t="s">
        <v>6</v>
      </c>
      <c r="H789" s="8" t="s">
        <v>6</v>
      </c>
      <c r="I789" s="8" t="s">
        <v>6</v>
      </c>
      <c r="J789" s="14" t="str">
        <f t="shared" si="60"/>
        <v/>
      </c>
    </row>
    <row r="790" spans="1:10" ht="30" x14ac:dyDescent="0.25">
      <c r="A790" s="61" t="str">
        <f>IF(E790="Défauts","X",
IF(E790="Non applic.","NA",
IF(E790="Projet ITMO","IT",
IF(E790="Remarques","RE",
IF(OR(E790="Pas de défauts",E790="À vérifier"),"","")))))</f>
        <v/>
      </c>
      <c r="B790" s="191">
        <v>4302.0600000000004</v>
      </c>
      <c r="C790" s="634" t="s">
        <v>803</v>
      </c>
      <c r="D790" s="15" t="s">
        <v>2430</v>
      </c>
      <c r="E790" s="70" t="s">
        <v>2132</v>
      </c>
      <c r="F790" s="8" t="s">
        <v>6</v>
      </c>
      <c r="G790" s="8" t="s">
        <v>6</v>
      </c>
      <c r="H790" s="8" t="s">
        <v>6</v>
      </c>
      <c r="I790" s="8" t="s">
        <v>6</v>
      </c>
      <c r="J790" s="14" t="str">
        <f t="shared" si="60"/>
        <v/>
      </c>
    </row>
    <row r="791" spans="1:10" ht="45" x14ac:dyDescent="0.25">
      <c r="A791" s="221" t="str">
        <f>IF(E791="afficher","X","")</f>
        <v/>
      </c>
      <c r="B791" s="222"/>
      <c r="C791" s="223" t="s">
        <v>804</v>
      </c>
      <c r="D791" s="226"/>
      <c r="E791" s="238"/>
      <c r="F791" s="8" t="s">
        <v>6</v>
      </c>
      <c r="G791" s="8" t="s">
        <v>6</v>
      </c>
      <c r="H791" s="8" t="s">
        <v>6</v>
      </c>
      <c r="I791" s="8" t="s">
        <v>6</v>
      </c>
      <c r="J791" s="14" t="str">
        <f t="shared" si="60"/>
        <v/>
      </c>
    </row>
    <row r="792" spans="1:10" ht="30" x14ac:dyDescent="0.25">
      <c r="A792" s="61" t="str">
        <f>IF(E792="Défauts","X",
IF(E792="Non applic.","NA",
IF(E792="Projet ITMO","IT",
IF(E792="Remarques","RE",
IF(OR(E792="Pas de défauts",E792="À vérifier"),"","")))))</f>
        <v/>
      </c>
      <c r="B792" s="191">
        <v>4302.07</v>
      </c>
      <c r="C792" s="634" t="s">
        <v>805</v>
      </c>
      <c r="D792" s="15" t="s">
        <v>2430</v>
      </c>
      <c r="E792" s="70" t="s">
        <v>2132</v>
      </c>
      <c r="F792" s="8" t="s">
        <v>6</v>
      </c>
      <c r="G792" s="8" t="s">
        <v>6</v>
      </c>
      <c r="H792" s="8" t="s">
        <v>6</v>
      </c>
      <c r="I792" s="8" t="s">
        <v>6</v>
      </c>
      <c r="J792" s="14" t="str">
        <f t="shared" si="60"/>
        <v/>
      </c>
    </row>
    <row r="793" spans="1:10" ht="45" x14ac:dyDescent="0.25">
      <c r="A793" s="221" t="str">
        <f>IF(E793="afficher","X","")</f>
        <v/>
      </c>
      <c r="B793" s="222"/>
      <c r="C793" s="223" t="s">
        <v>806</v>
      </c>
      <c r="D793" s="226"/>
      <c r="E793" s="238"/>
      <c r="F793" s="8" t="s">
        <v>6</v>
      </c>
      <c r="G793" s="8" t="s">
        <v>6</v>
      </c>
      <c r="H793" s="8" t="s">
        <v>6</v>
      </c>
      <c r="I793" s="8" t="s">
        <v>6</v>
      </c>
      <c r="J793" s="14" t="str">
        <f t="shared" si="60"/>
        <v/>
      </c>
    </row>
    <row r="794" spans="1:10" x14ac:dyDescent="0.25">
      <c r="A794" s="61" t="str">
        <f>IF(E794="Défauts","X",
IF(E794="Non applic.","NA",
IF(E794="Projet ITMO","IT",
IF(E794="Remarques","RE",
IF(OR(E794="Pas de défauts",E794="À vérifier"),"","")))))</f>
        <v/>
      </c>
      <c r="B794" s="191">
        <v>4302.08</v>
      </c>
      <c r="C794" s="634" t="s">
        <v>807</v>
      </c>
      <c r="D794" s="15" t="s">
        <v>2430</v>
      </c>
      <c r="E794" s="70" t="s">
        <v>2132</v>
      </c>
      <c r="F794" s="8" t="s">
        <v>6</v>
      </c>
      <c r="G794" s="8" t="s">
        <v>6</v>
      </c>
      <c r="H794" s="8" t="s">
        <v>6</v>
      </c>
      <c r="I794" s="8" t="s">
        <v>6</v>
      </c>
      <c r="J794" s="14" t="str">
        <f t="shared" si="60"/>
        <v/>
      </c>
    </row>
    <row r="795" spans="1:10" x14ac:dyDescent="0.25">
      <c r="A795" s="221" t="str">
        <f>IF(E795="afficher","X","")</f>
        <v/>
      </c>
      <c r="B795" s="222"/>
      <c r="C795" s="223" t="s">
        <v>808</v>
      </c>
      <c r="D795" s="226"/>
      <c r="E795" s="238"/>
      <c r="F795" s="8" t="s">
        <v>6</v>
      </c>
      <c r="G795" s="8" t="s">
        <v>6</v>
      </c>
      <c r="H795" s="8" t="s">
        <v>6</v>
      </c>
      <c r="I795" s="8" t="s">
        <v>6</v>
      </c>
      <c r="J795" s="14" t="str">
        <f t="shared" si="60"/>
        <v/>
      </c>
    </row>
    <row r="796" spans="1:10" x14ac:dyDescent="0.25">
      <c r="A796" s="61" t="str">
        <f>IF(E796="Défauts","X",
IF(E796="Non applic.","NA",
IF(E796="Projet ITMO","IT",
IF(E796="Remarques","RE",
IF(OR(E796="Pas de défauts",E796="À vérifier"),"","")))))</f>
        <v/>
      </c>
      <c r="B796" s="191">
        <v>4302.09</v>
      </c>
      <c r="C796" s="634" t="s">
        <v>809</v>
      </c>
      <c r="D796" s="15" t="s">
        <v>2430</v>
      </c>
      <c r="E796" s="70" t="s">
        <v>2132</v>
      </c>
      <c r="F796" s="8" t="s">
        <v>6</v>
      </c>
      <c r="G796" s="8" t="s">
        <v>6</v>
      </c>
      <c r="H796" s="8" t="s">
        <v>6</v>
      </c>
      <c r="I796" s="8" t="s">
        <v>6</v>
      </c>
      <c r="J796" s="14" t="str">
        <f t="shared" si="60"/>
        <v/>
      </c>
    </row>
    <row r="797" spans="1:10" ht="45" x14ac:dyDescent="0.25">
      <c r="A797" s="221" t="str">
        <f>IF(E797="afficher","X","")</f>
        <v/>
      </c>
      <c r="B797" s="222"/>
      <c r="C797" s="223" t="s">
        <v>810</v>
      </c>
      <c r="D797" s="226"/>
      <c r="E797" s="238"/>
      <c r="F797" s="8" t="s">
        <v>6</v>
      </c>
      <c r="G797" s="8" t="s">
        <v>6</v>
      </c>
      <c r="H797" s="8" t="s">
        <v>6</v>
      </c>
      <c r="I797" s="8" t="s">
        <v>6</v>
      </c>
      <c r="J797" s="14" t="str">
        <f t="shared" si="60"/>
        <v/>
      </c>
    </row>
    <row r="798" spans="1:10" ht="30" x14ac:dyDescent="0.25">
      <c r="A798" s="61" t="str">
        <f>IF(E798="Défauts","X",
IF(E798="Non applic.","NA",
IF(E798="Projet ITMO","IT",
IF(E798="Remarques","RE",
IF(OR(E798="Pas de défauts",E798="À vérifier"),"","")))))</f>
        <v/>
      </c>
      <c r="B798" s="191">
        <v>4302.1000000000004</v>
      </c>
      <c r="C798" s="634" t="s">
        <v>811</v>
      </c>
      <c r="D798" s="15" t="s">
        <v>2430</v>
      </c>
      <c r="E798" s="70" t="s">
        <v>2132</v>
      </c>
      <c r="F798" s="8" t="s">
        <v>6</v>
      </c>
      <c r="G798" s="8" t="s">
        <v>6</v>
      </c>
      <c r="H798" s="8" t="s">
        <v>6</v>
      </c>
      <c r="I798" s="8" t="s">
        <v>6</v>
      </c>
      <c r="J798" s="14" t="str">
        <f t="shared" si="60"/>
        <v/>
      </c>
    </row>
    <row r="799" spans="1:10" ht="30.75" thickBot="1" x14ac:dyDescent="0.3">
      <c r="A799" s="236" t="str">
        <f>IF(E799="afficher","X","")</f>
        <v/>
      </c>
      <c r="B799" s="225"/>
      <c r="C799" s="227" t="s">
        <v>812</v>
      </c>
      <c r="D799" s="228"/>
      <c r="E799" s="238"/>
      <c r="F799" s="8" t="s">
        <v>6</v>
      </c>
      <c r="G799" s="8" t="s">
        <v>6</v>
      </c>
      <c r="H799" s="8" t="s">
        <v>6</v>
      </c>
      <c r="I799" s="8" t="s">
        <v>6</v>
      </c>
      <c r="J799" s="14" t="str">
        <f t="shared" si="60"/>
        <v/>
      </c>
    </row>
    <row r="800" spans="1:10" ht="30.75" thickBot="1" x14ac:dyDescent="0.3">
      <c r="A800" s="72" t="str">
        <f>IF(OR(COUNTIF(A801:A805,"X")&gt;0,J800="entfälltx"),"X","")</f>
        <v/>
      </c>
      <c r="B800" s="207">
        <v>4303</v>
      </c>
      <c r="C800" s="632" t="s">
        <v>813</v>
      </c>
      <c r="D800" s="142"/>
      <c r="E800" s="209"/>
      <c r="F800" s="8" t="s">
        <v>6</v>
      </c>
      <c r="G800" s="8" t="s">
        <v>6</v>
      </c>
      <c r="H800" s="8" t="s">
        <v>6</v>
      </c>
      <c r="I800" s="8" t="s">
        <v>6</v>
      </c>
      <c r="J800" s="14" t="str">
        <f>IF(OR($E$695="non applic.",$E$769="non applic.",$E$800="non applic.")=TRUE,"entfällt","")</f>
        <v/>
      </c>
    </row>
    <row r="801" spans="1:10" x14ac:dyDescent="0.25">
      <c r="A801" s="67" t="str">
        <f>IF(E801="Défauts","X",
IF(E801="Non applic.","NA",
IF(E801="Projet ITMO","IT",
IF(E801="Remarques","RE",
IF(OR(E801="Pas de défauts",E801="À vérifier"),"","")))))</f>
        <v/>
      </c>
      <c r="B801" s="190">
        <v>4303.01</v>
      </c>
      <c r="C801" s="633" t="s">
        <v>814</v>
      </c>
      <c r="D801" s="25" t="s">
        <v>2430</v>
      </c>
      <c r="E801" s="70" t="s">
        <v>2132</v>
      </c>
      <c r="F801" s="8" t="s">
        <v>6</v>
      </c>
      <c r="G801" s="8" t="s">
        <v>6</v>
      </c>
      <c r="H801" s="8" t="s">
        <v>6</v>
      </c>
      <c r="I801" s="8" t="s">
        <v>6</v>
      </c>
      <c r="J801" s="14" t="str">
        <f t="shared" ref="J801:J805" si="61">IF(OR($E$695="non applic.",$E$769="non applic.",$E$800="non applic.")=TRUE,"entfällt","")</f>
        <v/>
      </c>
    </row>
    <row r="802" spans="1:10" x14ac:dyDescent="0.25">
      <c r="A802" s="221" t="str">
        <f>IF(E802="afficher","X","")</f>
        <v/>
      </c>
      <c r="B802" s="222"/>
      <c r="C802" s="223" t="s">
        <v>815</v>
      </c>
      <c r="D802" s="226"/>
      <c r="E802" s="238"/>
      <c r="F802" s="8" t="s">
        <v>6</v>
      </c>
      <c r="G802" s="8" t="s">
        <v>6</v>
      </c>
      <c r="H802" s="8" t="s">
        <v>6</v>
      </c>
      <c r="I802" s="8" t="s">
        <v>6</v>
      </c>
      <c r="J802" s="14" t="str">
        <f t="shared" si="61"/>
        <v/>
      </c>
    </row>
    <row r="803" spans="1:10" x14ac:dyDescent="0.25">
      <c r="A803" s="67" t="str">
        <f>IF(E803="Défauts","X",
IF(E803="Non applic.","NA",
IF(E803="Projet ITMO","IT",
IF(E803="Remarques","RE",
IF(OR(E803="Pas de défauts",E803="À vérifier"),"","")))))</f>
        <v/>
      </c>
      <c r="B803" s="191">
        <v>4303.0200000000004</v>
      </c>
      <c r="C803" s="634" t="s">
        <v>816</v>
      </c>
      <c r="D803" s="15" t="s">
        <v>2430</v>
      </c>
      <c r="E803" s="70" t="s">
        <v>2132</v>
      </c>
      <c r="F803" s="8" t="s">
        <v>6</v>
      </c>
      <c r="G803" s="8" t="s">
        <v>6</v>
      </c>
      <c r="H803" s="8" t="s">
        <v>6</v>
      </c>
      <c r="I803" s="8" t="s">
        <v>6</v>
      </c>
      <c r="J803" s="14" t="str">
        <f t="shared" si="61"/>
        <v/>
      </c>
    </row>
    <row r="804" spans="1:10" ht="45" x14ac:dyDescent="0.25">
      <c r="A804" s="221" t="str">
        <f>IF(E804="afficher","X","")</f>
        <v/>
      </c>
      <c r="B804" s="222"/>
      <c r="C804" s="223" t="s">
        <v>817</v>
      </c>
      <c r="D804" s="226"/>
      <c r="E804" s="238"/>
      <c r="F804" s="8" t="s">
        <v>6</v>
      </c>
      <c r="G804" s="8" t="s">
        <v>6</v>
      </c>
      <c r="H804" s="8" t="s">
        <v>6</v>
      </c>
      <c r="I804" s="8" t="s">
        <v>6</v>
      </c>
      <c r="J804" s="14" t="str">
        <f t="shared" si="61"/>
        <v/>
      </c>
    </row>
    <row r="805" spans="1:10" ht="30.75" thickBot="1" x14ac:dyDescent="0.3">
      <c r="A805" s="236" t="str">
        <f>IF(E805="afficher","X","")</f>
        <v/>
      </c>
      <c r="B805" s="225"/>
      <c r="C805" s="227" t="s">
        <v>818</v>
      </c>
      <c r="D805" s="228"/>
      <c r="E805" s="239"/>
      <c r="F805" s="8" t="s">
        <v>6</v>
      </c>
      <c r="G805" s="8" t="s">
        <v>6</v>
      </c>
      <c r="H805" s="8" t="s">
        <v>6</v>
      </c>
      <c r="I805" s="8" t="s">
        <v>6</v>
      </c>
      <c r="J805" s="14" t="str">
        <f t="shared" si="61"/>
        <v/>
      </c>
    </row>
    <row r="806" spans="1:10" ht="15.75" thickBot="1" x14ac:dyDescent="0.3">
      <c r="A806" s="170" t="str">
        <f>IF(COUNTIF(A807:A809,"X")&gt;0,"X","")</f>
        <v/>
      </c>
      <c r="B806" s="194">
        <v>4400</v>
      </c>
      <c r="C806" s="639" t="s">
        <v>1169</v>
      </c>
      <c r="D806" s="171"/>
      <c r="E806" s="214"/>
      <c r="F806" s="8" t="s">
        <v>6</v>
      </c>
      <c r="G806" s="8" t="s">
        <v>6</v>
      </c>
      <c r="H806" s="8" t="s">
        <v>6</v>
      </c>
      <c r="I806" s="8" t="s">
        <v>6</v>
      </c>
      <c r="J806" s="14" t="str">
        <f>IF(OR($E$695="non applic.",$E$806="non applic.")=TRUE,"entfällt","")</f>
        <v/>
      </c>
    </row>
    <row r="807" spans="1:10" x14ac:dyDescent="0.25">
      <c r="A807" s="167" t="str">
        <f>IF(E807="Défauts","X",
IF(E807="Non applic.","NA",
IF(E807="Projet ITMO","IT",
IF(E807="Remarques","RE",
IF(OR(E807="Pas de défauts",E807="À vérifier"),"","")))))</f>
        <v/>
      </c>
      <c r="B807" s="195">
        <v>4401</v>
      </c>
      <c r="C807" s="168" t="s">
        <v>1194</v>
      </c>
      <c r="D807" s="169"/>
      <c r="E807" s="162"/>
      <c r="F807" s="8" t="s">
        <v>6</v>
      </c>
      <c r="G807" s="8" t="s">
        <v>6</v>
      </c>
      <c r="H807" s="8" t="s">
        <v>6</v>
      </c>
      <c r="I807" s="8" t="s">
        <v>6</v>
      </c>
      <c r="J807" s="14" t="str">
        <f t="shared" ref="J807:J809" si="62">IF(OR($E$695="non applic.",$E$806="non applic.")=TRUE,"entfällt","")</f>
        <v/>
      </c>
    </row>
    <row r="808" spans="1:10" x14ac:dyDescent="0.25">
      <c r="A808" s="160" t="str">
        <f>IF(E808="Défauts","X",
IF(E808="Non applic.","NA",
IF(E808="Projet ITMO","IT",
IF(E808="Remarques","RE",
IF(OR(E808="Pas de défauts",E808="À vérifier"),"","")))))</f>
        <v/>
      </c>
      <c r="B808" s="196">
        <v>4402</v>
      </c>
      <c r="C808" s="161" t="s">
        <v>1194</v>
      </c>
      <c r="D808" s="158"/>
      <c r="E808" s="159"/>
      <c r="F808" s="8" t="s">
        <v>6</v>
      </c>
      <c r="G808" s="8" t="s">
        <v>6</v>
      </c>
      <c r="H808" s="8" t="s">
        <v>6</v>
      </c>
      <c r="I808" s="8" t="s">
        <v>6</v>
      </c>
      <c r="J808" s="14" t="str">
        <f t="shared" si="62"/>
        <v/>
      </c>
    </row>
    <row r="809" spans="1:10" ht="15.75" thickBot="1" x14ac:dyDescent="0.3">
      <c r="A809" s="165" t="str">
        <f>IF(E809="Défauts","X",
IF(E809="Non applic.","NA",
IF(E809="Projet ITMO","IT",
IF(E809="Remarques","RE",
IF(OR(E809="Pas de défauts",E809="À vérifier"),"","")))))</f>
        <v/>
      </c>
      <c r="B809" s="197">
        <v>4403</v>
      </c>
      <c r="C809" s="163" t="s">
        <v>1194</v>
      </c>
      <c r="D809" s="164"/>
      <c r="E809" s="166"/>
      <c r="F809" s="8" t="s">
        <v>6</v>
      </c>
      <c r="G809" s="8" t="s">
        <v>6</v>
      </c>
      <c r="H809" s="8" t="s">
        <v>6</v>
      </c>
      <c r="I809" s="8" t="s">
        <v>6</v>
      </c>
      <c r="J809" s="14" t="str">
        <f t="shared" si="62"/>
        <v/>
      </c>
    </row>
    <row r="810" spans="1:10" ht="19.5" thickBot="1" x14ac:dyDescent="0.3">
      <c r="A810" s="153" t="str">
        <f>IF(OR(A811="X",A827="X",A872="X",J810="entfälltX"),"X","")</f>
        <v/>
      </c>
      <c r="B810" s="216">
        <v>5000</v>
      </c>
      <c r="C810" s="630" t="s">
        <v>819</v>
      </c>
      <c r="D810" s="145"/>
      <c r="E810" s="211"/>
      <c r="F810" s="8" t="s">
        <v>6</v>
      </c>
      <c r="G810" s="8" t="s">
        <v>6</v>
      </c>
      <c r="H810" s="8" t="s">
        <v>6</v>
      </c>
      <c r="I810" s="8" t="s">
        <v>6</v>
      </c>
      <c r="J810" s="155" t="str">
        <f>IF(OR($E$810="non applic.")=TRUE,"entfällt","")</f>
        <v/>
      </c>
    </row>
    <row r="811" spans="1:10" ht="30.75" thickBot="1" x14ac:dyDescent="0.3">
      <c r="A811" s="153" t="str">
        <f>IF(OR(A812="X",A822="X",J811="entfälltX"),"X","")</f>
        <v/>
      </c>
      <c r="B811" s="206">
        <v>5100</v>
      </c>
      <c r="C811" s="631" t="s">
        <v>820</v>
      </c>
      <c r="D811" s="144"/>
      <c r="E811" s="212"/>
      <c r="F811" s="8" t="s">
        <v>6</v>
      </c>
      <c r="G811" s="8" t="s">
        <v>6</v>
      </c>
      <c r="H811" s="8" t="s">
        <v>6</v>
      </c>
      <c r="I811" s="8" t="s">
        <v>6</v>
      </c>
      <c r="J811" s="14" t="str">
        <f>IF(OR($E$810="non applic.",$E$811="non applic.")=TRUE,"entfällt","")</f>
        <v/>
      </c>
    </row>
    <row r="812" spans="1:10" ht="15.75" thickBot="1" x14ac:dyDescent="0.3">
      <c r="A812" s="72" t="str">
        <f>IF(OR(COUNTIF(A813:A821,"X")&gt;0,J812="entfälltx"),"X","")</f>
        <v/>
      </c>
      <c r="B812" s="207">
        <v>5101</v>
      </c>
      <c r="C812" s="632" t="s">
        <v>667</v>
      </c>
      <c r="D812" s="142"/>
      <c r="E812" s="209"/>
      <c r="F812" s="8" t="s">
        <v>6</v>
      </c>
      <c r="G812" s="8" t="s">
        <v>6</v>
      </c>
      <c r="H812" s="8" t="s">
        <v>6</v>
      </c>
      <c r="I812" s="8" t="s">
        <v>6</v>
      </c>
      <c r="J812" s="14" t="str">
        <f>IF(OR($E$810="non applic.",$E$811="non applic.",$E$812="non applic.")=TRUE,"entfällt","")</f>
        <v/>
      </c>
    </row>
    <row r="813" spans="1:10" ht="45" x14ac:dyDescent="0.25">
      <c r="A813" s="67" t="str">
        <f>IF(E813="Défauts","X",
IF(E813="Non applic.","NA",
IF(E813="Projet ITMO","IT",
IF(E813="Remarques","RE",
IF(OR(E813="Pas de défauts",E813="À vérifier"),"","")))))</f>
        <v/>
      </c>
      <c r="B813" s="190">
        <v>5101.01</v>
      </c>
      <c r="C813" s="633" t="s">
        <v>821</v>
      </c>
      <c r="D813" s="25" t="s">
        <v>2430</v>
      </c>
      <c r="E813" s="70" t="s">
        <v>2132</v>
      </c>
      <c r="F813" s="8" t="s">
        <v>6</v>
      </c>
      <c r="G813" s="8" t="s">
        <v>6</v>
      </c>
      <c r="H813" s="8" t="s">
        <v>6</v>
      </c>
      <c r="I813" s="8" t="s">
        <v>6</v>
      </c>
      <c r="J813" s="14" t="str">
        <f t="shared" ref="J813:J821" si="63">IF(OR($E$810="non applic.",$E$811="non applic.",$E$812="non applic.")=TRUE,"entfällt","")</f>
        <v/>
      </c>
    </row>
    <row r="814" spans="1:10" ht="30" x14ac:dyDescent="0.25">
      <c r="A814" s="221" t="str">
        <f>IF(E814="afficher","X","")</f>
        <v/>
      </c>
      <c r="B814" s="222"/>
      <c r="C814" s="223" t="s">
        <v>822</v>
      </c>
      <c r="D814" s="226"/>
      <c r="E814" s="238"/>
      <c r="F814" s="8" t="s">
        <v>6</v>
      </c>
      <c r="G814" s="8" t="s">
        <v>6</v>
      </c>
      <c r="H814" s="8" t="s">
        <v>6</v>
      </c>
      <c r="I814" s="8" t="s">
        <v>6</v>
      </c>
      <c r="J814" s="14" t="str">
        <f t="shared" si="63"/>
        <v/>
      </c>
    </row>
    <row r="815" spans="1:10" ht="30" x14ac:dyDescent="0.25">
      <c r="A815" s="67" t="str">
        <f>IF(E815="Défauts","X",
IF(E815="Non applic.","NA",
IF(E815="Projet ITMO","IT",
IF(E815="Remarques","RE",
IF(OR(E815="Pas de défauts",E815="À vérifier"),"","")))))</f>
        <v/>
      </c>
      <c r="B815" s="191">
        <v>5101.0200000000004</v>
      </c>
      <c r="C815" s="634" t="s">
        <v>823</v>
      </c>
      <c r="D815" s="15" t="s">
        <v>2430</v>
      </c>
      <c r="E815" s="70" t="s">
        <v>2132</v>
      </c>
      <c r="F815" s="8" t="s">
        <v>6</v>
      </c>
      <c r="G815" s="8" t="s">
        <v>6</v>
      </c>
      <c r="H815" s="8" t="s">
        <v>6</v>
      </c>
      <c r="I815" s="8" t="s">
        <v>6</v>
      </c>
      <c r="J815" s="14" t="str">
        <f t="shared" si="63"/>
        <v/>
      </c>
    </row>
    <row r="816" spans="1:10" ht="30" x14ac:dyDescent="0.25">
      <c r="A816" s="221" t="str">
        <f>IF(E816="afficher","X","")</f>
        <v/>
      </c>
      <c r="B816" s="222"/>
      <c r="C816" s="223" t="s">
        <v>824</v>
      </c>
      <c r="D816" s="226"/>
      <c r="E816" s="238"/>
      <c r="F816" s="8" t="s">
        <v>6</v>
      </c>
      <c r="G816" s="8" t="s">
        <v>6</v>
      </c>
      <c r="H816" s="8" t="s">
        <v>6</v>
      </c>
      <c r="I816" s="8" t="s">
        <v>6</v>
      </c>
      <c r="J816" s="14" t="str">
        <f t="shared" si="63"/>
        <v/>
      </c>
    </row>
    <row r="817" spans="1:10" ht="30" x14ac:dyDescent="0.25">
      <c r="A817" s="67" t="str">
        <f>IF(E817="Défauts","X",
IF(E817="Non applic.","NA",
IF(E817="Projet ITMO","IT",
IF(E817="Remarques","RE",
IF(OR(E817="Pas de défauts",E817="À vérifier"),"","")))))</f>
        <v/>
      </c>
      <c r="B817" s="191">
        <v>5101.03</v>
      </c>
      <c r="C817" s="634" t="s">
        <v>825</v>
      </c>
      <c r="D817" s="15" t="s">
        <v>2430</v>
      </c>
      <c r="E817" s="70" t="s">
        <v>2132</v>
      </c>
      <c r="F817" s="8" t="s">
        <v>6</v>
      </c>
      <c r="G817" s="8" t="s">
        <v>6</v>
      </c>
      <c r="H817" s="8" t="s">
        <v>6</v>
      </c>
      <c r="I817" s="8" t="s">
        <v>6</v>
      </c>
      <c r="J817" s="14" t="str">
        <f t="shared" si="63"/>
        <v/>
      </c>
    </row>
    <row r="818" spans="1:10" x14ac:dyDescent="0.25">
      <c r="A818" s="221" t="str">
        <f>IF(E818="afficher","X","")</f>
        <v/>
      </c>
      <c r="B818" s="222"/>
      <c r="C818" s="248" t="s">
        <v>826</v>
      </c>
      <c r="D818" s="226"/>
      <c r="E818" s="238"/>
      <c r="F818" s="8" t="s">
        <v>6</v>
      </c>
      <c r="G818" s="8" t="s">
        <v>6</v>
      </c>
      <c r="H818" s="8" t="s">
        <v>6</v>
      </c>
      <c r="I818" s="8" t="s">
        <v>6</v>
      </c>
      <c r="J818" s="14" t="str">
        <f t="shared" si="63"/>
        <v/>
      </c>
    </row>
    <row r="819" spans="1:10" x14ac:dyDescent="0.25">
      <c r="A819" s="221" t="str">
        <f>IF(E819="afficher","X","")</f>
        <v/>
      </c>
      <c r="B819" s="222"/>
      <c r="C819" s="248" t="s">
        <v>827</v>
      </c>
      <c r="D819" s="226"/>
      <c r="E819" s="238"/>
      <c r="F819" s="8" t="s">
        <v>6</v>
      </c>
      <c r="G819" s="8" t="s">
        <v>6</v>
      </c>
      <c r="H819" s="8" t="s">
        <v>6</v>
      </c>
      <c r="I819" s="8" t="s">
        <v>6</v>
      </c>
      <c r="J819" s="14" t="str">
        <f t="shared" si="63"/>
        <v/>
      </c>
    </row>
    <row r="820" spans="1:10" ht="30" x14ac:dyDescent="0.25">
      <c r="A820" s="221" t="str">
        <f>IF(E820="afficher","X","")</f>
        <v/>
      </c>
      <c r="B820" s="222"/>
      <c r="C820" s="248" t="s">
        <v>828</v>
      </c>
      <c r="D820" s="226"/>
      <c r="E820" s="238"/>
      <c r="F820" s="8" t="s">
        <v>6</v>
      </c>
      <c r="G820" s="8" t="s">
        <v>6</v>
      </c>
      <c r="H820" s="8" t="s">
        <v>6</v>
      </c>
      <c r="I820" s="8" t="s">
        <v>6</v>
      </c>
      <c r="J820" s="14" t="str">
        <f t="shared" si="63"/>
        <v/>
      </c>
    </row>
    <row r="821" spans="1:10" ht="30.75" thickBot="1" x14ac:dyDescent="0.3">
      <c r="A821" s="221" t="str">
        <f>IF(E821="afficher","X","")</f>
        <v/>
      </c>
      <c r="B821" s="225"/>
      <c r="C821" s="235" t="s">
        <v>725</v>
      </c>
      <c r="D821" s="228"/>
      <c r="E821" s="238"/>
      <c r="F821" s="8" t="s">
        <v>6</v>
      </c>
      <c r="G821" s="8" t="s">
        <v>6</v>
      </c>
      <c r="H821" s="8" t="s">
        <v>6</v>
      </c>
      <c r="I821" s="8" t="s">
        <v>6</v>
      </c>
      <c r="J821" s="14" t="str">
        <f t="shared" si="63"/>
        <v/>
      </c>
    </row>
    <row r="822" spans="1:10" ht="15.75" thickBot="1" x14ac:dyDescent="0.3">
      <c r="A822" s="72" t="str">
        <f>IF(OR(COUNTIF(A823:A826,"X")&gt;0,J822="entfälltx"),"X","")</f>
        <v/>
      </c>
      <c r="B822" s="207">
        <v>5102</v>
      </c>
      <c r="C822" s="632" t="s">
        <v>726</v>
      </c>
      <c r="D822" s="142"/>
      <c r="E822" s="209"/>
      <c r="F822" s="8" t="s">
        <v>6</v>
      </c>
      <c r="G822" s="8" t="s">
        <v>6</v>
      </c>
      <c r="H822" s="8" t="s">
        <v>6</v>
      </c>
      <c r="I822" s="8" t="s">
        <v>6</v>
      </c>
      <c r="J822" s="14" t="str">
        <f>IF(OR($E$810="non applic.",$E$811="non applic.",$E$822="non applic.")=TRUE,"entfällt","")</f>
        <v/>
      </c>
    </row>
    <row r="823" spans="1:10" ht="30" x14ac:dyDescent="0.25">
      <c r="A823" s="67" t="str">
        <f>IF(E823="Défauts","X",
IF(E823="Non applic.","NA",
IF(E823="Projet ITMO","IT",
IF(E823="Remarques","RE",
IF(OR(E823="Pas de défauts",E823="À vérifier"),"","")))))</f>
        <v/>
      </c>
      <c r="B823" s="190">
        <v>5102.01</v>
      </c>
      <c r="C823" s="633" t="s">
        <v>727</v>
      </c>
      <c r="D823" s="25" t="s">
        <v>2430</v>
      </c>
      <c r="E823" s="70" t="s">
        <v>2132</v>
      </c>
      <c r="F823" s="8" t="s">
        <v>6</v>
      </c>
      <c r="G823" s="8" t="s">
        <v>6</v>
      </c>
      <c r="H823" s="8" t="s">
        <v>6</v>
      </c>
      <c r="I823" s="8" t="s">
        <v>6</v>
      </c>
      <c r="J823" s="14" t="str">
        <f t="shared" ref="J823:J826" si="64">IF(OR($E$810="non applic.",$E$811="non applic.",$E$822="non applic.")=TRUE,"entfällt","")</f>
        <v/>
      </c>
    </row>
    <row r="824" spans="1:10" x14ac:dyDescent="0.25">
      <c r="A824" s="221" t="str">
        <f>IF(E824="afficher","X","")</f>
        <v/>
      </c>
      <c r="B824" s="222"/>
      <c r="C824" s="223" t="s">
        <v>682</v>
      </c>
      <c r="D824" s="226"/>
      <c r="E824" s="238"/>
      <c r="F824" s="8" t="s">
        <v>6</v>
      </c>
      <c r="G824" s="8" t="s">
        <v>6</v>
      </c>
      <c r="H824" s="8" t="s">
        <v>6</v>
      </c>
      <c r="I824" s="8" t="s">
        <v>6</v>
      </c>
      <c r="J824" s="14" t="str">
        <f t="shared" si="64"/>
        <v/>
      </c>
    </row>
    <row r="825" spans="1:10" ht="30" x14ac:dyDescent="0.25">
      <c r="A825" s="67" t="str">
        <f>IF(E825="Défauts","X",
IF(E825="Non applic.","NA",
IF(E825="Projet ITMO","IT",
IF(E825="Remarques","RE",
IF(OR(E825="Pas de défauts",E825="À vérifier"),"","")))))</f>
        <v/>
      </c>
      <c r="B825" s="191">
        <v>5102.0200000000004</v>
      </c>
      <c r="C825" s="634" t="s">
        <v>728</v>
      </c>
      <c r="D825" s="15" t="s">
        <v>2430</v>
      </c>
      <c r="E825" s="70" t="s">
        <v>2132</v>
      </c>
      <c r="F825" s="8" t="s">
        <v>6</v>
      </c>
      <c r="G825" s="8" t="s">
        <v>6</v>
      </c>
      <c r="H825" s="8" t="s">
        <v>6</v>
      </c>
      <c r="I825" s="8" t="s">
        <v>6</v>
      </c>
      <c r="J825" s="14" t="str">
        <f t="shared" si="64"/>
        <v/>
      </c>
    </row>
    <row r="826" spans="1:10" ht="75.75" thickBot="1" x14ac:dyDescent="0.3">
      <c r="A826" s="221" t="str">
        <f>IF(E826="afficher","X","")</f>
        <v/>
      </c>
      <c r="B826" s="225"/>
      <c r="C826" s="227" t="s">
        <v>829</v>
      </c>
      <c r="D826" s="228"/>
      <c r="E826" s="238"/>
      <c r="F826" s="8" t="s">
        <v>6</v>
      </c>
      <c r="G826" s="8" t="s">
        <v>6</v>
      </c>
      <c r="H826" s="8" t="s">
        <v>6</v>
      </c>
      <c r="I826" s="8" t="s">
        <v>6</v>
      </c>
      <c r="J826" s="14" t="str">
        <f t="shared" si="64"/>
        <v/>
      </c>
    </row>
    <row r="827" spans="1:10" ht="15.75" thickBot="1" x14ac:dyDescent="0.3">
      <c r="A827" s="153" t="str">
        <f>IF(OR(A828="X",A838="X",A845="X",J827="entfälltX"),"X","")</f>
        <v/>
      </c>
      <c r="B827" s="206">
        <v>5200</v>
      </c>
      <c r="C827" s="631" t="s">
        <v>830</v>
      </c>
      <c r="D827" s="144"/>
      <c r="E827" s="208"/>
      <c r="F827" s="8" t="s">
        <v>6</v>
      </c>
      <c r="G827" s="8" t="s">
        <v>6</v>
      </c>
      <c r="H827" s="8" t="s">
        <v>6</v>
      </c>
      <c r="I827" s="8" t="s">
        <v>6</v>
      </c>
      <c r="J827" s="14" t="str">
        <f>IF(OR($E$810="non applic.",$E$827="non applic.")=TRUE,"entfällt","")</f>
        <v/>
      </c>
    </row>
    <row r="828" spans="1:10" ht="15.75" thickBot="1" x14ac:dyDescent="0.3">
      <c r="A828" s="72" t="str">
        <f>IF(OR(COUNTIF(A829:A837,"X")&gt;0,J828="entfälltx"),"X","")</f>
        <v/>
      </c>
      <c r="B828" s="207">
        <v>5201</v>
      </c>
      <c r="C828" s="632" t="s">
        <v>831</v>
      </c>
      <c r="D828" s="142"/>
      <c r="E828" s="209"/>
      <c r="F828" s="8" t="s">
        <v>6</v>
      </c>
      <c r="G828" s="8" t="s">
        <v>6</v>
      </c>
      <c r="H828" s="8" t="s">
        <v>6</v>
      </c>
      <c r="I828" s="8" t="s">
        <v>6</v>
      </c>
      <c r="J828" s="14" t="str">
        <f>IF(OR($E$810="non applic.",$E$827="non applic.",$E$828="non applic.")=TRUE,"entfällt","")</f>
        <v/>
      </c>
    </row>
    <row r="829" spans="1:10" ht="30" x14ac:dyDescent="0.25">
      <c r="A829" s="68" t="str">
        <f>IF(E829="Défauts","X",
IF(E829="Non applic.","NA",
IF(E829="Projet ITMO","IT",
IF(E829="Remarques","RE",
IF(OR(E829="Pas de défauts",E829="À vérifier"),"","")))))</f>
        <v/>
      </c>
      <c r="B829" s="193">
        <v>5201.01</v>
      </c>
      <c r="C829" s="637" t="s">
        <v>832</v>
      </c>
      <c r="D829" s="23" t="s">
        <v>2431</v>
      </c>
      <c r="E829" s="71" t="s">
        <v>2132</v>
      </c>
      <c r="F829" s="8" t="s">
        <v>6</v>
      </c>
      <c r="G829" s="8" t="s">
        <v>6</v>
      </c>
      <c r="H829" s="8" t="s">
        <v>6</v>
      </c>
      <c r="I829" s="8" t="s">
        <v>6</v>
      </c>
      <c r="J829" s="14" t="str">
        <f t="shared" ref="J829:J837" si="65">IF(OR($E$810="non applic.",$E$827="non applic.",$E$828="non applic.")=TRUE,"entfällt","")</f>
        <v/>
      </c>
    </row>
    <row r="830" spans="1:10" x14ac:dyDescent="0.25">
      <c r="A830" s="221" t="str">
        <f>IF(E830="afficher","X","")</f>
        <v/>
      </c>
      <c r="B830" s="222"/>
      <c r="C830" s="223" t="s">
        <v>833</v>
      </c>
      <c r="D830" s="226"/>
      <c r="E830" s="238"/>
      <c r="F830" s="8" t="s">
        <v>6</v>
      </c>
      <c r="G830" s="8" t="s">
        <v>6</v>
      </c>
      <c r="H830" s="8" t="s">
        <v>6</v>
      </c>
      <c r="I830" s="8" t="s">
        <v>6</v>
      </c>
      <c r="J830" s="14" t="str">
        <f t="shared" si="65"/>
        <v/>
      </c>
    </row>
    <row r="831" spans="1:10" ht="30" x14ac:dyDescent="0.25">
      <c r="A831" s="221" t="str">
        <f>IF(E831="afficher","X","")</f>
        <v/>
      </c>
      <c r="B831" s="222"/>
      <c r="C831" s="223" t="s">
        <v>270</v>
      </c>
      <c r="D831" s="226"/>
      <c r="E831" s="238"/>
      <c r="F831" s="8" t="s">
        <v>6</v>
      </c>
      <c r="G831" s="8" t="s">
        <v>6</v>
      </c>
      <c r="H831" s="8" t="s">
        <v>6</v>
      </c>
      <c r="I831" s="8" t="s">
        <v>6</v>
      </c>
      <c r="J831" s="14" t="str">
        <f t="shared" si="65"/>
        <v/>
      </c>
    </row>
    <row r="832" spans="1:10" x14ac:dyDescent="0.25">
      <c r="A832" s="14" t="str">
        <f>IF(E832="Défauts","X",
IF(E832="Non applic.","NA",
IF(E832="Projet ITMO","IT",
IF(E832="Remarques","RE",
IF(OR(E832="Pas de défauts",E832="À vérifier"),"","")))))</f>
        <v/>
      </c>
      <c r="B832" s="63">
        <v>5201.0200000000004</v>
      </c>
      <c r="C832" s="638" t="s">
        <v>834</v>
      </c>
      <c r="D832" s="16" t="s">
        <v>2431</v>
      </c>
      <c r="E832" s="71" t="s">
        <v>2132</v>
      </c>
      <c r="F832" s="8" t="s">
        <v>6</v>
      </c>
      <c r="G832" s="8" t="s">
        <v>6</v>
      </c>
      <c r="H832" s="8" t="s">
        <v>6</v>
      </c>
      <c r="I832" s="8" t="s">
        <v>6</v>
      </c>
      <c r="J832" s="14" t="str">
        <f t="shared" si="65"/>
        <v/>
      </c>
    </row>
    <row r="833" spans="1:10" x14ac:dyDescent="0.25">
      <c r="A833" s="221" t="str">
        <f>IF(E833="afficher","X","")</f>
        <v/>
      </c>
      <c r="B833" s="222"/>
      <c r="C833" s="223" t="s">
        <v>835</v>
      </c>
      <c r="D833" s="226"/>
      <c r="E833" s="238"/>
      <c r="F833" s="8" t="s">
        <v>6</v>
      </c>
      <c r="G833" s="8" t="s">
        <v>6</v>
      </c>
      <c r="H833" s="8" t="s">
        <v>6</v>
      </c>
      <c r="I833" s="8" t="s">
        <v>6</v>
      </c>
      <c r="J833" s="14" t="str">
        <f t="shared" si="65"/>
        <v/>
      </c>
    </row>
    <row r="834" spans="1:10" x14ac:dyDescent="0.25">
      <c r="A834" s="61" t="str">
        <f>IF(E834="Défauts","X",
IF(E834="Non applic.","NA",
IF(E834="Projet ITMO","IT",
IF(E834="Remarques","RE",
IF(OR(E834="Pas de défauts",E834="À vérifier"),"","")))))</f>
        <v/>
      </c>
      <c r="B834" s="191">
        <v>5201.03</v>
      </c>
      <c r="C834" s="634" t="s">
        <v>836</v>
      </c>
      <c r="D834" s="15" t="s">
        <v>2430</v>
      </c>
      <c r="E834" s="70" t="s">
        <v>2132</v>
      </c>
      <c r="F834" s="8" t="s">
        <v>6</v>
      </c>
      <c r="G834" s="8" t="s">
        <v>6</v>
      </c>
      <c r="H834" s="8" t="s">
        <v>6</v>
      </c>
      <c r="I834" s="8" t="s">
        <v>6</v>
      </c>
      <c r="J834" s="14" t="str">
        <f t="shared" si="65"/>
        <v/>
      </c>
    </row>
    <row r="835" spans="1:10" ht="45" x14ac:dyDescent="0.25">
      <c r="A835" s="221" t="str">
        <f>IF(E835="afficher","X","")</f>
        <v/>
      </c>
      <c r="B835" s="222"/>
      <c r="C835" s="223" t="s">
        <v>837</v>
      </c>
      <c r="D835" s="226"/>
      <c r="E835" s="238"/>
      <c r="F835" s="8" t="s">
        <v>6</v>
      </c>
      <c r="G835" s="8" t="s">
        <v>6</v>
      </c>
      <c r="H835" s="8" t="s">
        <v>6</v>
      </c>
      <c r="I835" s="8" t="s">
        <v>6</v>
      </c>
      <c r="J835" s="14" t="str">
        <f t="shared" si="65"/>
        <v/>
      </c>
    </row>
    <row r="836" spans="1:10" ht="45" x14ac:dyDescent="0.25">
      <c r="A836" s="61" t="str">
        <f>IF(E836="Défauts","X",
IF(E836="Non applic.","NA",
IF(E836="Projet ITMO","IT",
IF(E836="Remarques","RE",
IF(OR(E836="Pas de défauts",E836="À vérifier"),"","")))))</f>
        <v/>
      </c>
      <c r="B836" s="191">
        <v>5201.04</v>
      </c>
      <c r="C836" s="634" t="s">
        <v>838</v>
      </c>
      <c r="D836" s="15" t="s">
        <v>2430</v>
      </c>
      <c r="E836" s="70" t="s">
        <v>2132</v>
      </c>
      <c r="F836" s="8" t="s">
        <v>6</v>
      </c>
      <c r="G836" s="8" t="s">
        <v>6</v>
      </c>
      <c r="H836" s="8" t="s">
        <v>6</v>
      </c>
      <c r="I836" s="8" t="s">
        <v>6</v>
      </c>
      <c r="J836" s="14" t="str">
        <f t="shared" si="65"/>
        <v/>
      </c>
    </row>
    <row r="837" spans="1:10" ht="30.75" thickBot="1" x14ac:dyDescent="0.3">
      <c r="A837" s="221" t="str">
        <f>IF(E837="afficher","X","")</f>
        <v/>
      </c>
      <c r="B837" s="225"/>
      <c r="C837" s="227" t="s">
        <v>839</v>
      </c>
      <c r="D837" s="228"/>
      <c r="E837" s="238"/>
      <c r="F837" s="8" t="s">
        <v>6</v>
      </c>
      <c r="G837" s="8" t="s">
        <v>6</v>
      </c>
      <c r="H837" s="8" t="s">
        <v>6</v>
      </c>
      <c r="I837" s="8" t="s">
        <v>6</v>
      </c>
      <c r="J837" s="14" t="str">
        <f t="shared" si="65"/>
        <v/>
      </c>
    </row>
    <row r="838" spans="1:10" ht="15.75" thickBot="1" x14ac:dyDescent="0.3">
      <c r="A838" s="72" t="str">
        <f>IF(OR(COUNTIF(A839:A844,"X")&gt;0,J838="entfälltx"),"X","")</f>
        <v/>
      </c>
      <c r="B838" s="207">
        <v>5202</v>
      </c>
      <c r="C838" s="632" t="s">
        <v>840</v>
      </c>
      <c r="D838" s="142"/>
      <c r="E838" s="209"/>
      <c r="F838" s="8" t="s">
        <v>6</v>
      </c>
      <c r="G838" s="8" t="s">
        <v>6</v>
      </c>
      <c r="H838" s="8" t="s">
        <v>6</v>
      </c>
      <c r="I838" s="8" t="s">
        <v>6</v>
      </c>
      <c r="J838" s="14" t="str">
        <f>IF(OR($E$810="non applic.",$E$827="non applic.",$E$838="non applic.")=TRUE,"entfällt","")</f>
        <v/>
      </c>
    </row>
    <row r="839" spans="1:10" ht="45" x14ac:dyDescent="0.25">
      <c r="A839" s="68" t="str">
        <f>IF(E839="Défauts","X",
IF(E839="Non applic.","NA",
IF(E839="Projet ITMO","IT",
IF(E839="Remarques","RE",
IF(OR(E839="Pas de défauts",E839="À vérifier"),"","")))))</f>
        <v/>
      </c>
      <c r="B839" s="193">
        <v>5202.01</v>
      </c>
      <c r="C839" s="637" t="s">
        <v>841</v>
      </c>
      <c r="D839" s="23" t="s">
        <v>2431</v>
      </c>
      <c r="E839" s="71" t="s">
        <v>2132</v>
      </c>
      <c r="F839" s="8" t="s">
        <v>6</v>
      </c>
      <c r="G839" s="8" t="s">
        <v>6</v>
      </c>
      <c r="H839" s="8" t="s">
        <v>6</v>
      </c>
      <c r="I839" s="8" t="s">
        <v>6</v>
      </c>
      <c r="J839" s="14" t="str">
        <f t="shared" ref="J839:J844" si="66">IF(OR($E$810="non applic.",$E$827="non applic.",$E$838="non applic.")=TRUE,"entfällt","")</f>
        <v/>
      </c>
    </row>
    <row r="840" spans="1:10" ht="75" x14ac:dyDescent="0.25">
      <c r="A840" s="221" t="str">
        <f>IF(E840="afficher","X","")</f>
        <v/>
      </c>
      <c r="B840" s="222"/>
      <c r="C840" s="223" t="s">
        <v>842</v>
      </c>
      <c r="D840" s="226"/>
      <c r="E840" s="238"/>
      <c r="F840" s="8" t="s">
        <v>6</v>
      </c>
      <c r="G840" s="8" t="s">
        <v>6</v>
      </c>
      <c r="H840" s="8" t="s">
        <v>6</v>
      </c>
      <c r="I840" s="8" t="s">
        <v>6</v>
      </c>
      <c r="J840" s="14" t="str">
        <f t="shared" si="66"/>
        <v/>
      </c>
    </row>
    <row r="841" spans="1:10" ht="30" x14ac:dyDescent="0.25">
      <c r="A841" s="68" t="str">
        <f>IF(E841="Défauts","X",
IF(E841="Non applic.","NA",
IF(E841="Projet ITMO","IT",
IF(E841="Remarques","RE",
IF(OR(E841="Pas de défauts",E841="À vérifier"),"","")))))</f>
        <v/>
      </c>
      <c r="B841" s="63">
        <v>5202.0200000000004</v>
      </c>
      <c r="C841" s="638" t="s">
        <v>843</v>
      </c>
      <c r="D841" s="16" t="s">
        <v>2431</v>
      </c>
      <c r="E841" s="71" t="s">
        <v>2132</v>
      </c>
      <c r="F841" s="8" t="s">
        <v>6</v>
      </c>
      <c r="G841" s="8" t="s">
        <v>6</v>
      </c>
      <c r="H841" s="8" t="s">
        <v>6</v>
      </c>
      <c r="I841" s="8" t="s">
        <v>6</v>
      </c>
      <c r="J841" s="14" t="str">
        <f t="shared" si="66"/>
        <v/>
      </c>
    </row>
    <row r="842" spans="1:10" ht="45.75" thickBot="1" x14ac:dyDescent="0.3">
      <c r="A842" s="221" t="str">
        <f>IF(E842="afficher","X","")</f>
        <v/>
      </c>
      <c r="B842" s="222"/>
      <c r="C842" s="223" t="s">
        <v>844</v>
      </c>
      <c r="D842" s="226"/>
      <c r="E842" s="238"/>
      <c r="F842" s="8" t="s">
        <v>6</v>
      </c>
      <c r="G842" s="8" t="s">
        <v>6</v>
      </c>
      <c r="H842" s="8" t="s">
        <v>6</v>
      </c>
      <c r="I842" s="8" t="s">
        <v>6</v>
      </c>
      <c r="J842" s="14" t="str">
        <f t="shared" si="66"/>
        <v/>
      </c>
    </row>
    <row r="843" spans="1:10" ht="45.75" hidden="1" thickBot="1" x14ac:dyDescent="0.3">
      <c r="A843" s="68" t="str">
        <f>IF(E843="Défauts","X",
IF(E843="Non applic.","NA",
IF(E843="Projet ITMO","IT",
IF(E843="Remarques","RE",
IF(OR(E843="Pas de défauts",E843="À vérifier"),"","")))))</f>
        <v/>
      </c>
      <c r="B843" s="63">
        <v>5202.03</v>
      </c>
      <c r="C843" s="638" t="s">
        <v>845</v>
      </c>
      <c r="D843" s="16" t="s">
        <v>2431</v>
      </c>
      <c r="E843" s="71" t="s">
        <v>2132</v>
      </c>
      <c r="F843" s="8" t="s">
        <v>6</v>
      </c>
      <c r="G843" s="8" t="s">
        <v>6</v>
      </c>
      <c r="H843" s="8" t="s">
        <v>6</v>
      </c>
      <c r="J843" s="14" t="str">
        <f t="shared" si="66"/>
        <v/>
      </c>
    </row>
    <row r="844" spans="1:10" ht="105.75" hidden="1" thickBot="1" x14ac:dyDescent="0.3">
      <c r="A844" s="221" t="str">
        <f>IF(E844="afficher","X","")</f>
        <v/>
      </c>
      <c r="B844" s="225"/>
      <c r="C844" s="227" t="s">
        <v>846</v>
      </c>
      <c r="D844" s="228"/>
      <c r="E844" s="238"/>
      <c r="F844" s="8" t="s">
        <v>6</v>
      </c>
      <c r="G844" s="8" t="s">
        <v>6</v>
      </c>
      <c r="H844" s="8" t="s">
        <v>6</v>
      </c>
      <c r="J844" s="14" t="str">
        <f t="shared" si="66"/>
        <v/>
      </c>
    </row>
    <row r="845" spans="1:10" ht="30.75" thickBot="1" x14ac:dyDescent="0.3">
      <c r="A845" s="72" t="str">
        <f>IF(OR(COUNTIF(A846:A871,"X")&gt;0,J845="entfälltx"),"X","")</f>
        <v/>
      </c>
      <c r="B845" s="207">
        <v>5203</v>
      </c>
      <c r="C845" s="632" t="s">
        <v>847</v>
      </c>
      <c r="D845" s="142"/>
      <c r="E845" s="209"/>
      <c r="F845" s="8" t="s">
        <v>6</v>
      </c>
      <c r="G845" s="8" t="s">
        <v>6</v>
      </c>
      <c r="H845" s="8" t="s">
        <v>6</v>
      </c>
      <c r="I845" s="8" t="s">
        <v>6</v>
      </c>
      <c r="J845" s="14" t="str">
        <f>IF(OR($E$810="non applic.",$E$827="non applic.",$E$845="non applic.")=TRUE,"entfällt","")</f>
        <v/>
      </c>
    </row>
    <row r="846" spans="1:10" ht="30" x14ac:dyDescent="0.25">
      <c r="A846" s="75" t="str">
        <f>IF(E846="Défauts","X",
IF(E846="Non applic.","NA",
IF(E846="Projet ITMO","IT",
IF(E846="Remarques","RE",
IF(OR(E846="Pas de défauts",E846="À vérifier"),"","")))))</f>
        <v/>
      </c>
      <c r="B846" s="200">
        <v>5203.01</v>
      </c>
      <c r="C846" s="642" t="s">
        <v>848</v>
      </c>
      <c r="D846" s="76" t="s">
        <v>3</v>
      </c>
      <c r="E846" s="77" t="s">
        <v>2132</v>
      </c>
      <c r="F846" s="8" t="s">
        <v>6</v>
      </c>
      <c r="G846" s="8" t="s">
        <v>6</v>
      </c>
      <c r="H846" s="8" t="s">
        <v>6</v>
      </c>
      <c r="I846" s="8" t="s">
        <v>6</v>
      </c>
      <c r="J846" s="14" t="str">
        <f t="shared" ref="J846:J871" si="67">IF(OR($E$810="non applic.",$E$827="non applic.",$E$845="non applic.")=TRUE,"entfällt","")</f>
        <v/>
      </c>
    </row>
    <row r="847" spans="1:10" ht="60" x14ac:dyDescent="0.25">
      <c r="A847" s="221" t="str">
        <f>IF(E847="afficher","X","")</f>
        <v/>
      </c>
      <c r="B847" s="222"/>
      <c r="C847" s="223" t="s">
        <v>849</v>
      </c>
      <c r="D847" s="226"/>
      <c r="E847" s="238"/>
      <c r="F847" s="8" t="s">
        <v>6</v>
      </c>
      <c r="G847" s="8" t="s">
        <v>6</v>
      </c>
      <c r="H847" s="8" t="s">
        <v>6</v>
      </c>
      <c r="I847" s="8" t="s">
        <v>6</v>
      </c>
      <c r="J847" s="14" t="str">
        <f t="shared" si="67"/>
        <v/>
      </c>
    </row>
    <row r="848" spans="1:10" ht="45" x14ac:dyDescent="0.25">
      <c r="A848" s="14" t="str">
        <f>IF(E848="Défauts","X",
IF(E848="Non applic.","NA",
IF(E848="Projet ITMO","IT",
IF(E848="Remarques","RE",
IF(OR(E848="Pas de défauts",E848="À vérifier"),"","")))))</f>
        <v/>
      </c>
      <c r="B848" s="63">
        <v>5203.0200000000004</v>
      </c>
      <c r="C848" s="638" t="s">
        <v>850</v>
      </c>
      <c r="D848" s="16" t="s">
        <v>2431</v>
      </c>
      <c r="E848" s="71" t="s">
        <v>2132</v>
      </c>
      <c r="F848" s="8" t="s">
        <v>6</v>
      </c>
      <c r="G848" s="8" t="s">
        <v>6</v>
      </c>
      <c r="H848" s="8" t="s">
        <v>6</v>
      </c>
      <c r="I848" s="8" t="s">
        <v>6</v>
      </c>
      <c r="J848" s="14" t="str">
        <f t="shared" si="67"/>
        <v/>
      </c>
    </row>
    <row r="849" spans="1:10" ht="75" x14ac:dyDescent="0.25">
      <c r="A849" s="221" t="str">
        <f>IF(E849="afficher","X","")</f>
        <v/>
      </c>
      <c r="B849" s="222"/>
      <c r="C849" s="223" t="s">
        <v>851</v>
      </c>
      <c r="D849" s="226"/>
      <c r="E849" s="238"/>
      <c r="F849" s="8" t="s">
        <v>6</v>
      </c>
      <c r="G849" s="8" t="s">
        <v>6</v>
      </c>
      <c r="H849" s="8" t="s">
        <v>6</v>
      </c>
      <c r="I849" s="8" t="s">
        <v>6</v>
      </c>
      <c r="J849" s="14" t="str">
        <f t="shared" si="67"/>
        <v/>
      </c>
    </row>
    <row r="850" spans="1:10" ht="30" x14ac:dyDescent="0.25">
      <c r="A850" s="14" t="str">
        <f>IF(E850="Défauts","X",
IF(E850="Non applic.","NA",
IF(E850="Projet ITMO","IT",
IF(E850="Remarques","RE",
IF(OR(E850="Pas de défauts",E850="À vérifier"),"","")))))</f>
        <v/>
      </c>
      <c r="B850" s="63">
        <v>5203.03</v>
      </c>
      <c r="C850" s="638" t="s">
        <v>852</v>
      </c>
      <c r="D850" s="16" t="s">
        <v>2431</v>
      </c>
      <c r="E850" s="71" t="s">
        <v>2132</v>
      </c>
      <c r="F850" s="8" t="s">
        <v>6</v>
      </c>
      <c r="G850" s="8" t="s">
        <v>6</v>
      </c>
      <c r="H850" s="8" t="s">
        <v>6</v>
      </c>
      <c r="I850" s="8" t="s">
        <v>6</v>
      </c>
      <c r="J850" s="14" t="str">
        <f t="shared" si="67"/>
        <v/>
      </c>
    </row>
    <row r="851" spans="1:10" ht="30" x14ac:dyDescent="0.25">
      <c r="A851" s="221" t="str">
        <f>IF(E851="afficher","X","")</f>
        <v/>
      </c>
      <c r="B851" s="222"/>
      <c r="C851" s="223" t="s">
        <v>853</v>
      </c>
      <c r="D851" s="226"/>
      <c r="E851" s="238"/>
      <c r="F851" s="8" t="s">
        <v>6</v>
      </c>
      <c r="G851" s="8" t="s">
        <v>6</v>
      </c>
      <c r="H851" s="8" t="s">
        <v>6</v>
      </c>
      <c r="I851" s="8" t="s">
        <v>6</v>
      </c>
      <c r="J851" s="14" t="str">
        <f t="shared" si="67"/>
        <v/>
      </c>
    </row>
    <row r="852" spans="1:10" ht="60" x14ac:dyDescent="0.25">
      <c r="A852" s="61" t="str">
        <f>IF(E852="Défauts","X",
IF(E852="Non applic.","NA",
IF(E852="Projet ITMO","IT",
IF(E852="Remarques","RE",
IF(OR(E852="Pas de défauts",E852="À vérifier"),"","")))))</f>
        <v/>
      </c>
      <c r="B852" s="191">
        <v>5203.04</v>
      </c>
      <c r="C852" s="634" t="s">
        <v>854</v>
      </c>
      <c r="D852" s="15" t="s">
        <v>2430</v>
      </c>
      <c r="E852" s="70" t="s">
        <v>2132</v>
      </c>
      <c r="F852" s="8" t="s">
        <v>6</v>
      </c>
      <c r="G852" s="8" t="s">
        <v>6</v>
      </c>
      <c r="H852" s="8" t="s">
        <v>6</v>
      </c>
      <c r="I852" s="8" t="s">
        <v>6</v>
      </c>
      <c r="J852" s="14" t="str">
        <f t="shared" si="67"/>
        <v/>
      </c>
    </row>
    <row r="853" spans="1:10" x14ac:dyDescent="0.25">
      <c r="A853" s="221" t="str">
        <f>IF(E853="afficher","X","")</f>
        <v/>
      </c>
      <c r="B853" s="222"/>
      <c r="C853" s="223" t="s">
        <v>855</v>
      </c>
      <c r="D853" s="226"/>
      <c r="E853" s="238"/>
      <c r="F853" s="8" t="s">
        <v>6</v>
      </c>
      <c r="G853" s="8" t="s">
        <v>6</v>
      </c>
      <c r="H853" s="8" t="s">
        <v>6</v>
      </c>
      <c r="I853" s="8" t="s">
        <v>6</v>
      </c>
      <c r="J853" s="14" t="str">
        <f t="shared" si="67"/>
        <v/>
      </c>
    </row>
    <row r="854" spans="1:10" ht="45" x14ac:dyDescent="0.25">
      <c r="A854" s="221" t="str">
        <f>IF(E854="afficher","X","")</f>
        <v/>
      </c>
      <c r="B854" s="222"/>
      <c r="C854" s="223" t="s">
        <v>856</v>
      </c>
      <c r="D854" s="226"/>
      <c r="E854" s="238"/>
      <c r="F854" s="8" t="s">
        <v>6</v>
      </c>
      <c r="G854" s="8" t="s">
        <v>6</v>
      </c>
      <c r="H854" s="8" t="s">
        <v>6</v>
      </c>
      <c r="I854" s="8" t="s">
        <v>6</v>
      </c>
      <c r="J854" s="14" t="str">
        <f t="shared" si="67"/>
        <v/>
      </c>
    </row>
    <row r="855" spans="1:10" x14ac:dyDescent="0.25">
      <c r="A855" s="14" t="str">
        <f>IF(E855="Défauts","X",
IF(E855="Non applic.","NA",
IF(E855="Projet ITMO","IT",
IF(E855="Remarques","RE",
IF(OR(E855="Pas de défauts",E855="À vérifier"),"","")))))</f>
        <v/>
      </c>
      <c r="B855" s="63">
        <v>5203.05</v>
      </c>
      <c r="C855" s="638" t="s">
        <v>857</v>
      </c>
      <c r="D855" s="16" t="s">
        <v>2431</v>
      </c>
      <c r="E855" s="71" t="s">
        <v>2132</v>
      </c>
      <c r="F855" s="8" t="s">
        <v>6</v>
      </c>
      <c r="G855" s="8" t="s">
        <v>6</v>
      </c>
      <c r="H855" s="8" t="s">
        <v>6</v>
      </c>
      <c r="I855" s="8" t="s">
        <v>6</v>
      </c>
      <c r="J855" s="14" t="str">
        <f t="shared" si="67"/>
        <v/>
      </c>
    </row>
    <row r="856" spans="1:10" x14ac:dyDescent="0.25">
      <c r="A856" s="221" t="str">
        <f>IF(E856="afficher","X","")</f>
        <v/>
      </c>
      <c r="B856" s="222"/>
      <c r="C856" s="223" t="s">
        <v>858</v>
      </c>
      <c r="D856" s="226"/>
      <c r="E856" s="238"/>
      <c r="F856" s="8" t="s">
        <v>6</v>
      </c>
      <c r="G856" s="8" t="s">
        <v>6</v>
      </c>
      <c r="H856" s="8" t="s">
        <v>6</v>
      </c>
      <c r="I856" s="8" t="s">
        <v>6</v>
      </c>
      <c r="J856" s="14" t="str">
        <f t="shared" si="67"/>
        <v/>
      </c>
    </row>
    <row r="857" spans="1:10" x14ac:dyDescent="0.25">
      <c r="A857" s="61" t="str">
        <f>IF(E857="Défauts","X",
IF(E857="Non applic.","NA",
IF(E857="Projet ITMO","IT",
IF(E857="Remarques","RE",
IF(OR(E857="Pas de défauts",E857="À vérifier"),"","")))))</f>
        <v/>
      </c>
      <c r="B857" s="191">
        <v>5203.0600000000004</v>
      </c>
      <c r="C857" s="634" t="s">
        <v>859</v>
      </c>
      <c r="D857" s="15" t="s">
        <v>2430</v>
      </c>
      <c r="E857" s="70" t="s">
        <v>2132</v>
      </c>
      <c r="F857" s="8" t="s">
        <v>6</v>
      </c>
      <c r="G857" s="8" t="s">
        <v>6</v>
      </c>
      <c r="H857" s="8" t="s">
        <v>6</v>
      </c>
      <c r="I857" s="8" t="s">
        <v>6</v>
      </c>
      <c r="J857" s="14" t="str">
        <f t="shared" si="67"/>
        <v/>
      </c>
    </row>
    <row r="858" spans="1:10" ht="30" x14ac:dyDescent="0.25">
      <c r="A858" s="221" t="str">
        <f>IF(E858="afficher","X","")</f>
        <v/>
      </c>
      <c r="B858" s="222"/>
      <c r="C858" s="223" t="s">
        <v>860</v>
      </c>
      <c r="D858" s="226"/>
      <c r="E858" s="238"/>
      <c r="F858" s="8" t="s">
        <v>6</v>
      </c>
      <c r="G858" s="8" t="s">
        <v>6</v>
      </c>
      <c r="H858" s="8" t="s">
        <v>6</v>
      </c>
      <c r="I858" s="8" t="s">
        <v>6</v>
      </c>
      <c r="J858" s="14" t="str">
        <f t="shared" si="67"/>
        <v/>
      </c>
    </row>
    <row r="859" spans="1:10" ht="30" x14ac:dyDescent="0.25">
      <c r="A859" s="14" t="str">
        <f>IF(E859="Défauts","X",
IF(E859="Non applic.","NA",
IF(E859="Projet ITMO","IT",
IF(E859="Remarques","RE",
IF(OR(E859="Pas de défauts",E859="À vérifier"),"","")))))</f>
        <v/>
      </c>
      <c r="B859" s="63">
        <v>5203.07</v>
      </c>
      <c r="C859" s="638" t="s">
        <v>861</v>
      </c>
      <c r="D859" s="16" t="s">
        <v>2431</v>
      </c>
      <c r="E859" s="71" t="s">
        <v>2132</v>
      </c>
      <c r="F859" s="8" t="s">
        <v>6</v>
      </c>
      <c r="G859" s="8" t="s">
        <v>6</v>
      </c>
      <c r="H859" s="8" t="s">
        <v>6</v>
      </c>
      <c r="I859" s="8" t="s">
        <v>6</v>
      </c>
      <c r="J859" s="14" t="str">
        <f t="shared" si="67"/>
        <v/>
      </c>
    </row>
    <row r="860" spans="1:10" ht="30" x14ac:dyDescent="0.25">
      <c r="A860" s="221" t="str">
        <f>IF(E860="afficher","X","")</f>
        <v/>
      </c>
      <c r="B860" s="222"/>
      <c r="C860" s="223" t="s">
        <v>862</v>
      </c>
      <c r="D860" s="226"/>
      <c r="E860" s="238"/>
      <c r="F860" s="8" t="s">
        <v>6</v>
      </c>
      <c r="G860" s="8" t="s">
        <v>6</v>
      </c>
      <c r="H860" s="8" t="s">
        <v>6</v>
      </c>
      <c r="I860" s="8" t="s">
        <v>6</v>
      </c>
      <c r="J860" s="14" t="str">
        <f t="shared" si="67"/>
        <v/>
      </c>
    </row>
    <row r="861" spans="1:10" ht="30" x14ac:dyDescent="0.25">
      <c r="A861" s="61" t="str">
        <f>IF(E861="Défauts","X",
IF(E861="Non applic.","NA",
IF(E861="Projet ITMO","IT",
IF(E861="Remarques","RE",
IF(OR(E861="Pas de défauts",E861="À vérifier"),"","")))))</f>
        <v/>
      </c>
      <c r="B861" s="191">
        <v>5203.08</v>
      </c>
      <c r="C861" s="634" t="s">
        <v>863</v>
      </c>
      <c r="D861" s="15" t="s">
        <v>2430</v>
      </c>
      <c r="E861" s="70" t="s">
        <v>2132</v>
      </c>
      <c r="F861" s="8" t="s">
        <v>6</v>
      </c>
      <c r="G861" s="8" t="s">
        <v>6</v>
      </c>
      <c r="H861" s="8" t="s">
        <v>6</v>
      </c>
      <c r="I861" s="8" t="s">
        <v>6</v>
      </c>
      <c r="J861" s="14" t="str">
        <f t="shared" si="67"/>
        <v/>
      </c>
    </row>
    <row r="862" spans="1:10" ht="45" x14ac:dyDescent="0.25">
      <c r="A862" s="221" t="str">
        <f>IF(E862="afficher","X","")</f>
        <v/>
      </c>
      <c r="B862" s="222"/>
      <c r="C862" s="223" t="s">
        <v>864</v>
      </c>
      <c r="D862" s="226"/>
      <c r="E862" s="238"/>
      <c r="F862" s="8" t="s">
        <v>6</v>
      </c>
      <c r="G862" s="8" t="s">
        <v>6</v>
      </c>
      <c r="H862" s="8" t="s">
        <v>6</v>
      </c>
      <c r="I862" s="8" t="s">
        <v>6</v>
      </c>
      <c r="J862" s="14" t="str">
        <f t="shared" si="67"/>
        <v/>
      </c>
    </row>
    <row r="863" spans="1:10" ht="30" x14ac:dyDescent="0.25">
      <c r="A863" s="61" t="str">
        <f>IF(E863="Défauts","X",
IF(E863="Non applic.","NA",
IF(E863="Projet ITMO","IT",
IF(E863="Remarques","RE",
IF(OR(E863="Pas de défauts",E863="À vérifier"),"","")))))</f>
        <v/>
      </c>
      <c r="B863" s="191">
        <v>5203.09</v>
      </c>
      <c r="C863" s="634" t="s">
        <v>865</v>
      </c>
      <c r="D863" s="15" t="s">
        <v>2430</v>
      </c>
      <c r="E863" s="70" t="s">
        <v>2132</v>
      </c>
      <c r="F863" s="8" t="s">
        <v>6</v>
      </c>
      <c r="G863" s="8" t="s">
        <v>6</v>
      </c>
      <c r="H863" s="8" t="s">
        <v>6</v>
      </c>
      <c r="I863" s="8" t="s">
        <v>6</v>
      </c>
      <c r="J863" s="14" t="str">
        <f t="shared" si="67"/>
        <v/>
      </c>
    </row>
    <row r="864" spans="1:10" ht="30" x14ac:dyDescent="0.25">
      <c r="A864" s="221" t="str">
        <f>IF(E864="afficher","X","")</f>
        <v/>
      </c>
      <c r="B864" s="222"/>
      <c r="C864" s="223" t="s">
        <v>866</v>
      </c>
      <c r="D864" s="226"/>
      <c r="E864" s="238"/>
      <c r="F864" s="8" t="s">
        <v>6</v>
      </c>
      <c r="G864" s="8" t="s">
        <v>6</v>
      </c>
      <c r="H864" s="8" t="s">
        <v>6</v>
      </c>
      <c r="I864" s="8" t="s">
        <v>6</v>
      </c>
      <c r="J864" s="14" t="str">
        <f t="shared" si="67"/>
        <v/>
      </c>
    </row>
    <row r="865" spans="1:10" ht="30" x14ac:dyDescent="0.25">
      <c r="A865" s="74" t="str">
        <f>IF(E865="Défauts","X",
IF(E865="Non applic.","NA",
IF(E865="Projet ITMO","IT",
IF(E865="Remarques","RE",
IF(OR(E865="Pas de défauts",E865="À vérifier"),"","")))))</f>
        <v/>
      </c>
      <c r="B865" s="199">
        <v>5203.1000000000004</v>
      </c>
      <c r="C865" s="641" t="s">
        <v>867</v>
      </c>
      <c r="D865" s="73" t="s">
        <v>3</v>
      </c>
      <c r="E865" s="77" t="s">
        <v>2132</v>
      </c>
      <c r="F865" s="8" t="s">
        <v>6</v>
      </c>
      <c r="G865" s="8" t="s">
        <v>6</v>
      </c>
      <c r="H865" s="8" t="s">
        <v>6</v>
      </c>
      <c r="I865" s="8" t="s">
        <v>6</v>
      </c>
      <c r="J865" s="14" t="str">
        <f t="shared" si="67"/>
        <v/>
      </c>
    </row>
    <row r="866" spans="1:10" x14ac:dyDescent="0.25">
      <c r="A866" s="221" t="str">
        <f t="shared" ref="A866:A871" si="68">IF(E866="afficher","X","")</f>
        <v/>
      </c>
      <c r="B866" s="222"/>
      <c r="C866" s="223" t="s">
        <v>868</v>
      </c>
      <c r="D866" s="226"/>
      <c r="E866" s="238"/>
      <c r="F866" s="8" t="s">
        <v>6</v>
      </c>
      <c r="G866" s="8" t="s">
        <v>6</v>
      </c>
      <c r="H866" s="8" t="s">
        <v>6</v>
      </c>
      <c r="I866" s="8" t="s">
        <v>6</v>
      </c>
      <c r="J866" s="14" t="str">
        <f t="shared" si="67"/>
        <v/>
      </c>
    </row>
    <row r="867" spans="1:10" ht="30" x14ac:dyDescent="0.25">
      <c r="A867" s="221" t="str">
        <f t="shared" si="68"/>
        <v/>
      </c>
      <c r="B867" s="222"/>
      <c r="C867" s="250" t="s">
        <v>869</v>
      </c>
      <c r="D867" s="226"/>
      <c r="E867" s="238"/>
      <c r="F867" s="8" t="s">
        <v>6</v>
      </c>
      <c r="G867" s="8" t="s">
        <v>6</v>
      </c>
      <c r="H867" s="8" t="s">
        <v>6</v>
      </c>
      <c r="I867" s="8" t="s">
        <v>6</v>
      </c>
      <c r="J867" s="14" t="str">
        <f t="shared" si="67"/>
        <v/>
      </c>
    </row>
    <row r="868" spans="1:10" ht="30" x14ac:dyDescent="0.25">
      <c r="A868" s="221" t="str">
        <f t="shared" si="68"/>
        <v/>
      </c>
      <c r="B868" s="222"/>
      <c r="C868" s="223" t="s">
        <v>870</v>
      </c>
      <c r="D868" s="226"/>
      <c r="E868" s="238"/>
      <c r="F868" s="8" t="s">
        <v>6</v>
      </c>
      <c r="G868" s="8" t="s">
        <v>6</v>
      </c>
      <c r="H868" s="8" t="s">
        <v>6</v>
      </c>
      <c r="I868" s="8" t="s">
        <v>6</v>
      </c>
      <c r="J868" s="14" t="str">
        <f t="shared" si="67"/>
        <v/>
      </c>
    </row>
    <row r="869" spans="1:10" x14ac:dyDescent="0.25">
      <c r="A869" s="221" t="str">
        <f t="shared" si="68"/>
        <v/>
      </c>
      <c r="B869" s="222"/>
      <c r="C869" s="250" t="s">
        <v>871</v>
      </c>
      <c r="D869" s="226"/>
      <c r="E869" s="238"/>
      <c r="F869" s="8" t="s">
        <v>6</v>
      </c>
      <c r="G869" s="8" t="s">
        <v>6</v>
      </c>
      <c r="H869" s="8" t="s">
        <v>6</v>
      </c>
      <c r="I869" s="8" t="s">
        <v>6</v>
      </c>
      <c r="J869" s="14" t="str">
        <f t="shared" si="67"/>
        <v/>
      </c>
    </row>
    <row r="870" spans="1:10" ht="60" x14ac:dyDescent="0.25">
      <c r="A870" s="221" t="str">
        <f t="shared" si="68"/>
        <v/>
      </c>
      <c r="B870" s="222"/>
      <c r="C870" s="223" t="s">
        <v>872</v>
      </c>
      <c r="D870" s="226"/>
      <c r="E870" s="238"/>
      <c r="F870" s="8" t="s">
        <v>6</v>
      </c>
      <c r="G870" s="8" t="s">
        <v>6</v>
      </c>
      <c r="H870" s="8" t="s">
        <v>6</v>
      </c>
      <c r="I870" s="8" t="s">
        <v>6</v>
      </c>
      <c r="J870" s="14" t="str">
        <f t="shared" si="67"/>
        <v/>
      </c>
    </row>
    <row r="871" spans="1:10" ht="60.75" thickBot="1" x14ac:dyDescent="0.3">
      <c r="A871" s="236" t="str">
        <f t="shared" si="68"/>
        <v/>
      </c>
      <c r="B871" s="225"/>
      <c r="C871" s="227" t="s">
        <v>873</v>
      </c>
      <c r="D871" s="228"/>
      <c r="E871" s="239"/>
      <c r="F871" s="8" t="s">
        <v>6</v>
      </c>
      <c r="G871" s="8" t="s">
        <v>6</v>
      </c>
      <c r="H871" s="8" t="s">
        <v>6</v>
      </c>
      <c r="I871" s="8" t="s">
        <v>6</v>
      </c>
      <c r="J871" s="14" t="str">
        <f t="shared" si="67"/>
        <v/>
      </c>
    </row>
    <row r="872" spans="1:10" ht="15.75" thickBot="1" x14ac:dyDescent="0.3">
      <c r="A872" s="170" t="str">
        <f>IF(COUNTIF(A873:A875,"X")&gt;0,"X","")</f>
        <v/>
      </c>
      <c r="B872" s="194">
        <v>5300</v>
      </c>
      <c r="C872" s="639" t="s">
        <v>1170</v>
      </c>
      <c r="D872" s="171"/>
      <c r="E872" s="214"/>
      <c r="F872" s="8" t="s">
        <v>6</v>
      </c>
      <c r="G872" s="8" t="s">
        <v>6</v>
      </c>
      <c r="H872" s="8" t="s">
        <v>6</v>
      </c>
      <c r="I872" s="8" t="s">
        <v>6</v>
      </c>
      <c r="J872" s="14" t="str">
        <f>IF(OR($E$810="non applic.",$E$872="non applic.")=TRUE,"entfällt","")</f>
        <v/>
      </c>
    </row>
    <row r="873" spans="1:10" x14ac:dyDescent="0.25">
      <c r="A873" s="167" t="str">
        <f>IF(E873="Défauts","X",
IF(E873="Non applic.","NA",
IF(E873="Projet ITMO","IT",
IF(E873="Remarques","RE",
IF(OR(E873="Pas de défauts",E873="À vérifier"),"","")))))</f>
        <v/>
      </c>
      <c r="B873" s="195">
        <v>5301</v>
      </c>
      <c r="C873" s="168" t="s">
        <v>1194</v>
      </c>
      <c r="D873" s="169"/>
      <c r="E873" s="162"/>
      <c r="F873" s="8" t="s">
        <v>6</v>
      </c>
      <c r="G873" s="8" t="s">
        <v>6</v>
      </c>
      <c r="H873" s="8" t="s">
        <v>6</v>
      </c>
      <c r="I873" s="8" t="s">
        <v>6</v>
      </c>
      <c r="J873" s="14" t="str">
        <f t="shared" ref="J873:J875" si="69">IF(OR($E$810="non applic.",$E$872="non applic.")=TRUE,"entfällt","")</f>
        <v/>
      </c>
    </row>
    <row r="874" spans="1:10" x14ac:dyDescent="0.25">
      <c r="A874" s="160" t="str">
        <f>IF(E874="Défauts","X",
IF(E874="Non applic.","NA",
IF(E874="Projet ITMO","IT",
IF(E874="Remarques","RE",
IF(OR(E874="Pas de défauts",E874="À vérifier"),"","")))))</f>
        <v/>
      </c>
      <c r="B874" s="196">
        <v>5302</v>
      </c>
      <c r="C874" s="161" t="s">
        <v>1194</v>
      </c>
      <c r="D874" s="158"/>
      <c r="E874" s="159"/>
      <c r="F874" s="8" t="s">
        <v>6</v>
      </c>
      <c r="G874" s="8" t="s">
        <v>6</v>
      </c>
      <c r="H874" s="8" t="s">
        <v>6</v>
      </c>
      <c r="I874" s="8" t="s">
        <v>6</v>
      </c>
      <c r="J874" s="14" t="str">
        <f t="shared" si="69"/>
        <v/>
      </c>
    </row>
    <row r="875" spans="1:10" ht="15.75" thickBot="1" x14ac:dyDescent="0.3">
      <c r="A875" s="165" t="str">
        <f>IF(E875="Défauts","X",
IF(E875="Non applic.","NA",
IF(E875="Projet ITMO","IT",
IF(E875="Remarques","RE",
IF(OR(E875="Pas de défauts",E875="À vérifier"),"","")))))</f>
        <v/>
      </c>
      <c r="B875" s="197">
        <v>5303</v>
      </c>
      <c r="C875" s="163" t="s">
        <v>1194</v>
      </c>
      <c r="D875" s="164"/>
      <c r="E875" s="166"/>
      <c r="F875" s="8" t="s">
        <v>6</v>
      </c>
      <c r="G875" s="8" t="s">
        <v>6</v>
      </c>
      <c r="H875" s="8" t="s">
        <v>6</v>
      </c>
      <c r="I875" s="8" t="s">
        <v>6</v>
      </c>
      <c r="J875" s="14" t="str">
        <f t="shared" si="69"/>
        <v/>
      </c>
    </row>
    <row r="876" spans="1:10" ht="19.5" thickBot="1" x14ac:dyDescent="0.3">
      <c r="A876" s="215" t="str">
        <f>IF(OR(A877="X",A919="X",A962="X",A1005="X",A1021="X",J876="entfälltX"),"X","")</f>
        <v/>
      </c>
      <c r="B876" s="216">
        <v>6000</v>
      </c>
      <c r="C876" s="630" t="s">
        <v>874</v>
      </c>
      <c r="D876" s="145"/>
      <c r="E876" s="211"/>
      <c r="F876" s="8" t="s">
        <v>6</v>
      </c>
      <c r="G876" s="8" t="s">
        <v>6</v>
      </c>
      <c r="H876" s="8" t="s">
        <v>6</v>
      </c>
      <c r="I876" s="8" t="s">
        <v>6</v>
      </c>
      <c r="J876" s="14" t="str">
        <f>IF(OR($E$876="non applic.")=TRUE,"entfällt","")</f>
        <v/>
      </c>
    </row>
    <row r="877" spans="1:10" ht="15.75" thickBot="1" x14ac:dyDescent="0.3">
      <c r="A877" s="153" t="str">
        <f>IF(OR(A878="X",A900="X",A907="X",J877="entfälltX"),"X","")</f>
        <v/>
      </c>
      <c r="B877" s="206">
        <v>6100</v>
      </c>
      <c r="C877" s="631" t="s">
        <v>875</v>
      </c>
      <c r="D877" s="144"/>
      <c r="E877" s="212"/>
      <c r="F877" s="8" t="s">
        <v>6</v>
      </c>
      <c r="G877" s="8" t="s">
        <v>6</v>
      </c>
      <c r="H877" s="8" t="s">
        <v>6</v>
      </c>
      <c r="I877" s="8" t="s">
        <v>6</v>
      </c>
      <c r="J877" s="14" t="str">
        <f>IF(OR($E$876="non applic.",$E$877="non applic.")=TRUE,"entfällt","")</f>
        <v/>
      </c>
    </row>
    <row r="878" spans="1:10" ht="15.75" thickBot="1" x14ac:dyDescent="0.3">
      <c r="A878" s="72" t="str">
        <f>IF(OR(COUNTIF(A879:A899,"X")&gt;0,J878="entfälltx"),"X","")</f>
        <v/>
      </c>
      <c r="B878" s="207">
        <v>6101</v>
      </c>
      <c r="C878" s="632" t="s">
        <v>875</v>
      </c>
      <c r="D878" s="142"/>
      <c r="E878" s="209"/>
      <c r="F878" s="8" t="s">
        <v>6</v>
      </c>
      <c r="G878" s="8" t="s">
        <v>6</v>
      </c>
      <c r="H878" s="8" t="s">
        <v>6</v>
      </c>
      <c r="I878" s="8" t="s">
        <v>6</v>
      </c>
      <c r="J878" s="14" t="str">
        <f>IF(OR($E$876="non applic.",$E$877="non applic.",$E$878="non applic.")=TRUE,"entfällt","")</f>
        <v/>
      </c>
    </row>
    <row r="879" spans="1:10" ht="45" x14ac:dyDescent="0.25">
      <c r="A879" s="61" t="str">
        <f>IF(E879="Défauts","X",
IF(E879="Non applic.","NA",
IF(E879="Projet ITMO","IT",
IF(E879="Remarques","RE",
IF(OR(E879="Pas de défauts",E879="À vérifier"),"","")))))</f>
        <v/>
      </c>
      <c r="B879" s="190">
        <v>6101.01</v>
      </c>
      <c r="C879" s="633" t="s">
        <v>876</v>
      </c>
      <c r="D879" s="25" t="s">
        <v>2430</v>
      </c>
      <c r="E879" s="70" t="s">
        <v>2132</v>
      </c>
      <c r="F879" s="8" t="s">
        <v>6</v>
      </c>
      <c r="G879" s="8" t="s">
        <v>6</v>
      </c>
      <c r="H879" s="8" t="s">
        <v>6</v>
      </c>
      <c r="I879" s="8" t="s">
        <v>6</v>
      </c>
      <c r="J879" s="14" t="str">
        <f t="shared" ref="J879:J899" si="70">IF(OR($E$876="non applic.",$E$877="non applic.",$E$878="non applic.")=TRUE,"entfällt","")</f>
        <v/>
      </c>
    </row>
    <row r="880" spans="1:10" ht="30" x14ac:dyDescent="0.25">
      <c r="A880" s="221" t="str">
        <f>IF(E880="afficher","X","")</f>
        <v/>
      </c>
      <c r="B880" s="222"/>
      <c r="C880" s="223" t="s">
        <v>740</v>
      </c>
      <c r="D880" s="226"/>
      <c r="E880" s="238"/>
      <c r="F880" s="8" t="s">
        <v>6</v>
      </c>
      <c r="G880" s="8" t="s">
        <v>6</v>
      </c>
      <c r="H880" s="8" t="s">
        <v>6</v>
      </c>
      <c r="I880" s="8" t="s">
        <v>6</v>
      </c>
      <c r="J880" s="14" t="str">
        <f t="shared" si="70"/>
        <v/>
      </c>
    </row>
    <row r="881" spans="1:10" ht="30" x14ac:dyDescent="0.25">
      <c r="A881" s="221" t="str">
        <f>IF(E881="afficher","X","")</f>
        <v/>
      </c>
      <c r="B881" s="222"/>
      <c r="C881" s="223" t="s">
        <v>877</v>
      </c>
      <c r="D881" s="226"/>
      <c r="E881" s="238"/>
      <c r="F881" s="8" t="s">
        <v>6</v>
      </c>
      <c r="G881" s="8" t="s">
        <v>6</v>
      </c>
      <c r="H881" s="8" t="s">
        <v>6</v>
      </c>
      <c r="I881" s="8" t="s">
        <v>6</v>
      </c>
      <c r="J881" s="14" t="str">
        <f t="shared" si="70"/>
        <v/>
      </c>
    </row>
    <row r="882" spans="1:10" ht="30" x14ac:dyDescent="0.25">
      <c r="A882" s="74" t="str">
        <f>IF(E882="Défauts","X",
IF(E882="Non applic.","NA",
IF(E882="Projet ITMO","IT",
IF(E882="Remarques","RE",
IF(OR(E882="Pas de défauts",E882="À vérifier"),"","")))))</f>
        <v/>
      </c>
      <c r="B882" s="199">
        <v>6101.02</v>
      </c>
      <c r="C882" s="641" t="s">
        <v>2505</v>
      </c>
      <c r="D882" s="73" t="s">
        <v>3</v>
      </c>
      <c r="E882" s="77" t="s">
        <v>2132</v>
      </c>
      <c r="F882" s="8" t="s">
        <v>6</v>
      </c>
      <c r="G882" s="8" t="s">
        <v>6</v>
      </c>
      <c r="H882" s="8" t="s">
        <v>6</v>
      </c>
      <c r="I882" s="8" t="s">
        <v>6</v>
      </c>
      <c r="J882" s="14" t="str">
        <f t="shared" si="70"/>
        <v/>
      </c>
    </row>
    <row r="883" spans="1:10" ht="45" x14ac:dyDescent="0.25">
      <c r="A883" s="221" t="str">
        <f>IF(E883="afficher","X","")</f>
        <v/>
      </c>
      <c r="B883" s="222"/>
      <c r="C883" s="223" t="s">
        <v>878</v>
      </c>
      <c r="D883" s="226"/>
      <c r="E883" s="238"/>
      <c r="F883" s="8" t="s">
        <v>6</v>
      </c>
      <c r="G883" s="8" t="s">
        <v>6</v>
      </c>
      <c r="H883" s="8" t="s">
        <v>6</v>
      </c>
      <c r="I883" s="8" t="s">
        <v>6</v>
      </c>
      <c r="J883" s="14" t="str">
        <f t="shared" si="70"/>
        <v/>
      </c>
    </row>
    <row r="884" spans="1:10" ht="30" x14ac:dyDescent="0.25">
      <c r="A884" s="61" t="str">
        <f>IF(E884="Défauts","X",
IF(E884="Non applic.","NA",
IF(E884="Projet ITMO","IT",
IF(E884="Remarques","RE",
IF(OR(E884="Pas de défauts",E884="À vérifier"),"","")))))</f>
        <v/>
      </c>
      <c r="B884" s="191">
        <v>6101.03</v>
      </c>
      <c r="C884" s="634" t="s">
        <v>879</v>
      </c>
      <c r="D884" s="15" t="s">
        <v>2430</v>
      </c>
      <c r="E884" s="70" t="s">
        <v>2132</v>
      </c>
      <c r="F884" s="8" t="s">
        <v>6</v>
      </c>
      <c r="G884" s="8" t="s">
        <v>6</v>
      </c>
      <c r="H884" s="8" t="s">
        <v>6</v>
      </c>
      <c r="I884" s="8" t="s">
        <v>6</v>
      </c>
      <c r="J884" s="14" t="str">
        <f t="shared" si="70"/>
        <v/>
      </c>
    </row>
    <row r="885" spans="1:10" ht="45" x14ac:dyDescent="0.25">
      <c r="A885" s="221" t="str">
        <f>IF(E885="afficher","X","")</f>
        <v/>
      </c>
      <c r="B885" s="222"/>
      <c r="C885" s="223" t="s">
        <v>880</v>
      </c>
      <c r="D885" s="226"/>
      <c r="E885" s="238"/>
      <c r="F885" s="8" t="s">
        <v>6</v>
      </c>
      <c r="G885" s="8" t="s">
        <v>6</v>
      </c>
      <c r="H885" s="8" t="s">
        <v>6</v>
      </c>
      <c r="I885" s="8" t="s">
        <v>6</v>
      </c>
      <c r="J885" s="14" t="str">
        <f t="shared" si="70"/>
        <v/>
      </c>
    </row>
    <row r="886" spans="1:10" x14ac:dyDescent="0.25">
      <c r="A886" s="61" t="str">
        <f>IF(E886="Défauts","X",
IF(E886="Non applic.","NA",
IF(E886="Projet ITMO","IT",
IF(E886="Remarques","RE",
IF(OR(E886="Pas de défauts",E886="À vérifier"),"","")))))</f>
        <v/>
      </c>
      <c r="B886" s="191">
        <v>6101.04</v>
      </c>
      <c r="C886" s="634" t="s">
        <v>881</v>
      </c>
      <c r="D886" s="15" t="s">
        <v>2430</v>
      </c>
      <c r="E886" s="70" t="s">
        <v>2132</v>
      </c>
      <c r="F886" s="8" t="s">
        <v>6</v>
      </c>
      <c r="G886" s="8" t="s">
        <v>6</v>
      </c>
      <c r="H886" s="8" t="s">
        <v>6</v>
      </c>
      <c r="I886" s="8" t="s">
        <v>6</v>
      </c>
      <c r="J886" s="14" t="str">
        <f t="shared" si="70"/>
        <v/>
      </c>
    </row>
    <row r="887" spans="1:10" ht="30" x14ac:dyDescent="0.25">
      <c r="A887" s="221" t="str">
        <f>IF(E887="afficher","X","")</f>
        <v/>
      </c>
      <c r="B887" s="222"/>
      <c r="C887" s="223" t="s">
        <v>882</v>
      </c>
      <c r="D887" s="226"/>
      <c r="E887" s="238"/>
      <c r="F887" s="8" t="s">
        <v>6</v>
      </c>
      <c r="G887" s="8" t="s">
        <v>6</v>
      </c>
      <c r="H887" s="8" t="s">
        <v>6</v>
      </c>
      <c r="I887" s="8" t="s">
        <v>6</v>
      </c>
      <c r="J887" s="14" t="str">
        <f t="shared" si="70"/>
        <v/>
      </c>
    </row>
    <row r="888" spans="1:10" ht="45" x14ac:dyDescent="0.25">
      <c r="A888" s="61" t="str">
        <f>IF(E888="Défauts","X",
IF(E888="Non applic.","NA",
IF(E888="Projet ITMO","IT",
IF(E888="Remarques","RE",
IF(OR(E888="Pas de défauts",E888="À vérifier"),"","")))))</f>
        <v/>
      </c>
      <c r="B888" s="191">
        <v>6101.05</v>
      </c>
      <c r="C888" s="634" t="s">
        <v>883</v>
      </c>
      <c r="D888" s="15" t="s">
        <v>2430</v>
      </c>
      <c r="E888" s="70" t="s">
        <v>2132</v>
      </c>
      <c r="F888" s="8" t="s">
        <v>6</v>
      </c>
      <c r="H888" s="8" t="s">
        <v>6</v>
      </c>
      <c r="I888" s="8" t="s">
        <v>6</v>
      </c>
      <c r="J888" s="14" t="str">
        <f t="shared" si="70"/>
        <v/>
      </c>
    </row>
    <row r="889" spans="1:10" ht="30" x14ac:dyDescent="0.25">
      <c r="A889" s="221" t="str">
        <f>IF(E889="afficher","X","")</f>
        <v/>
      </c>
      <c r="B889" s="222"/>
      <c r="C889" s="223" t="s">
        <v>884</v>
      </c>
      <c r="D889" s="226"/>
      <c r="E889" s="238"/>
      <c r="F889" s="8" t="s">
        <v>6</v>
      </c>
      <c r="H889" s="8" t="s">
        <v>6</v>
      </c>
      <c r="I889" s="8" t="s">
        <v>6</v>
      </c>
      <c r="J889" s="14" t="str">
        <f t="shared" si="70"/>
        <v/>
      </c>
    </row>
    <row r="890" spans="1:10" x14ac:dyDescent="0.25">
      <c r="A890" s="61" t="str">
        <f>IF(E890="Défauts","X",
IF(E890="Non applic.","NA",
IF(E890="Projet ITMO","IT",
IF(E890="Remarques","RE",
IF(OR(E890="Pas de défauts",E890="À vérifier"),"","")))))</f>
        <v/>
      </c>
      <c r="B890" s="191">
        <v>6101.06</v>
      </c>
      <c r="C890" s="634" t="s">
        <v>885</v>
      </c>
      <c r="D890" s="15" t="s">
        <v>2430</v>
      </c>
      <c r="E890" s="70" t="s">
        <v>2132</v>
      </c>
      <c r="F890" s="8" t="s">
        <v>6</v>
      </c>
      <c r="G890" s="8" t="s">
        <v>6</v>
      </c>
      <c r="H890" s="8" t="s">
        <v>6</v>
      </c>
      <c r="I890" s="8" t="s">
        <v>6</v>
      </c>
      <c r="J890" s="14" t="str">
        <f t="shared" si="70"/>
        <v/>
      </c>
    </row>
    <row r="891" spans="1:10" x14ac:dyDescent="0.25">
      <c r="A891" s="221" t="str">
        <f>IF(E891="afficher","X","")</f>
        <v/>
      </c>
      <c r="B891" s="222"/>
      <c r="C891" s="223" t="s">
        <v>886</v>
      </c>
      <c r="D891" s="226"/>
      <c r="E891" s="238"/>
      <c r="F891" s="8" t="s">
        <v>6</v>
      </c>
      <c r="G891" s="8" t="s">
        <v>6</v>
      </c>
      <c r="H891" s="8" t="s">
        <v>6</v>
      </c>
      <c r="I891" s="8" t="s">
        <v>6</v>
      </c>
      <c r="J891" s="14" t="str">
        <f t="shared" si="70"/>
        <v/>
      </c>
    </row>
    <row r="892" spans="1:10" ht="30" x14ac:dyDescent="0.25">
      <c r="A892" s="61" t="str">
        <f>IF(E892="Défauts","X",
IF(E892="Non applic.","NA",
IF(E892="Projet ITMO","IT",
IF(E892="Remarques","RE",
IF(OR(E892="Pas de défauts",E892="À vérifier"),"","")))))</f>
        <v/>
      </c>
      <c r="B892" s="191">
        <v>6101.07</v>
      </c>
      <c r="C892" s="634" t="s">
        <v>887</v>
      </c>
      <c r="D892" s="15" t="s">
        <v>2430</v>
      </c>
      <c r="E892" s="70" t="s">
        <v>2132</v>
      </c>
      <c r="F892" s="8" t="s">
        <v>6</v>
      </c>
      <c r="G892" s="8" t="s">
        <v>6</v>
      </c>
      <c r="H892" s="8" t="s">
        <v>6</v>
      </c>
      <c r="I892" s="8" t="s">
        <v>6</v>
      </c>
      <c r="J892" s="14" t="str">
        <f t="shared" si="70"/>
        <v/>
      </c>
    </row>
    <row r="893" spans="1:10" x14ac:dyDescent="0.25">
      <c r="A893" s="221" t="str">
        <f>IF(E893="afficher","X","")</f>
        <v/>
      </c>
      <c r="B893" s="222"/>
      <c r="C893" s="223" t="s">
        <v>888</v>
      </c>
      <c r="D893" s="226"/>
      <c r="E893" s="238"/>
      <c r="F893" s="8" t="s">
        <v>6</v>
      </c>
      <c r="G893" s="8" t="s">
        <v>6</v>
      </c>
      <c r="H893" s="8" t="s">
        <v>6</v>
      </c>
      <c r="I893" s="8" t="s">
        <v>6</v>
      </c>
      <c r="J893" s="14" t="str">
        <f t="shared" si="70"/>
        <v/>
      </c>
    </row>
    <row r="894" spans="1:10" ht="45" x14ac:dyDescent="0.25">
      <c r="A894" s="14" t="str">
        <f>IF(E894="Défauts","X",
IF(E894="Non applic.","NA",
IF(E894="Projet ITMO","IT",
IF(E894="Remarques","RE",
IF(OR(E894="Pas de défauts",E894="À vérifier"),"","")))))</f>
        <v/>
      </c>
      <c r="B894" s="63">
        <v>6101.08</v>
      </c>
      <c r="C894" s="638" t="s">
        <v>889</v>
      </c>
      <c r="D894" s="16" t="s">
        <v>2431</v>
      </c>
      <c r="E894" s="71" t="s">
        <v>2132</v>
      </c>
      <c r="F894" s="8" t="s">
        <v>6</v>
      </c>
      <c r="G894" s="8" t="s">
        <v>6</v>
      </c>
      <c r="H894" s="8" t="s">
        <v>6</v>
      </c>
      <c r="I894" s="8" t="s">
        <v>6</v>
      </c>
      <c r="J894" s="14" t="str">
        <f t="shared" si="70"/>
        <v/>
      </c>
    </row>
    <row r="895" spans="1:10" ht="30" x14ac:dyDescent="0.25">
      <c r="A895" s="221" t="str">
        <f>IF(E895="afficher","X","")</f>
        <v/>
      </c>
      <c r="B895" s="222"/>
      <c r="C895" s="223" t="s">
        <v>890</v>
      </c>
      <c r="D895" s="226"/>
      <c r="E895" s="238"/>
      <c r="F895" s="8" t="s">
        <v>6</v>
      </c>
      <c r="G895" s="8" t="s">
        <v>6</v>
      </c>
      <c r="H895" s="8" t="s">
        <v>6</v>
      </c>
      <c r="I895" s="8" t="s">
        <v>6</v>
      </c>
      <c r="J895" s="14" t="str">
        <f t="shared" si="70"/>
        <v/>
      </c>
    </row>
    <row r="896" spans="1:10" ht="45" x14ac:dyDescent="0.25">
      <c r="A896" s="221" t="str">
        <f>IF(E896="afficher","X","")</f>
        <v/>
      </c>
      <c r="B896" s="222"/>
      <c r="C896" s="223" t="s">
        <v>891</v>
      </c>
      <c r="D896" s="226"/>
      <c r="E896" s="238"/>
      <c r="F896" s="8" t="s">
        <v>6</v>
      </c>
      <c r="G896" s="8" t="s">
        <v>6</v>
      </c>
      <c r="H896" s="8" t="s">
        <v>6</v>
      </c>
      <c r="I896" s="8" t="s">
        <v>6</v>
      </c>
      <c r="J896" s="14" t="str">
        <f t="shared" si="70"/>
        <v/>
      </c>
    </row>
    <row r="897" spans="1:10" ht="30" x14ac:dyDescent="0.25">
      <c r="A897" s="221" t="str">
        <f>IF(E897="afficher","X","")</f>
        <v/>
      </c>
      <c r="B897" s="222"/>
      <c r="C897" s="223" t="s">
        <v>505</v>
      </c>
      <c r="D897" s="226"/>
      <c r="E897" s="238"/>
      <c r="F897" s="8" t="s">
        <v>6</v>
      </c>
      <c r="G897" s="8" t="s">
        <v>6</v>
      </c>
      <c r="H897" s="8" t="s">
        <v>6</v>
      </c>
      <c r="I897" s="8" t="s">
        <v>6</v>
      </c>
      <c r="J897" s="14" t="str">
        <f t="shared" si="70"/>
        <v/>
      </c>
    </row>
    <row r="898" spans="1:10" ht="45" x14ac:dyDescent="0.25">
      <c r="A898" s="74" t="str">
        <f>IF(E898="Défauts","X",
IF(E898="Non applic.","NA",
IF(E898="Projet ITMO","IT",
IF(E898="Remarques","RE",
IF(OR(E898="Pas de défauts",E898="À vérifier"),"","")))))</f>
        <v/>
      </c>
      <c r="B898" s="199">
        <v>6101.09</v>
      </c>
      <c r="C898" s="641" t="s">
        <v>892</v>
      </c>
      <c r="D898" s="73" t="s">
        <v>3</v>
      </c>
      <c r="E898" s="77" t="s">
        <v>2132</v>
      </c>
      <c r="F898" s="8" t="s">
        <v>6</v>
      </c>
      <c r="G898" s="8" t="s">
        <v>6</v>
      </c>
      <c r="H898" s="8" t="s">
        <v>6</v>
      </c>
      <c r="I898" s="8" t="s">
        <v>6</v>
      </c>
      <c r="J898" s="14" t="str">
        <f t="shared" si="70"/>
        <v/>
      </c>
    </row>
    <row r="899" spans="1:10" ht="90.75" thickBot="1" x14ac:dyDescent="0.3">
      <c r="A899" s="236" t="str">
        <f>IF(E899="afficher","X","")</f>
        <v/>
      </c>
      <c r="B899" s="225"/>
      <c r="C899" s="227" t="s">
        <v>893</v>
      </c>
      <c r="D899" s="228"/>
      <c r="E899" s="238"/>
      <c r="F899" s="8" t="s">
        <v>6</v>
      </c>
      <c r="G899" s="8" t="s">
        <v>6</v>
      </c>
      <c r="H899" s="8" t="s">
        <v>6</v>
      </c>
      <c r="I899" s="8" t="s">
        <v>6</v>
      </c>
      <c r="J899" s="14" t="str">
        <f t="shared" si="70"/>
        <v/>
      </c>
    </row>
    <row r="900" spans="1:10" ht="15.75" hidden="1" thickBot="1" x14ac:dyDescent="0.3">
      <c r="A900" s="72" t="str">
        <f>IF(OR(COUNTIF(A901:A908,"X")&gt;0,J900="entfälltx"),"X","")</f>
        <v/>
      </c>
      <c r="B900" s="207">
        <v>6102</v>
      </c>
      <c r="C900" s="632" t="s">
        <v>894</v>
      </c>
      <c r="D900" s="142"/>
      <c r="E900" s="209"/>
      <c r="F900" s="8" t="s">
        <v>6</v>
      </c>
      <c r="G900" s="8" t="s">
        <v>6</v>
      </c>
      <c r="J900" s="14" t="str">
        <f>IF(OR($E$876="non applic.",$E$877="non applic.",$E$900="non applic.")=TRUE,"entfällt","")</f>
        <v/>
      </c>
    </row>
    <row r="901" spans="1:10" ht="30.75" hidden="1" thickBot="1" x14ac:dyDescent="0.3">
      <c r="A901" s="67" t="str">
        <f>IF(E901="Défauts","X",
IF(E901="Non applic.","NA",
IF(E901="Projet ITMO","IT",
IF(E901="Remarques","RE",
IF(OR(E901="Pas de défauts",E901="À vérifier"),"","")))))</f>
        <v/>
      </c>
      <c r="B901" s="190">
        <v>6102.01</v>
      </c>
      <c r="C901" s="633" t="s">
        <v>895</v>
      </c>
      <c r="D901" s="25" t="s">
        <v>2430</v>
      </c>
      <c r="E901" s="70" t="s">
        <v>2132</v>
      </c>
      <c r="F901" s="8" t="s">
        <v>6</v>
      </c>
      <c r="G901" s="8" t="s">
        <v>6</v>
      </c>
      <c r="J901" s="14" t="str">
        <f t="shared" ref="J901:J906" si="71">IF(OR($E$876="non applic.",$E$877="non applic.",$E$900="non applic.")=TRUE,"entfällt","")</f>
        <v/>
      </c>
    </row>
    <row r="902" spans="1:10" ht="90.75" hidden="1" thickBot="1" x14ac:dyDescent="0.3">
      <c r="A902" s="221" t="str">
        <f>IF(E902="afficher","X","")</f>
        <v/>
      </c>
      <c r="B902" s="222"/>
      <c r="C902" s="223" t="s">
        <v>896</v>
      </c>
      <c r="D902" s="226"/>
      <c r="E902" s="238"/>
      <c r="F902" s="8" t="s">
        <v>6</v>
      </c>
      <c r="G902" s="8" t="s">
        <v>6</v>
      </c>
      <c r="J902" s="14" t="str">
        <f t="shared" si="71"/>
        <v/>
      </c>
    </row>
    <row r="903" spans="1:10" ht="30.75" hidden="1" thickBot="1" x14ac:dyDescent="0.3">
      <c r="A903" s="61" t="str">
        <f>IF(E903="Défauts","X",
IF(E903="Non applic.","NA",
IF(E903="Projet ITMO","IT",
IF(E903="Remarques","RE",
IF(OR(E903="Pas de défauts",E903="À vérifier"),"","")))))</f>
        <v/>
      </c>
      <c r="B903" s="191">
        <v>6102.02</v>
      </c>
      <c r="C903" s="634" t="s">
        <v>897</v>
      </c>
      <c r="D903" s="15" t="s">
        <v>2430</v>
      </c>
      <c r="E903" s="70" t="s">
        <v>2132</v>
      </c>
      <c r="F903" s="8" t="s">
        <v>6</v>
      </c>
      <c r="G903" s="8" t="s">
        <v>6</v>
      </c>
      <c r="J903" s="14" t="str">
        <f t="shared" si="71"/>
        <v/>
      </c>
    </row>
    <row r="904" spans="1:10" ht="60.75" hidden="1" thickBot="1" x14ac:dyDescent="0.3">
      <c r="A904" s="221" t="str">
        <f>IF(E904="afficher","X","")</f>
        <v/>
      </c>
      <c r="B904" s="222"/>
      <c r="C904" s="223" t="s">
        <v>898</v>
      </c>
      <c r="D904" s="226"/>
      <c r="E904" s="238"/>
      <c r="F904" s="8" t="s">
        <v>6</v>
      </c>
      <c r="G904" s="8" t="s">
        <v>6</v>
      </c>
      <c r="J904" s="14" t="str">
        <f t="shared" si="71"/>
        <v/>
      </c>
    </row>
    <row r="905" spans="1:10" ht="30.75" hidden="1" thickBot="1" x14ac:dyDescent="0.3">
      <c r="A905" s="61" t="str">
        <f>IF(E905="Défauts","X",
IF(E905="Non applic.","NA",
IF(E905="Projet ITMO","IT",
IF(E905="Remarques","RE",
IF(OR(E905="Pas de défauts",E905="À vérifier"),"","")))))</f>
        <v/>
      </c>
      <c r="B905" s="191">
        <v>6102.03</v>
      </c>
      <c r="C905" s="634" t="s">
        <v>899</v>
      </c>
      <c r="D905" s="15" t="s">
        <v>2430</v>
      </c>
      <c r="E905" s="70" t="s">
        <v>2132</v>
      </c>
      <c r="F905" s="8" t="s">
        <v>6</v>
      </c>
      <c r="G905" s="8" t="s">
        <v>6</v>
      </c>
      <c r="J905" s="14" t="str">
        <f t="shared" si="71"/>
        <v/>
      </c>
    </row>
    <row r="906" spans="1:10" ht="60.75" hidden="1" thickBot="1" x14ac:dyDescent="0.3">
      <c r="A906" s="236" t="str">
        <f>IF(E906="afficher","X","")</f>
        <v/>
      </c>
      <c r="B906" s="225"/>
      <c r="C906" s="227" t="s">
        <v>900</v>
      </c>
      <c r="D906" s="228"/>
      <c r="E906" s="238"/>
      <c r="F906" s="8" t="s">
        <v>6</v>
      </c>
      <c r="G906" s="8" t="s">
        <v>6</v>
      </c>
      <c r="J906" s="14" t="str">
        <f t="shared" si="71"/>
        <v/>
      </c>
    </row>
    <row r="907" spans="1:10" ht="15.75" thickBot="1" x14ac:dyDescent="0.3">
      <c r="A907" s="72" t="str">
        <f>IF(OR(COUNTIF(A908:A918,"X")&gt;0,J907="entfälltx"),"X","")</f>
        <v/>
      </c>
      <c r="B907" s="207">
        <v>6103</v>
      </c>
      <c r="C907" s="632" t="s">
        <v>901</v>
      </c>
      <c r="D907" s="142"/>
      <c r="E907" s="209"/>
      <c r="F907" s="8" t="s">
        <v>6</v>
      </c>
      <c r="G907" s="8" t="s">
        <v>6</v>
      </c>
      <c r="H907" s="8" t="s">
        <v>6</v>
      </c>
      <c r="I907" s="8" t="s">
        <v>6</v>
      </c>
      <c r="J907" s="14" t="str">
        <f>IF(OR($E$876="non applic.",$E$877="non applic.",$E$907="non applic.")=TRUE,"entfällt","")</f>
        <v/>
      </c>
    </row>
    <row r="908" spans="1:10" x14ac:dyDescent="0.25">
      <c r="A908" s="68" t="str">
        <f>IF(E908="Défauts","X",
IF(E908="Non applic.","NA",
IF(E908="Projet ITMO","IT",
IF(E908="Remarques","RE",
IF(OR(E908="Pas de défauts",E908="À vérifier"),"","")))))</f>
        <v/>
      </c>
      <c r="B908" s="193">
        <v>6103.01</v>
      </c>
      <c r="C908" s="637" t="s">
        <v>902</v>
      </c>
      <c r="D908" s="23" t="s">
        <v>2431</v>
      </c>
      <c r="E908" s="71" t="s">
        <v>2132</v>
      </c>
      <c r="F908" s="8" t="s">
        <v>6</v>
      </c>
      <c r="G908" s="8" t="s">
        <v>6</v>
      </c>
      <c r="H908" s="8" t="s">
        <v>6</v>
      </c>
      <c r="I908" s="8" t="s">
        <v>6</v>
      </c>
      <c r="J908" s="14" t="str">
        <f t="shared" ref="J908:J918" si="72">IF(OR($E$876="non applic.",$E$877="non applic.",$E$907="non applic.")=TRUE,"entfällt","")</f>
        <v/>
      </c>
    </row>
    <row r="909" spans="1:10" ht="45" x14ac:dyDescent="0.25">
      <c r="A909" s="221" t="str">
        <f>IF(E909="afficher","X","")</f>
        <v/>
      </c>
      <c r="B909" s="222"/>
      <c r="C909" s="223" t="s">
        <v>903</v>
      </c>
      <c r="D909" s="226"/>
      <c r="E909" s="238"/>
      <c r="F909" s="8" t="s">
        <v>6</v>
      </c>
      <c r="G909" s="8" t="s">
        <v>6</v>
      </c>
      <c r="H909" s="8" t="s">
        <v>6</v>
      </c>
      <c r="I909" s="8" t="s">
        <v>6</v>
      </c>
      <c r="J909" s="14" t="str">
        <f t="shared" si="72"/>
        <v/>
      </c>
    </row>
    <row r="910" spans="1:10" ht="30" x14ac:dyDescent="0.25">
      <c r="A910" s="74" t="str">
        <f>IF(E910="Défauts","X",
IF(E910="Non applic.","NA",
IF(E910="Projet ITMO","IT",
IF(E910="Remarques","RE",
IF(OR(E910="Pas de défauts",E910="À vérifier"),"","")))))</f>
        <v/>
      </c>
      <c r="B910" s="199">
        <v>6103.02</v>
      </c>
      <c r="C910" s="641" t="s">
        <v>904</v>
      </c>
      <c r="D910" s="73" t="s">
        <v>3</v>
      </c>
      <c r="E910" s="77" t="s">
        <v>2132</v>
      </c>
      <c r="F910" s="8" t="s">
        <v>6</v>
      </c>
      <c r="G910" s="8" t="s">
        <v>6</v>
      </c>
      <c r="H910" s="8" t="s">
        <v>6</v>
      </c>
      <c r="I910" s="8" t="s">
        <v>6</v>
      </c>
      <c r="J910" s="14" t="str">
        <f t="shared" si="72"/>
        <v/>
      </c>
    </row>
    <row r="911" spans="1:10" ht="30" x14ac:dyDescent="0.25">
      <c r="A911" s="221" t="str">
        <f>IF(E911="afficher","X","")</f>
        <v/>
      </c>
      <c r="B911" s="222"/>
      <c r="C911" s="223" t="s">
        <v>905</v>
      </c>
      <c r="D911" s="226"/>
      <c r="E911" s="238"/>
      <c r="F911" s="8" t="s">
        <v>6</v>
      </c>
      <c r="G911" s="8" t="s">
        <v>6</v>
      </c>
      <c r="H911" s="8" t="s">
        <v>6</v>
      </c>
      <c r="I911" s="8" t="s">
        <v>6</v>
      </c>
      <c r="J911" s="14" t="str">
        <f t="shared" si="72"/>
        <v/>
      </c>
    </row>
    <row r="912" spans="1:10" ht="75" x14ac:dyDescent="0.25">
      <c r="A912" s="221" t="str">
        <f>IF(E912="afficher","X","")</f>
        <v/>
      </c>
      <c r="B912" s="222"/>
      <c r="C912" s="223" t="s">
        <v>906</v>
      </c>
      <c r="D912" s="226"/>
      <c r="E912" s="238"/>
      <c r="F912" s="8" t="s">
        <v>6</v>
      </c>
      <c r="G912" s="8" t="s">
        <v>6</v>
      </c>
      <c r="H912" s="8" t="s">
        <v>6</v>
      </c>
      <c r="I912" s="8" t="s">
        <v>6</v>
      </c>
      <c r="J912" s="14" t="str">
        <f t="shared" si="72"/>
        <v/>
      </c>
    </row>
    <row r="913" spans="1:10" ht="30" x14ac:dyDescent="0.25">
      <c r="A913" s="74" t="str">
        <f>IF(E913="Défauts","X",
IF(E913="Non applic.","NA",
IF(E913="Projet ITMO","IT",
IF(E913="Remarques","RE",
IF(OR(E913="Pas de défauts",E913="À vérifier"),"","")))))</f>
        <v/>
      </c>
      <c r="B913" s="199">
        <v>6103.03</v>
      </c>
      <c r="C913" s="641" t="s">
        <v>907</v>
      </c>
      <c r="D913" s="73" t="s">
        <v>3</v>
      </c>
      <c r="E913" s="77" t="s">
        <v>2132</v>
      </c>
      <c r="F913" s="8" t="s">
        <v>6</v>
      </c>
      <c r="G913" s="8" t="s">
        <v>6</v>
      </c>
      <c r="H913" s="8" t="s">
        <v>6</v>
      </c>
      <c r="I913" s="8" t="s">
        <v>6</v>
      </c>
      <c r="J913" s="14" t="str">
        <f t="shared" si="72"/>
        <v/>
      </c>
    </row>
    <row r="914" spans="1:10" ht="30" x14ac:dyDescent="0.25">
      <c r="A914" s="221" t="str">
        <f>IF(E914="afficher","X","")</f>
        <v/>
      </c>
      <c r="B914" s="222"/>
      <c r="C914" s="223" t="s">
        <v>908</v>
      </c>
      <c r="D914" s="226"/>
      <c r="E914" s="238"/>
      <c r="F914" s="8" t="s">
        <v>6</v>
      </c>
      <c r="G914" s="8" t="s">
        <v>6</v>
      </c>
      <c r="H914" s="8" t="s">
        <v>6</v>
      </c>
      <c r="I914" s="8" t="s">
        <v>6</v>
      </c>
      <c r="J914" s="14" t="str">
        <f t="shared" si="72"/>
        <v/>
      </c>
    </row>
    <row r="915" spans="1:10" ht="30" x14ac:dyDescent="0.25">
      <c r="A915" s="221" t="str">
        <f>IF(E915="afficher","X","")</f>
        <v/>
      </c>
      <c r="B915" s="222"/>
      <c r="C915" s="223" t="s">
        <v>909</v>
      </c>
      <c r="D915" s="226"/>
      <c r="E915" s="238"/>
      <c r="F915" s="8" t="s">
        <v>6</v>
      </c>
      <c r="G915" s="8" t="s">
        <v>6</v>
      </c>
      <c r="H915" s="8" t="s">
        <v>6</v>
      </c>
      <c r="I915" s="8" t="s">
        <v>6</v>
      </c>
      <c r="J915" s="14" t="str">
        <f t="shared" si="72"/>
        <v/>
      </c>
    </row>
    <row r="916" spans="1:10" x14ac:dyDescent="0.25">
      <c r="A916" s="74" t="str">
        <f>IF(E916="Défauts","X",
IF(E916="Non applic.","NA",
IF(E916="Projet ITMO","IT",
IF(E916="Remarques","RE",
IF(OR(E916="Pas de défauts",E916="À vérifier"),"","")))))</f>
        <v/>
      </c>
      <c r="B916" s="199">
        <v>6103.04</v>
      </c>
      <c r="C916" s="641" t="s">
        <v>910</v>
      </c>
      <c r="D916" s="73" t="s">
        <v>3</v>
      </c>
      <c r="E916" s="77" t="s">
        <v>2132</v>
      </c>
      <c r="F916" s="8" t="s">
        <v>6</v>
      </c>
      <c r="G916" s="8" t="s">
        <v>6</v>
      </c>
      <c r="H916" s="8" t="s">
        <v>6</v>
      </c>
      <c r="I916" s="8" t="s">
        <v>6</v>
      </c>
      <c r="J916" s="14" t="str">
        <f t="shared" si="72"/>
        <v/>
      </c>
    </row>
    <row r="917" spans="1:10" ht="30" x14ac:dyDescent="0.25">
      <c r="A917" s="221" t="str">
        <f>IF(E917="afficher","X","")</f>
        <v/>
      </c>
      <c r="B917" s="222"/>
      <c r="C917" s="223" t="s">
        <v>911</v>
      </c>
      <c r="D917" s="226"/>
      <c r="E917" s="238"/>
      <c r="F917" s="8" t="s">
        <v>6</v>
      </c>
      <c r="G917" s="8" t="s">
        <v>6</v>
      </c>
      <c r="H917" s="8" t="s">
        <v>6</v>
      </c>
      <c r="I917" s="8" t="s">
        <v>6</v>
      </c>
      <c r="J917" s="14" t="str">
        <f t="shared" si="72"/>
        <v/>
      </c>
    </row>
    <row r="918" spans="1:10" ht="30.75" thickBot="1" x14ac:dyDescent="0.3">
      <c r="A918" s="221" t="str">
        <f>IF(E918="afficher","X","")</f>
        <v/>
      </c>
      <c r="B918" s="225"/>
      <c r="C918" s="227" t="s">
        <v>909</v>
      </c>
      <c r="D918" s="228"/>
      <c r="E918" s="238"/>
      <c r="F918" s="8" t="s">
        <v>6</v>
      </c>
      <c r="G918" s="8" t="s">
        <v>6</v>
      </c>
      <c r="H918" s="8" t="s">
        <v>6</v>
      </c>
      <c r="I918" s="8" t="s">
        <v>6</v>
      </c>
      <c r="J918" s="14" t="str">
        <f t="shared" si="72"/>
        <v/>
      </c>
    </row>
    <row r="919" spans="1:10" ht="15.75" thickBot="1" x14ac:dyDescent="0.3">
      <c r="A919" s="153" t="str">
        <f>IF(OR(A920="X",A932="X",A941="X",A941="X",A958="X",J919="entfälltX"),"X","")</f>
        <v/>
      </c>
      <c r="B919" s="206">
        <v>6200</v>
      </c>
      <c r="C919" s="631" t="s">
        <v>2494</v>
      </c>
      <c r="D919" s="144"/>
      <c r="E919" s="208"/>
      <c r="F919" s="8" t="s">
        <v>6</v>
      </c>
      <c r="G919" s="8" t="s">
        <v>6</v>
      </c>
      <c r="H919" s="8" t="s">
        <v>6</v>
      </c>
      <c r="I919" s="8" t="s">
        <v>6</v>
      </c>
      <c r="J919" s="14" t="str">
        <f>IF(OR($E$876="non applic.",$E$919="non applic.")=TRUE,"entfällt","")</f>
        <v/>
      </c>
    </row>
    <row r="920" spans="1:10" ht="15.75" thickBot="1" x14ac:dyDescent="0.3">
      <c r="A920" s="72" t="str">
        <f>IF(OR(COUNTIF(A921:A931,"X")&gt;0,J919="entfälltx"),"X","")</f>
        <v/>
      </c>
      <c r="B920" s="207">
        <v>6201</v>
      </c>
      <c r="C920" s="632" t="s">
        <v>912</v>
      </c>
      <c r="D920" s="142"/>
      <c r="E920" s="209"/>
      <c r="F920" s="8" t="s">
        <v>6</v>
      </c>
      <c r="G920" s="8" t="s">
        <v>6</v>
      </c>
      <c r="H920" s="8" t="s">
        <v>6</v>
      </c>
      <c r="I920" s="8" t="s">
        <v>6</v>
      </c>
      <c r="J920" s="14" t="str">
        <f>IF(OR($E$876="non applic.",$E$919="non applic.",$E$920="non applic.")=TRUE,"entfällt","")</f>
        <v/>
      </c>
    </row>
    <row r="921" spans="1:10" ht="45" x14ac:dyDescent="0.25">
      <c r="A921" s="68" t="str">
        <f>IF(E921="Défauts","X",
IF(E921="Non applic.","NA",
IF(E921="Projet ITMO","IT",
IF(E921="Remarques","RE",
IF(OR(E921="Pas de défauts",E921="À vérifier"),"","")))))</f>
        <v/>
      </c>
      <c r="B921" s="193">
        <v>6201.01</v>
      </c>
      <c r="C921" s="637" t="s">
        <v>913</v>
      </c>
      <c r="D921" s="23" t="s">
        <v>2431</v>
      </c>
      <c r="E921" s="71" t="s">
        <v>2132</v>
      </c>
      <c r="F921" s="8" t="s">
        <v>6</v>
      </c>
      <c r="G921" s="8" t="s">
        <v>6</v>
      </c>
      <c r="H921" s="8" t="s">
        <v>6</v>
      </c>
      <c r="I921" s="8" t="s">
        <v>6</v>
      </c>
      <c r="J921" s="14" t="str">
        <f t="shared" ref="J921:J931" si="73">IF(OR($E$876="non applic.",$E$919="non applic.",$E$920="non applic.")=TRUE,"entfällt","")</f>
        <v/>
      </c>
    </row>
    <row r="922" spans="1:10" ht="30" x14ac:dyDescent="0.25">
      <c r="A922" s="221" t="str">
        <f>IF(E922="afficher","X","")</f>
        <v/>
      </c>
      <c r="B922" s="222"/>
      <c r="C922" s="223" t="s">
        <v>505</v>
      </c>
      <c r="D922" s="226"/>
      <c r="E922" s="238"/>
      <c r="F922" s="8" t="s">
        <v>6</v>
      </c>
      <c r="G922" s="8" t="s">
        <v>6</v>
      </c>
      <c r="H922" s="8" t="s">
        <v>6</v>
      </c>
      <c r="I922" s="8" t="s">
        <v>6</v>
      </c>
      <c r="J922" s="14" t="str">
        <f t="shared" si="73"/>
        <v/>
      </c>
    </row>
    <row r="923" spans="1:10" x14ac:dyDescent="0.25">
      <c r="A923" s="14" t="str">
        <f>IF(E923="Défauts","X",
IF(E923="Non applic.","NA",
IF(E923="Projet ITMO","IT",
IF(E923="Remarques","RE",
IF(OR(E923="Pas de défauts",E923="À vérifier"),"","")))))</f>
        <v/>
      </c>
      <c r="B923" s="63">
        <v>6201.02</v>
      </c>
      <c r="C923" s="638" t="s">
        <v>914</v>
      </c>
      <c r="D923" s="16" t="s">
        <v>2431</v>
      </c>
      <c r="E923" s="71" t="s">
        <v>2132</v>
      </c>
      <c r="F923" s="8" t="s">
        <v>6</v>
      </c>
      <c r="G923" s="8" t="s">
        <v>6</v>
      </c>
      <c r="H923" s="8" t="s">
        <v>6</v>
      </c>
      <c r="I923" s="8" t="s">
        <v>6</v>
      </c>
      <c r="J923" s="14" t="str">
        <f t="shared" si="73"/>
        <v/>
      </c>
    </row>
    <row r="924" spans="1:10" x14ac:dyDescent="0.25">
      <c r="A924" s="221" t="str">
        <f>IF(E924="afficher","X","")</f>
        <v/>
      </c>
      <c r="B924" s="222"/>
      <c r="C924" s="223" t="s">
        <v>915</v>
      </c>
      <c r="D924" s="226"/>
      <c r="E924" s="238"/>
      <c r="F924" s="8" t="s">
        <v>6</v>
      </c>
      <c r="G924" s="8" t="s">
        <v>6</v>
      </c>
      <c r="H924" s="8" t="s">
        <v>6</v>
      </c>
      <c r="I924" s="8" t="s">
        <v>6</v>
      </c>
      <c r="J924" s="14" t="str">
        <f t="shared" si="73"/>
        <v/>
      </c>
    </row>
    <row r="925" spans="1:10" ht="30" x14ac:dyDescent="0.25">
      <c r="A925" s="221" t="str">
        <f>IF(E925="afficher","X","")</f>
        <v/>
      </c>
      <c r="B925" s="222"/>
      <c r="C925" s="223" t="s">
        <v>916</v>
      </c>
      <c r="D925" s="226"/>
      <c r="E925" s="238"/>
      <c r="F925" s="8" t="s">
        <v>6</v>
      </c>
      <c r="G925" s="8" t="s">
        <v>6</v>
      </c>
      <c r="H925" s="8" t="s">
        <v>6</v>
      </c>
      <c r="I925" s="8" t="s">
        <v>6</v>
      </c>
      <c r="J925" s="14" t="str">
        <f t="shared" si="73"/>
        <v/>
      </c>
    </row>
    <row r="926" spans="1:10" ht="30" x14ac:dyDescent="0.25">
      <c r="A926" s="14" t="str">
        <f>IF(E926="Défauts","X",
IF(E926="Non applic.","NA",
IF(E926="Projet ITMO","IT",
IF(E926="Remarques","RE",
IF(OR(E926="Pas de défauts",E926="À vérifier"),"","")))))</f>
        <v/>
      </c>
      <c r="B926" s="63">
        <v>6201.03</v>
      </c>
      <c r="C926" s="638" t="s">
        <v>917</v>
      </c>
      <c r="D926" s="16" t="s">
        <v>2431</v>
      </c>
      <c r="E926" s="71" t="s">
        <v>2132</v>
      </c>
      <c r="F926" s="8" t="s">
        <v>6</v>
      </c>
      <c r="G926" s="8" t="s">
        <v>6</v>
      </c>
      <c r="H926" s="8" t="s">
        <v>6</v>
      </c>
      <c r="I926" s="8" t="s">
        <v>6</v>
      </c>
      <c r="J926" s="14" t="str">
        <f t="shared" si="73"/>
        <v/>
      </c>
    </row>
    <row r="927" spans="1:10" ht="75" x14ac:dyDescent="0.25">
      <c r="A927" s="221" t="str">
        <f>IF(E927="afficher","X","")</f>
        <v/>
      </c>
      <c r="B927" s="222"/>
      <c r="C927" s="223" t="s">
        <v>918</v>
      </c>
      <c r="D927" s="226"/>
      <c r="E927" s="238"/>
      <c r="F927" s="8" t="s">
        <v>6</v>
      </c>
      <c r="G927" s="8" t="s">
        <v>6</v>
      </c>
      <c r="H927" s="8" t="s">
        <v>6</v>
      </c>
      <c r="I927" s="8" t="s">
        <v>6</v>
      </c>
      <c r="J927" s="14" t="str">
        <f t="shared" si="73"/>
        <v/>
      </c>
    </row>
    <row r="928" spans="1:10" ht="30" x14ac:dyDescent="0.25">
      <c r="A928" s="14" t="str">
        <f>IF(E928="Défauts","X",
IF(E928="Non applic.","NA",
IF(E928="Projet ITMO","IT",
IF(E928="Remarques","RE",
IF(OR(E928="Pas de défauts",E928="À vérifier"),"","")))))</f>
        <v/>
      </c>
      <c r="B928" s="63">
        <v>6201.04</v>
      </c>
      <c r="C928" s="638" t="s">
        <v>919</v>
      </c>
      <c r="D928" s="16" t="s">
        <v>2431</v>
      </c>
      <c r="E928" s="71" t="s">
        <v>2132</v>
      </c>
      <c r="F928" s="8" t="s">
        <v>6</v>
      </c>
      <c r="G928" s="8" t="s">
        <v>6</v>
      </c>
      <c r="H928" s="8" t="s">
        <v>6</v>
      </c>
      <c r="I928" s="8" t="s">
        <v>6</v>
      </c>
      <c r="J928" s="14" t="str">
        <f t="shared" si="73"/>
        <v/>
      </c>
    </row>
    <row r="929" spans="1:10" ht="45" x14ac:dyDescent="0.25">
      <c r="A929" s="221" t="str">
        <f>IF(E929="afficher","X","")</f>
        <v/>
      </c>
      <c r="B929" s="222"/>
      <c r="C929" s="223" t="s">
        <v>920</v>
      </c>
      <c r="D929" s="226"/>
      <c r="E929" s="238"/>
      <c r="F929" s="8" t="s">
        <v>6</v>
      </c>
      <c r="G929" s="8" t="s">
        <v>6</v>
      </c>
      <c r="H929" s="8" t="s">
        <v>6</v>
      </c>
      <c r="I929" s="8" t="s">
        <v>6</v>
      </c>
      <c r="J929" s="14" t="str">
        <f t="shared" si="73"/>
        <v/>
      </c>
    </row>
    <row r="930" spans="1:10" ht="30" x14ac:dyDescent="0.25">
      <c r="A930" s="14" t="str">
        <f>IF(E930="Défauts","X",
IF(E930="Non applic.","NA",
IF(E930="Projet ITMO","IT",
IF(E930="Remarques","RE",
IF(OR(E930="Pas de défauts",E930="À vérifier"),"","")))))</f>
        <v/>
      </c>
      <c r="B930" s="63">
        <v>6201.05</v>
      </c>
      <c r="C930" s="638" t="s">
        <v>921</v>
      </c>
      <c r="D930" s="16" t="s">
        <v>2431</v>
      </c>
      <c r="E930" s="71" t="s">
        <v>2132</v>
      </c>
      <c r="F930" s="8" t="s">
        <v>6</v>
      </c>
      <c r="G930" s="8" t="s">
        <v>6</v>
      </c>
      <c r="H930" s="8" t="s">
        <v>6</v>
      </c>
      <c r="I930" s="8" t="s">
        <v>6</v>
      </c>
      <c r="J930" s="14" t="str">
        <f t="shared" si="73"/>
        <v/>
      </c>
    </row>
    <row r="931" spans="1:10" ht="60.75" thickBot="1" x14ac:dyDescent="0.3">
      <c r="A931" s="236" t="str">
        <f>IF(E931="afficher","X","")</f>
        <v/>
      </c>
      <c r="B931" s="225"/>
      <c r="C931" s="227" t="s">
        <v>922</v>
      </c>
      <c r="D931" s="228"/>
      <c r="E931" s="238"/>
      <c r="F931" s="8" t="s">
        <v>6</v>
      </c>
      <c r="G931" s="8" t="s">
        <v>6</v>
      </c>
      <c r="H931" s="8" t="s">
        <v>6</v>
      </c>
      <c r="I931" s="8" t="s">
        <v>6</v>
      </c>
      <c r="J931" s="14" t="str">
        <f t="shared" si="73"/>
        <v/>
      </c>
    </row>
    <row r="932" spans="1:10" ht="15.75" hidden="1" thickBot="1" x14ac:dyDescent="0.3">
      <c r="A932" s="72" t="str">
        <f>IF(OR(COUNTIF(A933:A940,"X")&gt;0,J932="entfälltx"),"X","")</f>
        <v/>
      </c>
      <c r="B932" s="207">
        <v>6202</v>
      </c>
      <c r="C932" s="632" t="s">
        <v>923</v>
      </c>
      <c r="D932" s="142"/>
      <c r="E932" s="209"/>
      <c r="F932" s="8" t="s">
        <v>6</v>
      </c>
      <c r="G932" s="8" t="s">
        <v>6</v>
      </c>
      <c r="H932" s="8" t="s">
        <v>6</v>
      </c>
      <c r="J932" s="14" t="str">
        <f>IF(OR($E$876="non applic.",$E$919="non applic.",$E$932="non applic.")=TRUE,"entfällt","")</f>
        <v/>
      </c>
    </row>
    <row r="933" spans="1:10" ht="30.75" hidden="1" thickBot="1" x14ac:dyDescent="0.3">
      <c r="A933" s="67" t="str">
        <f>IF(E933="Défauts","X",
IF(E933="Non applic.","NA",
IF(E933="Projet ITMO","IT",
IF(E933="Remarques","RE",
IF(OR(E933="Pas de défauts",E933="À vérifier"),"","")))))</f>
        <v/>
      </c>
      <c r="B933" s="190">
        <v>6202.01</v>
      </c>
      <c r="C933" s="633" t="s">
        <v>924</v>
      </c>
      <c r="D933" s="25" t="s">
        <v>2430</v>
      </c>
      <c r="E933" s="70" t="s">
        <v>2132</v>
      </c>
      <c r="F933" s="8" t="s">
        <v>6</v>
      </c>
      <c r="G933" s="8" t="s">
        <v>6</v>
      </c>
      <c r="H933" s="8" t="s">
        <v>6</v>
      </c>
      <c r="J933" s="14" t="str">
        <f t="shared" ref="J933:J940" si="74">IF(OR($E$876="non applic.",$E$919="non applic.",$E$932="non applic.")=TRUE,"entfällt","")</f>
        <v/>
      </c>
    </row>
    <row r="934" spans="1:10" ht="30.75" hidden="1" thickBot="1" x14ac:dyDescent="0.3">
      <c r="A934" s="221" t="str">
        <f>IF(E934="afficher","X","")</f>
        <v/>
      </c>
      <c r="B934" s="222"/>
      <c r="C934" s="223" t="s">
        <v>925</v>
      </c>
      <c r="D934" s="226"/>
      <c r="E934" s="238"/>
      <c r="F934" s="8" t="s">
        <v>6</v>
      </c>
      <c r="G934" s="8" t="s">
        <v>6</v>
      </c>
      <c r="H934" s="8" t="s">
        <v>6</v>
      </c>
      <c r="J934" s="14" t="str">
        <f t="shared" si="74"/>
        <v/>
      </c>
    </row>
    <row r="935" spans="1:10" ht="30.75" hidden="1" thickBot="1" x14ac:dyDescent="0.3">
      <c r="A935" s="61" t="str">
        <f>IF(E935="Défauts","X",
IF(E935="Non applic.","NA",
IF(E935="Projet ITMO","IT",
IF(E935="Remarques","RE",
IF(OR(E935="Pas de défauts",E935="À vérifier"),"","")))))</f>
        <v/>
      </c>
      <c r="B935" s="191">
        <v>6202.02</v>
      </c>
      <c r="C935" s="634" t="s">
        <v>926</v>
      </c>
      <c r="D935" s="15" t="s">
        <v>2430</v>
      </c>
      <c r="E935" s="70" t="s">
        <v>2132</v>
      </c>
      <c r="F935" s="8" t="s">
        <v>6</v>
      </c>
      <c r="G935" s="8" t="s">
        <v>6</v>
      </c>
      <c r="H935" s="8" t="s">
        <v>6</v>
      </c>
      <c r="J935" s="14" t="str">
        <f t="shared" si="74"/>
        <v/>
      </c>
    </row>
    <row r="936" spans="1:10" ht="15.75" hidden="1" thickBot="1" x14ac:dyDescent="0.3">
      <c r="A936" s="221" t="str">
        <f>IF(E936="afficher","X","")</f>
        <v/>
      </c>
      <c r="B936" s="222"/>
      <c r="C936" s="248" t="s">
        <v>927</v>
      </c>
      <c r="D936" s="226"/>
      <c r="E936" s="238"/>
      <c r="F936" s="8" t="s">
        <v>6</v>
      </c>
      <c r="G936" s="8" t="s">
        <v>6</v>
      </c>
      <c r="H936" s="8" t="s">
        <v>6</v>
      </c>
      <c r="J936" s="14" t="str">
        <f t="shared" si="74"/>
        <v/>
      </c>
    </row>
    <row r="937" spans="1:10" ht="15.75" hidden="1" thickBot="1" x14ac:dyDescent="0.3">
      <c r="A937" s="221" t="str">
        <f>IF(E937="afficher","X","")</f>
        <v/>
      </c>
      <c r="B937" s="222"/>
      <c r="C937" s="248" t="s">
        <v>928</v>
      </c>
      <c r="D937" s="226"/>
      <c r="E937" s="238"/>
      <c r="F937" s="8" t="s">
        <v>6</v>
      </c>
      <c r="G937" s="8" t="s">
        <v>6</v>
      </c>
      <c r="H937" s="8" t="s">
        <v>6</v>
      </c>
      <c r="J937" s="14" t="str">
        <f t="shared" si="74"/>
        <v/>
      </c>
    </row>
    <row r="938" spans="1:10" ht="15.75" hidden="1" thickBot="1" x14ac:dyDescent="0.3">
      <c r="A938" s="221" t="str">
        <f>IF(E938="afficher","X","")</f>
        <v/>
      </c>
      <c r="B938" s="222"/>
      <c r="C938" s="248" t="s">
        <v>929</v>
      </c>
      <c r="D938" s="226"/>
      <c r="E938" s="238"/>
      <c r="F938" s="8" t="s">
        <v>6</v>
      </c>
      <c r="G938" s="8" t="s">
        <v>6</v>
      </c>
      <c r="H938" s="8" t="s">
        <v>6</v>
      </c>
      <c r="J938" s="14" t="str">
        <f t="shared" si="74"/>
        <v/>
      </c>
    </row>
    <row r="939" spans="1:10" ht="15.75" hidden="1" thickBot="1" x14ac:dyDescent="0.3">
      <c r="A939" s="221" t="str">
        <f>IF(E939="afficher","X","")</f>
        <v/>
      </c>
      <c r="B939" s="222"/>
      <c r="C939" s="248" t="s">
        <v>930</v>
      </c>
      <c r="D939" s="226"/>
      <c r="E939" s="238"/>
      <c r="F939" s="8" t="s">
        <v>6</v>
      </c>
      <c r="G939" s="8" t="s">
        <v>6</v>
      </c>
      <c r="H939" s="8" t="s">
        <v>6</v>
      </c>
      <c r="J939" s="14" t="str">
        <f t="shared" si="74"/>
        <v/>
      </c>
    </row>
    <row r="940" spans="1:10" ht="60.75" hidden="1" thickBot="1" x14ac:dyDescent="0.3">
      <c r="A940" s="221" t="str">
        <f>IF(E940="afficher","X","")</f>
        <v/>
      </c>
      <c r="B940" s="225"/>
      <c r="C940" s="235" t="s">
        <v>931</v>
      </c>
      <c r="D940" s="228"/>
      <c r="E940" s="238"/>
      <c r="F940" s="8" t="s">
        <v>6</v>
      </c>
      <c r="G940" s="8" t="s">
        <v>6</v>
      </c>
      <c r="H940" s="8" t="s">
        <v>6</v>
      </c>
      <c r="J940" s="14" t="str">
        <f t="shared" si="74"/>
        <v/>
      </c>
    </row>
    <row r="941" spans="1:10" ht="15.75" thickBot="1" x14ac:dyDescent="0.3">
      <c r="A941" s="72" t="str">
        <f>IF(OR(COUNTIF(A942:A957,"X")&gt;0,J941="entfälltx"),"X","")</f>
        <v/>
      </c>
      <c r="B941" s="207">
        <v>6203</v>
      </c>
      <c r="C941" s="632" t="s">
        <v>932</v>
      </c>
      <c r="D941" s="142"/>
      <c r="E941" s="209"/>
      <c r="F941" s="8" t="s">
        <v>6</v>
      </c>
      <c r="G941" s="8" t="s">
        <v>6</v>
      </c>
      <c r="H941" s="8" t="s">
        <v>6</v>
      </c>
      <c r="I941" s="8" t="s">
        <v>6</v>
      </c>
      <c r="J941" s="14" t="str">
        <f>IF(OR($E$876="non applic.",$E$919="non applic.",$E$941="non applic.")=TRUE,"entfällt","")</f>
        <v/>
      </c>
    </row>
    <row r="942" spans="1:10" ht="30" x14ac:dyDescent="0.25">
      <c r="A942" s="67" t="str">
        <f>IF(E942="Défauts","X",
IF(E942="Non applic.","NA",
IF(E942="Projet ITMO","IT",
IF(E942="Remarques","RE",
IF(OR(E942="Pas de défauts",E942="À vérifier"),"","")))))</f>
        <v/>
      </c>
      <c r="B942" s="190">
        <v>6203.01</v>
      </c>
      <c r="C942" s="633" t="s">
        <v>933</v>
      </c>
      <c r="D942" s="25" t="s">
        <v>2430</v>
      </c>
      <c r="E942" s="70" t="s">
        <v>2132</v>
      </c>
      <c r="F942" s="8" t="s">
        <v>6</v>
      </c>
      <c r="G942" s="8" t="s">
        <v>6</v>
      </c>
      <c r="H942" s="8" t="s">
        <v>6</v>
      </c>
      <c r="I942" s="8" t="s">
        <v>6</v>
      </c>
      <c r="J942" s="14" t="str">
        <f t="shared" ref="J942:J957" si="75">IF(OR($E$876="non applic.",$E$919="non applic.",$E$941="non applic.")=TRUE,"entfällt","")</f>
        <v/>
      </c>
    </row>
    <row r="943" spans="1:10" ht="60" x14ac:dyDescent="0.25">
      <c r="A943" s="221" t="str">
        <f>IF(E943="afficher","X","")</f>
        <v/>
      </c>
      <c r="B943" s="222"/>
      <c r="C943" s="223" t="s">
        <v>934</v>
      </c>
      <c r="D943" s="226"/>
      <c r="E943" s="238"/>
      <c r="F943" s="8" t="s">
        <v>6</v>
      </c>
      <c r="G943" s="8" t="s">
        <v>6</v>
      </c>
      <c r="H943" s="8" t="s">
        <v>6</v>
      </c>
      <c r="I943" s="8" t="s">
        <v>6</v>
      </c>
      <c r="J943" s="14" t="str">
        <f t="shared" si="75"/>
        <v/>
      </c>
    </row>
    <row r="944" spans="1:10" ht="30" x14ac:dyDescent="0.25">
      <c r="A944" s="61" t="str">
        <f>IF(E944="Défauts","X",
IF(E944="Non applic.","NA",
IF(E944="Projet ITMO","IT",
IF(E944="Remarques","RE",
IF(OR(E944="Pas de défauts",E944="À vérifier"),"","")))))</f>
        <v/>
      </c>
      <c r="B944" s="191">
        <v>6203.02</v>
      </c>
      <c r="C944" s="634" t="s">
        <v>935</v>
      </c>
      <c r="D944" s="15" t="s">
        <v>2430</v>
      </c>
      <c r="E944" s="70" t="s">
        <v>2132</v>
      </c>
      <c r="F944" s="8" t="s">
        <v>6</v>
      </c>
      <c r="G944" s="8" t="s">
        <v>6</v>
      </c>
      <c r="H944" s="8" t="s">
        <v>6</v>
      </c>
      <c r="I944" s="8" t="s">
        <v>6</v>
      </c>
      <c r="J944" s="14" t="str">
        <f t="shared" si="75"/>
        <v/>
      </c>
    </row>
    <row r="945" spans="1:10" ht="30" x14ac:dyDescent="0.25">
      <c r="A945" s="221" t="str">
        <f>IF(E945="afficher","X","")</f>
        <v/>
      </c>
      <c r="B945" s="222"/>
      <c r="C945" s="223" t="s">
        <v>936</v>
      </c>
      <c r="D945" s="226"/>
      <c r="E945" s="238"/>
      <c r="F945" s="8" t="s">
        <v>6</v>
      </c>
      <c r="G945" s="8" t="s">
        <v>6</v>
      </c>
      <c r="H945" s="8" t="s">
        <v>6</v>
      </c>
      <c r="I945" s="8" t="s">
        <v>6</v>
      </c>
      <c r="J945" s="14" t="str">
        <f t="shared" si="75"/>
        <v/>
      </c>
    </row>
    <row r="946" spans="1:10" ht="30" x14ac:dyDescent="0.25">
      <c r="A946" s="14" t="str">
        <f>IF(E946="Défauts","X",
IF(E946="Non applic.","NA",
IF(E946="Projet ITMO","IT",
IF(E946="Remarques","RE",
IF(OR(E946="Pas de défauts",E946="À vérifier"),"","")))))</f>
        <v/>
      </c>
      <c r="B946" s="63">
        <v>6203.03</v>
      </c>
      <c r="C946" s="638" t="s">
        <v>937</v>
      </c>
      <c r="D946" s="16" t="s">
        <v>2431</v>
      </c>
      <c r="E946" s="71" t="s">
        <v>2132</v>
      </c>
      <c r="F946" s="8" t="s">
        <v>6</v>
      </c>
      <c r="G946" s="8" t="s">
        <v>6</v>
      </c>
      <c r="H946" s="8" t="s">
        <v>6</v>
      </c>
      <c r="I946" s="8" t="s">
        <v>6</v>
      </c>
      <c r="J946" s="14" t="str">
        <f t="shared" si="75"/>
        <v/>
      </c>
    </row>
    <row r="947" spans="1:10" ht="90" x14ac:dyDescent="0.25">
      <c r="A947" s="221" t="str">
        <f>IF(E947="afficher","X","")</f>
        <v/>
      </c>
      <c r="B947" s="222"/>
      <c r="C947" s="223" t="s">
        <v>938</v>
      </c>
      <c r="D947" s="226"/>
      <c r="E947" s="238"/>
      <c r="F947" s="8" t="s">
        <v>6</v>
      </c>
      <c r="G947" s="8" t="s">
        <v>6</v>
      </c>
      <c r="H947" s="8" t="s">
        <v>6</v>
      </c>
      <c r="I947" s="8" t="s">
        <v>6</v>
      </c>
      <c r="J947" s="14" t="str">
        <f t="shared" si="75"/>
        <v/>
      </c>
    </row>
    <row r="948" spans="1:10" ht="30" x14ac:dyDescent="0.25">
      <c r="A948" s="14" t="str">
        <f>IF(E948="Défauts","X",
IF(E948="Non applic.","NA",
IF(E948="Projet ITMO","IT",
IF(E948="Remarques","RE",
IF(OR(E948="Pas de défauts",E948="À vérifier"),"","")))))</f>
        <v/>
      </c>
      <c r="B948" s="63">
        <v>6203.04</v>
      </c>
      <c r="C948" s="638" t="s">
        <v>939</v>
      </c>
      <c r="D948" s="16" t="s">
        <v>2431</v>
      </c>
      <c r="E948" s="71" t="s">
        <v>2132</v>
      </c>
      <c r="F948" s="8" t="s">
        <v>6</v>
      </c>
      <c r="G948" s="8" t="s">
        <v>6</v>
      </c>
      <c r="H948" s="8" t="s">
        <v>6</v>
      </c>
      <c r="I948" s="8" t="s">
        <v>6</v>
      </c>
      <c r="J948" s="14" t="str">
        <f t="shared" si="75"/>
        <v/>
      </c>
    </row>
    <row r="949" spans="1:10" ht="45" x14ac:dyDescent="0.25">
      <c r="A949" s="221" t="str">
        <f>IF(E949="afficher","X","")</f>
        <v/>
      </c>
      <c r="B949" s="222"/>
      <c r="C949" s="223" t="s">
        <v>940</v>
      </c>
      <c r="D949" s="226"/>
      <c r="E949" s="238"/>
      <c r="F949" s="8" t="s">
        <v>6</v>
      </c>
      <c r="G949" s="8" t="s">
        <v>6</v>
      </c>
      <c r="H949" s="8" t="s">
        <v>6</v>
      </c>
      <c r="I949" s="8" t="s">
        <v>6</v>
      </c>
      <c r="J949" s="14" t="str">
        <f t="shared" si="75"/>
        <v/>
      </c>
    </row>
    <row r="950" spans="1:10" ht="30" x14ac:dyDescent="0.25">
      <c r="A950" s="14" t="str">
        <f>IF(E950="Défauts","X",
IF(E950="Non applic.","NA",
IF(E950="Projet ITMO","IT",
IF(E950="Remarques","RE",
IF(OR(E950="Pas de défauts",E950="À vérifier"),"","")))))</f>
        <v/>
      </c>
      <c r="B950" s="63">
        <v>6203.05</v>
      </c>
      <c r="C950" s="638" t="s">
        <v>941</v>
      </c>
      <c r="D950" s="16" t="s">
        <v>2431</v>
      </c>
      <c r="E950" s="71" t="s">
        <v>2132</v>
      </c>
      <c r="F950" s="8" t="s">
        <v>6</v>
      </c>
      <c r="G950" s="8" t="s">
        <v>6</v>
      </c>
      <c r="H950" s="8" t="s">
        <v>6</v>
      </c>
      <c r="I950" s="8" t="s">
        <v>6</v>
      </c>
      <c r="J950" s="14" t="str">
        <f t="shared" si="75"/>
        <v/>
      </c>
    </row>
    <row r="951" spans="1:10" ht="30" x14ac:dyDescent="0.25">
      <c r="A951" s="221" t="str">
        <f>IF(E951="afficher","X","")</f>
        <v/>
      </c>
      <c r="B951" s="222"/>
      <c r="C951" s="223" t="s">
        <v>942</v>
      </c>
      <c r="D951" s="226"/>
      <c r="E951" s="238"/>
      <c r="F951" s="8" t="s">
        <v>6</v>
      </c>
      <c r="G951" s="8" t="s">
        <v>6</v>
      </c>
      <c r="H951" s="8" t="s">
        <v>6</v>
      </c>
      <c r="I951" s="8" t="s">
        <v>6</v>
      </c>
      <c r="J951" s="14" t="str">
        <f t="shared" si="75"/>
        <v/>
      </c>
    </row>
    <row r="952" spans="1:10" ht="30" x14ac:dyDescent="0.25">
      <c r="A952" s="74" t="str">
        <f>IF(E952="Défauts","X",
IF(E952="Non applic.","NA",
IF(E952="Projet ITMO","IT",
IF(E952="Remarques","RE",
IF(OR(E952="Pas de défauts",E952="À vérifier"),"","")))))</f>
        <v/>
      </c>
      <c r="B952" s="199">
        <v>6203.06</v>
      </c>
      <c r="C952" s="641" t="s">
        <v>943</v>
      </c>
      <c r="D952" s="73" t="s">
        <v>3</v>
      </c>
      <c r="E952" s="77" t="s">
        <v>2132</v>
      </c>
      <c r="F952" s="8" t="s">
        <v>6</v>
      </c>
      <c r="G952" s="8" t="s">
        <v>6</v>
      </c>
      <c r="H952" s="8" t="s">
        <v>6</v>
      </c>
      <c r="I952" s="8" t="s">
        <v>6</v>
      </c>
      <c r="J952" s="14" t="str">
        <f t="shared" si="75"/>
        <v/>
      </c>
    </row>
    <row r="953" spans="1:10" ht="30" x14ac:dyDescent="0.25">
      <c r="A953" s="221" t="str">
        <f>IF(E953="afficher","X","")</f>
        <v/>
      </c>
      <c r="B953" s="222"/>
      <c r="C953" s="223" t="s">
        <v>944</v>
      </c>
      <c r="D953" s="226"/>
      <c r="E953" s="238"/>
      <c r="F953" s="8" t="s">
        <v>6</v>
      </c>
      <c r="G953" s="8" t="s">
        <v>6</v>
      </c>
      <c r="H953" s="8" t="s">
        <v>6</v>
      </c>
      <c r="I953" s="8" t="s">
        <v>6</v>
      </c>
      <c r="J953" s="14" t="str">
        <f t="shared" si="75"/>
        <v/>
      </c>
    </row>
    <row r="954" spans="1:10" ht="30" x14ac:dyDescent="0.25">
      <c r="A954" s="221" t="str">
        <f>IF(E954="afficher","X","")</f>
        <v/>
      </c>
      <c r="B954" s="222"/>
      <c r="C954" s="223" t="s">
        <v>909</v>
      </c>
      <c r="D954" s="226"/>
      <c r="E954" s="238"/>
      <c r="F954" s="8" t="s">
        <v>6</v>
      </c>
      <c r="G954" s="8" t="s">
        <v>6</v>
      </c>
      <c r="H954" s="8" t="s">
        <v>6</v>
      </c>
      <c r="I954" s="8" t="s">
        <v>6</v>
      </c>
      <c r="J954" s="14" t="str">
        <f t="shared" si="75"/>
        <v/>
      </c>
    </row>
    <row r="955" spans="1:10" ht="30" x14ac:dyDescent="0.25">
      <c r="A955" s="74" t="str">
        <f>IF(E955="Défauts","X",
IF(E955="Non applic.","NA",
IF(E955="Projet ITMO","IT",
IF(E955="Remarques","RE",
IF(OR(E955="Pas de défauts",E955="À vérifier"),"","")))))</f>
        <v/>
      </c>
      <c r="B955" s="199">
        <v>6203.07</v>
      </c>
      <c r="C955" s="641" t="s">
        <v>945</v>
      </c>
      <c r="D955" s="73" t="s">
        <v>3</v>
      </c>
      <c r="E955" s="77" t="s">
        <v>2132</v>
      </c>
      <c r="F955" s="8" t="s">
        <v>6</v>
      </c>
      <c r="G955" s="8" t="s">
        <v>6</v>
      </c>
      <c r="H955" s="8" t="s">
        <v>6</v>
      </c>
      <c r="I955" s="8" t="s">
        <v>6</v>
      </c>
      <c r="J955" s="14" t="str">
        <f t="shared" si="75"/>
        <v/>
      </c>
    </row>
    <row r="956" spans="1:10" ht="30" x14ac:dyDescent="0.25">
      <c r="A956" s="221" t="str">
        <f>IF(E956="afficher","X","")</f>
        <v/>
      </c>
      <c r="B956" s="222"/>
      <c r="C956" s="223" t="s">
        <v>946</v>
      </c>
      <c r="D956" s="226"/>
      <c r="E956" s="238"/>
      <c r="F956" s="8" t="s">
        <v>6</v>
      </c>
      <c r="G956" s="8" t="s">
        <v>6</v>
      </c>
      <c r="H956" s="8" t="s">
        <v>6</v>
      </c>
      <c r="I956" s="8" t="s">
        <v>6</v>
      </c>
      <c r="J956" s="14" t="str">
        <f t="shared" si="75"/>
        <v/>
      </c>
    </row>
    <row r="957" spans="1:10" ht="30.75" thickBot="1" x14ac:dyDescent="0.3">
      <c r="A957" s="221" t="str">
        <f>IF(E957="afficher","X","")</f>
        <v/>
      </c>
      <c r="B957" s="225"/>
      <c r="C957" s="227" t="s">
        <v>909</v>
      </c>
      <c r="D957" s="228"/>
      <c r="E957" s="238"/>
      <c r="F957" s="8" t="s">
        <v>6</v>
      </c>
      <c r="G957" s="8" t="s">
        <v>6</v>
      </c>
      <c r="H957" s="8" t="s">
        <v>6</v>
      </c>
      <c r="I957" s="8" t="s">
        <v>6</v>
      </c>
      <c r="J957" s="14" t="str">
        <f t="shared" si="75"/>
        <v/>
      </c>
    </row>
    <row r="958" spans="1:10" ht="15.75" hidden="1" thickBot="1" x14ac:dyDescent="0.3">
      <c r="A958" s="72" t="str">
        <f>IF(OR(COUNTIF(A959:A961,"X")&gt;0,J958="entfälltx"),"X","")</f>
        <v/>
      </c>
      <c r="B958" s="207">
        <v>6204</v>
      </c>
      <c r="C958" s="632" t="s">
        <v>947</v>
      </c>
      <c r="D958" s="142"/>
      <c r="E958" s="209"/>
      <c r="F958" s="8" t="s">
        <v>6</v>
      </c>
      <c r="G958" s="8" t="s">
        <v>6</v>
      </c>
      <c r="H958" s="8" t="s">
        <v>6</v>
      </c>
      <c r="J958" s="14" t="str">
        <f>IF(OR($E$876="non applic.",$E$919="non applic.",$E$958="non applic.")=TRUE,"entfällt","")</f>
        <v/>
      </c>
    </row>
    <row r="959" spans="1:10" ht="30.75" hidden="1" thickBot="1" x14ac:dyDescent="0.3">
      <c r="A959" s="67" t="str">
        <f>IF(E959="Défauts","X",
IF(E959="Non applic.","NA",
IF(E959="Projet ITMO","IT",
IF(E959="Remarques","RE",
IF(OR(E959="Pas de défauts",E959="À vérifier"),"","")))))</f>
        <v/>
      </c>
      <c r="B959" s="190">
        <v>6204.01</v>
      </c>
      <c r="C959" s="633" t="s">
        <v>681</v>
      </c>
      <c r="D959" s="25" t="s">
        <v>2430</v>
      </c>
      <c r="E959" s="70" t="s">
        <v>2132</v>
      </c>
      <c r="F959" s="8" t="s">
        <v>6</v>
      </c>
      <c r="G959" s="8" t="s">
        <v>6</v>
      </c>
      <c r="H959" s="8" t="s">
        <v>6</v>
      </c>
      <c r="J959" s="14" t="str">
        <f t="shared" ref="J959:J961" si="76">IF(OR($E$876="non applic.",$E$919="non applic.",$E$958="non applic.")=TRUE,"entfällt","")</f>
        <v/>
      </c>
    </row>
    <row r="960" spans="1:10" ht="30.75" hidden="1" thickBot="1" x14ac:dyDescent="0.3">
      <c r="A960" s="221" t="str">
        <f>IF(E960="afficher","X","")</f>
        <v/>
      </c>
      <c r="B960" s="222"/>
      <c r="C960" s="223" t="s">
        <v>948</v>
      </c>
      <c r="D960" s="226"/>
      <c r="E960" s="238"/>
      <c r="F960" s="8" t="s">
        <v>6</v>
      </c>
      <c r="G960" s="8" t="s">
        <v>6</v>
      </c>
      <c r="H960" s="8" t="s">
        <v>6</v>
      </c>
      <c r="J960" s="14" t="str">
        <f t="shared" si="76"/>
        <v/>
      </c>
    </row>
    <row r="961" spans="1:10" ht="30.75" hidden="1" thickBot="1" x14ac:dyDescent="0.3">
      <c r="A961" s="66" t="str">
        <f>IF(E961="Défauts","X",
IF(E961="Non applic.","NA",
IF(E961="Projet ITMO","IT",
IF(E961="Remarques","RE",
IF(OR(E961="Pas de défauts",E961="À vérifier"),"","")))))</f>
        <v/>
      </c>
      <c r="B961" s="192">
        <v>6204.02</v>
      </c>
      <c r="C961" s="636" t="s">
        <v>949</v>
      </c>
      <c r="D961" s="24" t="s">
        <v>2430</v>
      </c>
      <c r="E961" s="70" t="s">
        <v>2132</v>
      </c>
      <c r="F961" s="8" t="s">
        <v>6</v>
      </c>
      <c r="G961" s="8" t="s">
        <v>6</v>
      </c>
      <c r="H961" s="8" t="s">
        <v>6</v>
      </c>
      <c r="J961" s="14" t="str">
        <f t="shared" si="76"/>
        <v/>
      </c>
    </row>
    <row r="962" spans="1:10" ht="45.75" hidden="1" thickBot="1" x14ac:dyDescent="0.3">
      <c r="A962" s="153" t="str">
        <f>IF(OR(A963="X",A982="X",A997="X",J962="entfälltX"),"X","")</f>
        <v/>
      </c>
      <c r="B962" s="206">
        <v>6300</v>
      </c>
      <c r="C962" s="631" t="s">
        <v>950</v>
      </c>
      <c r="D962" s="146"/>
      <c r="E962" s="213"/>
      <c r="F962" s="8" t="s">
        <v>6</v>
      </c>
      <c r="G962" s="8" t="s">
        <v>6</v>
      </c>
      <c r="H962" s="8" t="s">
        <v>6</v>
      </c>
      <c r="J962" s="14" t="str">
        <f>IF(OR($E$876="non applic.",$E$962="non applic.")=TRUE,"entfällt","")</f>
        <v/>
      </c>
    </row>
    <row r="963" spans="1:10" ht="15.75" hidden="1" thickBot="1" x14ac:dyDescent="0.3">
      <c r="A963" s="72" t="str">
        <f>IF(OR(COUNTIF(A964:A981,"X")&gt;0,J963="entfälltx"),"X","")</f>
        <v/>
      </c>
      <c r="B963" s="207">
        <v>6301</v>
      </c>
      <c r="C963" s="632" t="s">
        <v>951</v>
      </c>
      <c r="D963" s="142"/>
      <c r="E963" s="209"/>
      <c r="F963" s="8" t="s">
        <v>6</v>
      </c>
      <c r="G963" s="8" t="s">
        <v>6</v>
      </c>
      <c r="H963" s="8" t="s">
        <v>6</v>
      </c>
      <c r="J963" s="14" t="str">
        <f>IF(OR($E$876="non applic.",$E$962="non applic.",$E$963="non applic.")=TRUE,"entfällt","")</f>
        <v/>
      </c>
    </row>
    <row r="964" spans="1:10" ht="30.75" hidden="1" thickBot="1" x14ac:dyDescent="0.3">
      <c r="A964" s="68" t="str">
        <f>IF(E964="Défauts","X",
IF(E964="Non applic.","NA",
IF(E964="Projet ITMO","IT",
IF(E964="Remarques","RE",
IF(OR(E964="Pas de défauts",E964="À vérifier"),"","")))))</f>
        <v/>
      </c>
      <c r="B964" s="193">
        <v>6301.01</v>
      </c>
      <c r="C964" s="637" t="s">
        <v>952</v>
      </c>
      <c r="D964" s="23" t="s">
        <v>2431</v>
      </c>
      <c r="E964" s="71" t="s">
        <v>2132</v>
      </c>
      <c r="F964" s="8" t="s">
        <v>6</v>
      </c>
      <c r="G964" s="8" t="s">
        <v>6</v>
      </c>
      <c r="H964" s="8" t="s">
        <v>6</v>
      </c>
      <c r="J964" s="14" t="str">
        <f t="shared" ref="J964:J981" si="77">IF(OR($E$876="non applic.",$E$962="non applic.",$E$963="non applic.")=TRUE,"entfällt","")</f>
        <v/>
      </c>
    </row>
    <row r="965" spans="1:10" ht="15.75" hidden="1" thickBot="1" x14ac:dyDescent="0.3">
      <c r="A965" s="221" t="str">
        <f>IF(E965="afficher","X","")</f>
        <v/>
      </c>
      <c r="B965" s="222"/>
      <c r="C965" s="223" t="s">
        <v>953</v>
      </c>
      <c r="D965" s="226"/>
      <c r="E965" s="238"/>
      <c r="F965" s="8" t="s">
        <v>6</v>
      </c>
      <c r="G965" s="8" t="s">
        <v>6</v>
      </c>
      <c r="H965" s="8" t="s">
        <v>6</v>
      </c>
      <c r="J965" s="14" t="str">
        <f t="shared" si="77"/>
        <v/>
      </c>
    </row>
    <row r="966" spans="1:10" ht="15.75" hidden="1" thickBot="1" x14ac:dyDescent="0.3">
      <c r="A966" s="14" t="str">
        <f>IF(E966="Défauts","X",
IF(E966="Non applic.","NA",
IF(E966="Projet ITMO","IT",
IF(E966="Remarques","RE",
IF(OR(E966="Pas de défauts",E966="À vérifier"),"","")))))</f>
        <v/>
      </c>
      <c r="B966" s="63">
        <v>6301.02</v>
      </c>
      <c r="C966" s="638" t="s">
        <v>954</v>
      </c>
      <c r="D966" s="16" t="s">
        <v>2431</v>
      </c>
      <c r="E966" s="71" t="s">
        <v>2132</v>
      </c>
      <c r="F966" s="8" t="s">
        <v>6</v>
      </c>
      <c r="G966" s="8" t="s">
        <v>6</v>
      </c>
      <c r="H966" s="8" t="s">
        <v>6</v>
      </c>
      <c r="J966" s="14" t="str">
        <f t="shared" si="77"/>
        <v/>
      </c>
    </row>
    <row r="967" spans="1:10" ht="45.75" hidden="1" thickBot="1" x14ac:dyDescent="0.3">
      <c r="A967" s="221" t="str">
        <f>IF(E967="afficher","X","")</f>
        <v/>
      </c>
      <c r="B967" s="222"/>
      <c r="C967" s="223" t="s">
        <v>955</v>
      </c>
      <c r="D967" s="226"/>
      <c r="E967" s="238"/>
      <c r="F967" s="8" t="s">
        <v>6</v>
      </c>
      <c r="G967" s="8" t="s">
        <v>6</v>
      </c>
      <c r="H967" s="8" t="s">
        <v>6</v>
      </c>
      <c r="J967" s="14" t="str">
        <f t="shared" si="77"/>
        <v/>
      </c>
    </row>
    <row r="968" spans="1:10" ht="30.75" hidden="1" thickBot="1" x14ac:dyDescent="0.3">
      <c r="A968" s="61" t="str">
        <f>IF(E968="Défauts","X",
IF(E968="Non applic.","NA",
IF(E968="Projet ITMO","IT",
IF(E968="Remarques","RE",
IF(OR(E968="Pas de défauts",E968="À vérifier"),"","")))))</f>
        <v/>
      </c>
      <c r="B968" s="191">
        <v>6301.03</v>
      </c>
      <c r="C968" s="634" t="s">
        <v>956</v>
      </c>
      <c r="D968" s="15" t="s">
        <v>2430</v>
      </c>
      <c r="E968" s="70" t="s">
        <v>2132</v>
      </c>
      <c r="F968" s="8" t="s">
        <v>6</v>
      </c>
      <c r="G968" s="8" t="s">
        <v>6</v>
      </c>
      <c r="H968" s="8" t="s">
        <v>6</v>
      </c>
      <c r="J968" s="14" t="str">
        <f t="shared" si="77"/>
        <v/>
      </c>
    </row>
    <row r="969" spans="1:10" ht="30.75" hidden="1" thickBot="1" x14ac:dyDescent="0.3">
      <c r="A969" s="221" t="str">
        <f>IF(E969="afficher","X","")</f>
        <v/>
      </c>
      <c r="B969" s="222"/>
      <c r="C969" s="223" t="s">
        <v>957</v>
      </c>
      <c r="D969" s="226"/>
      <c r="E969" s="238"/>
      <c r="F969" s="8" t="s">
        <v>6</v>
      </c>
      <c r="G969" s="8" t="s">
        <v>6</v>
      </c>
      <c r="H969" s="8" t="s">
        <v>6</v>
      </c>
      <c r="J969" s="14" t="str">
        <f t="shared" si="77"/>
        <v/>
      </c>
    </row>
    <row r="970" spans="1:10" ht="30.75" hidden="1" thickBot="1" x14ac:dyDescent="0.3">
      <c r="A970" s="14" t="str">
        <f>IF(E970="Défauts","X",
IF(E970="Non applic.","NA",
IF(E970="Projet ITMO","IT",
IF(E970="Remarques","RE",
IF(OR(E970="Pas de défauts",E970="À vérifier"),"","")))))</f>
        <v/>
      </c>
      <c r="B970" s="63">
        <v>6301.04</v>
      </c>
      <c r="C970" s="638" t="s">
        <v>958</v>
      </c>
      <c r="D970" s="16" t="s">
        <v>2431</v>
      </c>
      <c r="E970" s="71" t="s">
        <v>2132</v>
      </c>
      <c r="F970" s="8" t="s">
        <v>6</v>
      </c>
      <c r="G970" s="8" t="s">
        <v>6</v>
      </c>
      <c r="H970" s="8" t="s">
        <v>6</v>
      </c>
      <c r="J970" s="14" t="str">
        <f t="shared" si="77"/>
        <v/>
      </c>
    </row>
    <row r="971" spans="1:10" ht="45.75" hidden="1" thickBot="1" x14ac:dyDescent="0.3">
      <c r="A971" s="221" t="str">
        <f>IF(E971="afficher","X","")</f>
        <v/>
      </c>
      <c r="B971" s="222"/>
      <c r="C971" s="223" t="s">
        <v>959</v>
      </c>
      <c r="D971" s="226"/>
      <c r="E971" s="238"/>
      <c r="F971" s="8" t="s">
        <v>6</v>
      </c>
      <c r="G971" s="8" t="s">
        <v>6</v>
      </c>
      <c r="H971" s="8" t="s">
        <v>6</v>
      </c>
      <c r="J971" s="14" t="str">
        <f t="shared" si="77"/>
        <v/>
      </c>
    </row>
    <row r="972" spans="1:10" ht="45.75" hidden="1" thickBot="1" x14ac:dyDescent="0.3">
      <c r="A972" s="221" t="str">
        <f>IF(E972="afficher","X","")</f>
        <v/>
      </c>
      <c r="B972" s="222"/>
      <c r="C972" s="223" t="s">
        <v>960</v>
      </c>
      <c r="D972" s="226"/>
      <c r="E972" s="238"/>
      <c r="F972" s="8" t="s">
        <v>6</v>
      </c>
      <c r="G972" s="8" t="s">
        <v>6</v>
      </c>
      <c r="H972" s="8" t="s">
        <v>6</v>
      </c>
      <c r="J972" s="14" t="str">
        <f t="shared" si="77"/>
        <v/>
      </c>
    </row>
    <row r="973" spans="1:10" ht="30.75" hidden="1" thickBot="1" x14ac:dyDescent="0.3">
      <c r="A973" s="14" t="str">
        <f>IF(E973="Défauts","X",
IF(E973="Non applic.","NA",
IF(E973="Projet ITMO","IT",
IF(E973="Remarques","RE",
IF(OR(E973="Pas de défauts",E973="À vérifier"),"","")))))</f>
        <v/>
      </c>
      <c r="B973" s="63">
        <v>6301.05</v>
      </c>
      <c r="C973" s="638" t="s">
        <v>961</v>
      </c>
      <c r="D973" s="16" t="s">
        <v>2431</v>
      </c>
      <c r="E973" s="71" t="s">
        <v>2132</v>
      </c>
      <c r="F973" s="8" t="s">
        <v>6</v>
      </c>
      <c r="G973" s="8" t="s">
        <v>6</v>
      </c>
      <c r="H973" s="8" t="s">
        <v>6</v>
      </c>
      <c r="J973" s="14" t="str">
        <f t="shared" si="77"/>
        <v/>
      </c>
    </row>
    <row r="974" spans="1:10" ht="75.75" hidden="1" thickBot="1" x14ac:dyDescent="0.3">
      <c r="A974" s="221" t="str">
        <f>IF(E974="afficher","X","")</f>
        <v/>
      </c>
      <c r="B974" s="222"/>
      <c r="C974" s="223" t="s">
        <v>962</v>
      </c>
      <c r="D974" s="226"/>
      <c r="E974" s="238"/>
      <c r="F974" s="8" t="s">
        <v>6</v>
      </c>
      <c r="G974" s="8" t="s">
        <v>6</v>
      </c>
      <c r="H974" s="8" t="s">
        <v>6</v>
      </c>
      <c r="J974" s="14" t="str">
        <f t="shared" si="77"/>
        <v/>
      </c>
    </row>
    <row r="975" spans="1:10" ht="15.75" hidden="1" thickBot="1" x14ac:dyDescent="0.3">
      <c r="A975" s="74" t="str">
        <f>IF(E975="Défauts","X",
IF(E975="Non applic.","NA",
IF(E975="Projet ITMO","IT",
IF(E975="Remarques","RE",
IF(OR(E975="Pas de défauts",E975="À vérifier"),"","")))))</f>
        <v/>
      </c>
      <c r="B975" s="199">
        <v>6301.06</v>
      </c>
      <c r="C975" s="641" t="s">
        <v>963</v>
      </c>
      <c r="D975" s="73" t="s">
        <v>3</v>
      </c>
      <c r="E975" s="77" t="s">
        <v>2132</v>
      </c>
      <c r="F975" s="8" t="s">
        <v>6</v>
      </c>
      <c r="G975" s="8" t="s">
        <v>6</v>
      </c>
      <c r="H975" s="8" t="s">
        <v>6</v>
      </c>
      <c r="J975" s="14" t="str">
        <f t="shared" si="77"/>
        <v/>
      </c>
    </row>
    <row r="976" spans="1:10" ht="30.75" hidden="1" thickBot="1" x14ac:dyDescent="0.3">
      <c r="A976" s="221" t="str">
        <f>IF(E976="afficher","X","")</f>
        <v/>
      </c>
      <c r="B976" s="222"/>
      <c r="C976" s="223" t="s">
        <v>964</v>
      </c>
      <c r="D976" s="226"/>
      <c r="E976" s="238"/>
      <c r="F976" s="8" t="s">
        <v>6</v>
      </c>
      <c r="G976" s="8" t="s">
        <v>6</v>
      </c>
      <c r="H976" s="8" t="s">
        <v>6</v>
      </c>
      <c r="J976" s="14" t="str">
        <f t="shared" si="77"/>
        <v/>
      </c>
    </row>
    <row r="977" spans="1:10" ht="30.75" hidden="1" thickBot="1" x14ac:dyDescent="0.3">
      <c r="A977" s="221" t="str">
        <f>IF(E977="afficher","X","")</f>
        <v/>
      </c>
      <c r="B977" s="222"/>
      <c r="C977" s="223" t="s">
        <v>909</v>
      </c>
      <c r="D977" s="226"/>
      <c r="E977" s="238"/>
      <c r="F977" s="8" t="s">
        <v>6</v>
      </c>
      <c r="G977" s="8" t="s">
        <v>6</v>
      </c>
      <c r="H977" s="8" t="s">
        <v>6</v>
      </c>
      <c r="J977" s="14" t="str">
        <f t="shared" si="77"/>
        <v/>
      </c>
    </row>
    <row r="978" spans="1:10" ht="30.75" hidden="1" thickBot="1" x14ac:dyDescent="0.3">
      <c r="A978" s="14" t="str">
        <f>IF(E978="Défauts","X",
IF(E978="Non applic.","NA",
IF(E978="Projet ITMO","IT",
IF(E978="Remarques","RE",
IF(OR(E978="Pas de défauts",E978="À vérifier"),"","")))))</f>
        <v/>
      </c>
      <c r="B978" s="63">
        <v>6301.07</v>
      </c>
      <c r="C978" s="638" t="s">
        <v>965</v>
      </c>
      <c r="D978" s="16" t="s">
        <v>2431</v>
      </c>
      <c r="E978" s="71" t="s">
        <v>2132</v>
      </c>
      <c r="F978" s="8" t="s">
        <v>6</v>
      </c>
      <c r="G978" s="8" t="s">
        <v>6</v>
      </c>
      <c r="H978" s="8" t="s">
        <v>6</v>
      </c>
      <c r="J978" s="14" t="str">
        <f t="shared" si="77"/>
        <v/>
      </c>
    </row>
    <row r="979" spans="1:10" ht="45.75" hidden="1" thickBot="1" x14ac:dyDescent="0.3">
      <c r="A979" s="221" t="str">
        <f>IF(E979="afficher","X","")</f>
        <v/>
      </c>
      <c r="B979" s="222"/>
      <c r="C979" s="223" t="s">
        <v>966</v>
      </c>
      <c r="D979" s="226"/>
      <c r="E979" s="238"/>
      <c r="F979" s="8" t="s">
        <v>6</v>
      </c>
      <c r="G979" s="8" t="s">
        <v>6</v>
      </c>
      <c r="H979" s="8" t="s">
        <v>6</v>
      </c>
      <c r="J979" s="14" t="str">
        <f t="shared" si="77"/>
        <v/>
      </c>
    </row>
    <row r="980" spans="1:10" ht="30.75" hidden="1" thickBot="1" x14ac:dyDescent="0.3">
      <c r="A980" s="14" t="str">
        <f>IF(E980="Défauts","X",
IF(E980="Non applic.","NA",
IF(E980="Projet ITMO","IT",
IF(E980="Remarques","RE",
IF(OR(E980="Pas de défauts",E980="À vérifier"),"","")))))</f>
        <v/>
      </c>
      <c r="B980" s="63">
        <v>6301.08</v>
      </c>
      <c r="C980" s="638" t="s">
        <v>967</v>
      </c>
      <c r="D980" s="16" t="s">
        <v>2431</v>
      </c>
      <c r="E980" s="71" t="s">
        <v>2132</v>
      </c>
      <c r="F980" s="8" t="s">
        <v>6</v>
      </c>
      <c r="G980" s="8" t="s">
        <v>6</v>
      </c>
      <c r="H980" s="8" t="s">
        <v>6</v>
      </c>
      <c r="J980" s="14" t="str">
        <f t="shared" si="77"/>
        <v/>
      </c>
    </row>
    <row r="981" spans="1:10" ht="45.75" hidden="1" thickBot="1" x14ac:dyDescent="0.3">
      <c r="A981" s="236" t="str">
        <f>IF(E981="afficher","X","")</f>
        <v/>
      </c>
      <c r="B981" s="225"/>
      <c r="C981" s="227" t="s">
        <v>968</v>
      </c>
      <c r="D981" s="228"/>
      <c r="E981" s="238"/>
      <c r="F981" s="8" t="s">
        <v>6</v>
      </c>
      <c r="G981" s="8" t="s">
        <v>6</v>
      </c>
      <c r="H981" s="8" t="s">
        <v>6</v>
      </c>
      <c r="J981" s="14" t="str">
        <f t="shared" si="77"/>
        <v/>
      </c>
    </row>
    <row r="982" spans="1:10" ht="15.75" hidden="1" thickBot="1" x14ac:dyDescent="0.3">
      <c r="A982" s="72" t="str">
        <f>IF(OR(COUNTIF(A983:A996,"X")&gt;0,J982="entfälltx"),"X","")</f>
        <v/>
      </c>
      <c r="B982" s="207">
        <v>6302</v>
      </c>
      <c r="C982" s="632" t="s">
        <v>969</v>
      </c>
      <c r="D982" s="142"/>
      <c r="E982" s="209"/>
      <c r="F982" s="8" t="s">
        <v>6</v>
      </c>
      <c r="G982" s="8" t="s">
        <v>6</v>
      </c>
      <c r="H982" s="8" t="s">
        <v>6</v>
      </c>
      <c r="J982" s="14" t="str">
        <f>IF(OR($E$876="non applic.",$E$962="non applic.",$E$982="non applic.")=TRUE,"entfällt","")</f>
        <v/>
      </c>
    </row>
    <row r="983" spans="1:10" ht="30.75" hidden="1" thickBot="1" x14ac:dyDescent="0.3">
      <c r="A983" s="67" t="str">
        <f>IF(E983="Défauts","X",
IF(E983="Non applic.","NA",
IF(E983="Projet ITMO","IT",
IF(E983="Remarques","RE",
IF(OR(E983="Pas de défauts",E983="À vérifier"),"","")))))</f>
        <v/>
      </c>
      <c r="B983" s="190">
        <v>6302.01</v>
      </c>
      <c r="C983" s="633" t="s">
        <v>970</v>
      </c>
      <c r="D983" s="25" t="s">
        <v>2430</v>
      </c>
      <c r="E983" s="70" t="s">
        <v>2132</v>
      </c>
      <c r="F983" s="8" t="s">
        <v>6</v>
      </c>
      <c r="G983" s="8" t="s">
        <v>6</v>
      </c>
      <c r="H983" s="8" t="s">
        <v>6</v>
      </c>
      <c r="J983" s="14" t="str">
        <f t="shared" ref="J983:J996" si="78">IF(OR($E$876="non applic.",$E$962="non applic.",$E$982="non applic.")=TRUE,"entfällt","")</f>
        <v/>
      </c>
    </row>
    <row r="984" spans="1:10" ht="60.75" hidden="1" thickBot="1" x14ac:dyDescent="0.3">
      <c r="A984" s="221" t="str">
        <f>IF(E984="afficher","X","")</f>
        <v/>
      </c>
      <c r="B984" s="222"/>
      <c r="C984" s="223" t="s">
        <v>971</v>
      </c>
      <c r="D984" s="226"/>
      <c r="E984" s="238"/>
      <c r="F984" s="8" t="s">
        <v>6</v>
      </c>
      <c r="G984" s="8" t="s">
        <v>6</v>
      </c>
      <c r="H984" s="8" t="s">
        <v>6</v>
      </c>
      <c r="J984" s="14" t="str">
        <f t="shared" si="78"/>
        <v/>
      </c>
    </row>
    <row r="985" spans="1:10" ht="15.75" hidden="1" thickBot="1" x14ac:dyDescent="0.3">
      <c r="A985" s="14" t="str">
        <f>IF(E985="Défauts","X",
IF(E985="Non applic.","NA",
IF(E985="Projet ITMO","IT",
IF(E985="Remarques","RE",
IF(OR(E985="Pas de défauts",E985="À vérifier"),"","")))))</f>
        <v/>
      </c>
      <c r="B985" s="63">
        <v>6302.02</v>
      </c>
      <c r="C985" s="638" t="s">
        <v>972</v>
      </c>
      <c r="D985" s="16" t="s">
        <v>2431</v>
      </c>
      <c r="E985" s="71" t="s">
        <v>2132</v>
      </c>
      <c r="F985" s="8" t="s">
        <v>6</v>
      </c>
      <c r="G985" s="8" t="s">
        <v>6</v>
      </c>
      <c r="H985" s="8" t="s">
        <v>6</v>
      </c>
      <c r="J985" s="14" t="str">
        <f t="shared" si="78"/>
        <v/>
      </c>
    </row>
    <row r="986" spans="1:10" ht="45.75" hidden="1" thickBot="1" x14ac:dyDescent="0.3">
      <c r="A986" s="221" t="str">
        <f>IF(E986="afficher","X","")</f>
        <v/>
      </c>
      <c r="B986" s="222"/>
      <c r="C986" s="223" t="s">
        <v>973</v>
      </c>
      <c r="D986" s="226"/>
      <c r="E986" s="238"/>
      <c r="F986" s="8" t="s">
        <v>6</v>
      </c>
      <c r="G986" s="8" t="s">
        <v>6</v>
      </c>
      <c r="H986" s="8" t="s">
        <v>6</v>
      </c>
      <c r="J986" s="14" t="str">
        <f t="shared" si="78"/>
        <v/>
      </c>
    </row>
    <row r="987" spans="1:10" ht="15.75" hidden="1" thickBot="1" x14ac:dyDescent="0.3">
      <c r="A987" s="14" t="str">
        <f>IF(E987="Défauts","X",
IF(E987="Non applic.","NA",
IF(E987="Projet ITMO","IT",
IF(E987="Remarques","RE",
IF(OR(E987="Pas de défauts",E987="À vérifier"),"","")))))</f>
        <v/>
      </c>
      <c r="B987" s="63">
        <v>6302.03</v>
      </c>
      <c r="C987" s="638" t="s">
        <v>974</v>
      </c>
      <c r="D987" s="16" t="s">
        <v>2431</v>
      </c>
      <c r="E987" s="71" t="s">
        <v>2132</v>
      </c>
      <c r="F987" s="8" t="s">
        <v>6</v>
      </c>
      <c r="G987" s="8" t="s">
        <v>6</v>
      </c>
      <c r="H987" s="8" t="s">
        <v>6</v>
      </c>
      <c r="J987" s="14" t="str">
        <f t="shared" si="78"/>
        <v/>
      </c>
    </row>
    <row r="988" spans="1:10" ht="30.75" hidden="1" thickBot="1" x14ac:dyDescent="0.3">
      <c r="A988" s="221" t="str">
        <f>IF(E988="afficher","X","")</f>
        <v/>
      </c>
      <c r="B988" s="222"/>
      <c r="C988" s="223" t="s">
        <v>975</v>
      </c>
      <c r="D988" s="226"/>
      <c r="E988" s="238"/>
      <c r="F988" s="8" t="s">
        <v>6</v>
      </c>
      <c r="G988" s="8" t="s">
        <v>6</v>
      </c>
      <c r="H988" s="8" t="s">
        <v>6</v>
      </c>
      <c r="J988" s="14" t="str">
        <f t="shared" si="78"/>
        <v/>
      </c>
    </row>
    <row r="989" spans="1:10" ht="30.75" hidden="1" thickBot="1" x14ac:dyDescent="0.3">
      <c r="A989" s="14" t="str">
        <f>IF(E989="Défauts","X",
IF(E989="Non applic.","NA",
IF(E989="Projet ITMO","IT",
IF(E989="Remarques","RE",
IF(OR(E989="Pas de défauts",E989="À vérifier"),"","")))))</f>
        <v/>
      </c>
      <c r="B989" s="63">
        <v>6302.04</v>
      </c>
      <c r="C989" s="638" t="s">
        <v>976</v>
      </c>
      <c r="D989" s="16" t="s">
        <v>2431</v>
      </c>
      <c r="E989" s="71" t="s">
        <v>2132</v>
      </c>
      <c r="F989" s="8" t="s">
        <v>6</v>
      </c>
      <c r="G989" s="8" t="s">
        <v>6</v>
      </c>
      <c r="H989" s="8" t="s">
        <v>6</v>
      </c>
      <c r="J989" s="14" t="str">
        <f t="shared" si="78"/>
        <v/>
      </c>
    </row>
    <row r="990" spans="1:10" ht="30.75" hidden="1" thickBot="1" x14ac:dyDescent="0.3">
      <c r="A990" s="221" t="str">
        <f>IF(E990="afficher","X","")</f>
        <v/>
      </c>
      <c r="B990" s="222"/>
      <c r="C990" s="223" t="s">
        <v>977</v>
      </c>
      <c r="D990" s="226"/>
      <c r="E990" s="238"/>
      <c r="F990" s="8" t="s">
        <v>6</v>
      </c>
      <c r="G990" s="8" t="s">
        <v>6</v>
      </c>
      <c r="H990" s="8" t="s">
        <v>6</v>
      </c>
      <c r="J990" s="14" t="str">
        <f t="shared" si="78"/>
        <v/>
      </c>
    </row>
    <row r="991" spans="1:10" ht="45.75" hidden="1" thickBot="1" x14ac:dyDescent="0.3">
      <c r="A991" s="61" t="str">
        <f>IF(E991="Défauts","X",
IF(E991="Non applic.","NA",
IF(E991="Projet ITMO","IT",
IF(E991="Remarques","RE",
IF(OR(E991="Pas de défauts",E991="À vérifier"),"","")))))</f>
        <v/>
      </c>
      <c r="B991" s="191">
        <v>6302.05</v>
      </c>
      <c r="C991" s="634" t="s">
        <v>978</v>
      </c>
      <c r="D991" s="15" t="s">
        <v>2430</v>
      </c>
      <c r="E991" s="70" t="s">
        <v>2132</v>
      </c>
      <c r="F991" s="8" t="s">
        <v>6</v>
      </c>
      <c r="G991" s="8" t="s">
        <v>6</v>
      </c>
      <c r="H991" s="8" t="s">
        <v>6</v>
      </c>
      <c r="J991" s="14" t="str">
        <f t="shared" si="78"/>
        <v/>
      </c>
    </row>
    <row r="992" spans="1:10" ht="75.75" hidden="1" thickBot="1" x14ac:dyDescent="0.3">
      <c r="A992" s="221" t="str">
        <f>IF(E992="afficher","X","")</f>
        <v/>
      </c>
      <c r="B992" s="222"/>
      <c r="C992" s="223" t="s">
        <v>979</v>
      </c>
      <c r="D992" s="226"/>
      <c r="E992" s="238"/>
      <c r="F992" s="8" t="s">
        <v>6</v>
      </c>
      <c r="G992" s="8" t="s">
        <v>6</v>
      </c>
      <c r="H992" s="8" t="s">
        <v>6</v>
      </c>
      <c r="J992" s="14" t="str">
        <f t="shared" si="78"/>
        <v/>
      </c>
    </row>
    <row r="993" spans="1:10" ht="60.75" hidden="1" thickBot="1" x14ac:dyDescent="0.3">
      <c r="A993" s="61" t="str">
        <f>IF(E993="Défauts","X",
IF(E993="Non applic.","NA",
IF(E993="Projet ITMO","IT",
IF(E993="Remarques","RE",
IF(OR(E993="Pas de défauts",E993="À vérifier"),"","")))))</f>
        <v/>
      </c>
      <c r="B993" s="191">
        <v>6302.06</v>
      </c>
      <c r="C993" s="634" t="s">
        <v>980</v>
      </c>
      <c r="D993" s="15" t="s">
        <v>2430</v>
      </c>
      <c r="E993" s="70" t="s">
        <v>2132</v>
      </c>
      <c r="F993" s="8" t="s">
        <v>6</v>
      </c>
      <c r="G993" s="8" t="s">
        <v>6</v>
      </c>
      <c r="H993" s="8" t="s">
        <v>6</v>
      </c>
      <c r="J993" s="14" t="str">
        <f t="shared" si="78"/>
        <v/>
      </c>
    </row>
    <row r="994" spans="1:10" ht="60.75" hidden="1" thickBot="1" x14ac:dyDescent="0.3">
      <c r="A994" s="221" t="str">
        <f>IF(E994="afficher","X","")</f>
        <v/>
      </c>
      <c r="B994" s="222"/>
      <c r="C994" s="223" t="s">
        <v>981</v>
      </c>
      <c r="D994" s="226"/>
      <c r="E994" s="238"/>
      <c r="F994" s="8" t="s">
        <v>6</v>
      </c>
      <c r="G994" s="8" t="s">
        <v>6</v>
      </c>
      <c r="H994" s="8" t="s">
        <v>6</v>
      </c>
      <c r="J994" s="14" t="str">
        <f t="shared" si="78"/>
        <v/>
      </c>
    </row>
    <row r="995" spans="1:10" ht="45.75" hidden="1" thickBot="1" x14ac:dyDescent="0.3">
      <c r="A995" s="61" t="str">
        <f>IF(E995="Défauts","X",
IF(E995="Non applic.","NA",
IF(E995="Projet ITMO","IT",
IF(E995="Remarques","RE",
IF(OR(E995="Pas de défauts",E995="À vérifier"),"","")))))</f>
        <v/>
      </c>
      <c r="B995" s="191">
        <v>6302.07</v>
      </c>
      <c r="C995" s="634" t="s">
        <v>982</v>
      </c>
      <c r="D995" s="15" t="s">
        <v>2430</v>
      </c>
      <c r="E995" s="70" t="s">
        <v>2132</v>
      </c>
      <c r="F995" s="8" t="s">
        <v>6</v>
      </c>
      <c r="G995" s="8" t="s">
        <v>6</v>
      </c>
      <c r="H995" s="8" t="s">
        <v>6</v>
      </c>
      <c r="J995" s="14" t="str">
        <f t="shared" si="78"/>
        <v/>
      </c>
    </row>
    <row r="996" spans="1:10" ht="30.75" hidden="1" thickBot="1" x14ac:dyDescent="0.3">
      <c r="A996" s="236" t="str">
        <f>IF(E996="afficher","X","")</f>
        <v/>
      </c>
      <c r="B996" s="225"/>
      <c r="C996" s="227" t="s">
        <v>983</v>
      </c>
      <c r="D996" s="228"/>
      <c r="E996" s="238"/>
      <c r="F996" s="8" t="s">
        <v>6</v>
      </c>
      <c r="G996" s="8" t="s">
        <v>6</v>
      </c>
      <c r="H996" s="8" t="s">
        <v>6</v>
      </c>
      <c r="J996" s="14" t="str">
        <f t="shared" si="78"/>
        <v/>
      </c>
    </row>
    <row r="997" spans="1:10" ht="15.75" hidden="1" thickBot="1" x14ac:dyDescent="0.3">
      <c r="A997" s="72" t="str">
        <f>IF(OR(COUNTIF(A998:A1004,"X")&gt;0,J997="entfälltx"),"X","")</f>
        <v/>
      </c>
      <c r="B997" s="207">
        <v>6303</v>
      </c>
      <c r="C997" s="632" t="s">
        <v>984</v>
      </c>
      <c r="D997" s="142"/>
      <c r="E997" s="209"/>
      <c r="F997" s="8" t="s">
        <v>6</v>
      </c>
      <c r="G997" s="8" t="s">
        <v>6</v>
      </c>
      <c r="H997" s="8" t="s">
        <v>6</v>
      </c>
      <c r="J997" s="14" t="str">
        <f>IF(OR($E$876="non applic.",$E$962="non applic.",$E$997="non applic.")=TRUE,"entfällt","")</f>
        <v/>
      </c>
    </row>
    <row r="998" spans="1:10" ht="30.75" hidden="1" thickBot="1" x14ac:dyDescent="0.3">
      <c r="A998" s="75" t="str">
        <f>IF(E998="Défauts","X",
IF(E998="Non applic.","NA",
IF(E998="Projet ITMO","IT",
IF(E998="Remarques","RE",
IF(OR(E998="Pas de défauts",E998="À vérifier"),"","")))))</f>
        <v/>
      </c>
      <c r="B998" s="200">
        <v>6303.01</v>
      </c>
      <c r="C998" s="642" t="s">
        <v>985</v>
      </c>
      <c r="D998" s="76" t="s">
        <v>3</v>
      </c>
      <c r="E998" s="77" t="s">
        <v>2132</v>
      </c>
      <c r="F998" s="8" t="s">
        <v>6</v>
      </c>
      <c r="G998" s="8" t="s">
        <v>6</v>
      </c>
      <c r="H998" s="8" t="s">
        <v>6</v>
      </c>
      <c r="J998" s="14" t="str">
        <f t="shared" ref="J998:J1004" si="79">IF(OR($E$876="non applic.",$E$962="non applic.",$E$997="non applic.")=TRUE,"entfällt","")</f>
        <v/>
      </c>
    </row>
    <row r="999" spans="1:10" ht="30.75" hidden="1" thickBot="1" x14ac:dyDescent="0.3">
      <c r="A999" s="221" t="str">
        <f>IF(E999="afficher","X","")</f>
        <v/>
      </c>
      <c r="B999" s="222"/>
      <c r="C999" s="223" t="s">
        <v>986</v>
      </c>
      <c r="D999" s="226"/>
      <c r="E999" s="238"/>
      <c r="F999" s="8" t="s">
        <v>6</v>
      </c>
      <c r="G999" s="8" t="s">
        <v>6</v>
      </c>
      <c r="H999" s="8" t="s">
        <v>6</v>
      </c>
      <c r="J999" s="14" t="str">
        <f t="shared" si="79"/>
        <v/>
      </c>
    </row>
    <row r="1000" spans="1:10" ht="30.75" hidden="1" thickBot="1" x14ac:dyDescent="0.3">
      <c r="A1000" s="221" t="str">
        <f>IF(E1000="afficher","X","")</f>
        <v/>
      </c>
      <c r="B1000" s="222"/>
      <c r="C1000" s="223" t="s">
        <v>909</v>
      </c>
      <c r="D1000" s="226"/>
      <c r="E1000" s="238"/>
      <c r="F1000" s="8" t="s">
        <v>6</v>
      </c>
      <c r="G1000" s="8" t="s">
        <v>6</v>
      </c>
      <c r="H1000" s="8" t="s">
        <v>6</v>
      </c>
      <c r="J1000" s="14" t="str">
        <f t="shared" si="79"/>
        <v/>
      </c>
    </row>
    <row r="1001" spans="1:10" ht="15.75" hidden="1" thickBot="1" x14ac:dyDescent="0.3">
      <c r="A1001" s="75" t="str">
        <f>IF(E1001="Défauts","X",
IF(E1001="Non applic.","NA",
IF(E1001="Projet ITMO","IT",
IF(E1001="Remarques","RE",
IF(OR(E1001="Pas de défauts",E1001="À vérifier"),"","")))))</f>
        <v/>
      </c>
      <c r="B1001" s="199">
        <v>6303.02</v>
      </c>
      <c r="C1001" s="641" t="s">
        <v>987</v>
      </c>
      <c r="D1001" s="73" t="s">
        <v>3</v>
      </c>
      <c r="E1001" s="77" t="s">
        <v>2132</v>
      </c>
      <c r="F1001" s="8" t="s">
        <v>6</v>
      </c>
      <c r="G1001" s="8" t="s">
        <v>6</v>
      </c>
      <c r="H1001" s="8" t="s">
        <v>6</v>
      </c>
      <c r="J1001" s="14" t="str">
        <f t="shared" si="79"/>
        <v/>
      </c>
    </row>
    <row r="1002" spans="1:10" ht="45.75" hidden="1" thickBot="1" x14ac:dyDescent="0.3">
      <c r="A1002" s="221" t="str">
        <f>IF(E1002="afficher","X","")</f>
        <v/>
      </c>
      <c r="B1002" s="222"/>
      <c r="C1002" s="223" t="s">
        <v>988</v>
      </c>
      <c r="D1002" s="226"/>
      <c r="E1002" s="238"/>
      <c r="F1002" s="8" t="s">
        <v>6</v>
      </c>
      <c r="G1002" s="8" t="s">
        <v>6</v>
      </c>
      <c r="H1002" s="8" t="s">
        <v>6</v>
      </c>
      <c r="J1002" s="14" t="str">
        <f t="shared" si="79"/>
        <v/>
      </c>
    </row>
    <row r="1003" spans="1:10" ht="30.75" hidden="1" thickBot="1" x14ac:dyDescent="0.3">
      <c r="A1003" s="221" t="str">
        <f>IF(E1003="afficher","X","")</f>
        <v/>
      </c>
      <c r="B1003" s="222"/>
      <c r="C1003" s="223" t="s">
        <v>909</v>
      </c>
      <c r="D1003" s="226"/>
      <c r="E1003" s="238"/>
      <c r="F1003" s="8" t="s">
        <v>6</v>
      </c>
      <c r="G1003" s="8" t="s">
        <v>6</v>
      </c>
      <c r="H1003" s="8" t="s">
        <v>6</v>
      </c>
      <c r="J1003" s="14" t="str">
        <f t="shared" si="79"/>
        <v/>
      </c>
    </row>
    <row r="1004" spans="1:10" ht="30.75" hidden="1" thickBot="1" x14ac:dyDescent="0.3">
      <c r="A1004" s="221" t="str">
        <f>IF(E1004="afficher","X","")</f>
        <v/>
      </c>
      <c r="B1004" s="225"/>
      <c r="C1004" s="227" t="s">
        <v>989</v>
      </c>
      <c r="D1004" s="228"/>
      <c r="E1004" s="238"/>
      <c r="F1004" s="8" t="s">
        <v>6</v>
      </c>
      <c r="G1004" s="8" t="s">
        <v>6</v>
      </c>
      <c r="H1004" s="8" t="s">
        <v>6</v>
      </c>
      <c r="J1004" s="14" t="str">
        <f t="shared" si="79"/>
        <v/>
      </c>
    </row>
    <row r="1005" spans="1:10" ht="15.75" thickBot="1" x14ac:dyDescent="0.3">
      <c r="A1005" s="153" t="str">
        <f>IF(OR(A1006="X",J1005="entfälltX"),"X","")</f>
        <v/>
      </c>
      <c r="B1005" s="206">
        <v>6400</v>
      </c>
      <c r="C1005" s="631" t="s">
        <v>990</v>
      </c>
      <c r="D1005" s="144"/>
      <c r="E1005" s="208"/>
      <c r="F1005" s="8" t="s">
        <v>6</v>
      </c>
      <c r="G1005" s="8" t="s">
        <v>6</v>
      </c>
      <c r="H1005" s="8" t="s">
        <v>6</v>
      </c>
      <c r="I1005" s="8" t="s">
        <v>6</v>
      </c>
      <c r="J1005" s="14" t="str">
        <f>IF(OR($E$876="non applic.",$E$1005="non applic.")=TRUE,"entfällt","")</f>
        <v/>
      </c>
    </row>
    <row r="1006" spans="1:10" ht="15" customHeight="1" thickBot="1" x14ac:dyDescent="0.3">
      <c r="A1006" s="72" t="str">
        <f>IF(OR(COUNTIF(A1007:A1020,"X")&gt;0,J1006="entfälltx"),"X","")</f>
        <v/>
      </c>
      <c r="B1006" s="207">
        <v>6401</v>
      </c>
      <c r="C1006" s="632" t="s">
        <v>991</v>
      </c>
      <c r="D1006" s="142"/>
      <c r="E1006" s="209"/>
      <c r="F1006" s="8" t="s">
        <v>6</v>
      </c>
      <c r="G1006" s="8" t="s">
        <v>6</v>
      </c>
      <c r="H1006" s="8" t="s">
        <v>6</v>
      </c>
      <c r="I1006" s="8" t="s">
        <v>6</v>
      </c>
      <c r="J1006" s="14" t="str">
        <f>IF(OR($E$876="non applic.",$E$1005="non applic.",$E$1006="non applic.")=TRUE,"entfällt","")</f>
        <v/>
      </c>
    </row>
    <row r="1007" spans="1:10" ht="29.45" hidden="1" customHeight="1" x14ac:dyDescent="0.25">
      <c r="A1007" s="68" t="str">
        <f>IF(E1007="Défauts","X",
IF(E1007="Non applic.","NA",
IF(E1007="Projet ITMO","IT",
IF(E1007="Remarques","RE",
IF(OR(E1007="Pas de défauts",E1007="À vérifier"),"","")))))</f>
        <v/>
      </c>
      <c r="B1007" s="193">
        <v>6401.01</v>
      </c>
      <c r="C1007" s="637" t="s">
        <v>992</v>
      </c>
      <c r="D1007" s="23" t="s">
        <v>2431</v>
      </c>
      <c r="E1007" s="71" t="s">
        <v>2132</v>
      </c>
      <c r="F1007" s="8" t="s">
        <v>6</v>
      </c>
      <c r="G1007" s="8" t="s">
        <v>6</v>
      </c>
      <c r="H1007" s="8" t="s">
        <v>6</v>
      </c>
      <c r="J1007" s="14" t="str">
        <f t="shared" ref="J1007:J1020" si="80">IF(OR($E$876="non applic.",$E$1005="non applic.",$E$1006="non applic.")=TRUE,"entfällt","")</f>
        <v/>
      </c>
    </row>
    <row r="1008" spans="1:10" ht="29.45" hidden="1" customHeight="1" x14ac:dyDescent="0.25">
      <c r="A1008" s="221" t="str">
        <f>IF(E1008="afficher","X","")</f>
        <v/>
      </c>
      <c r="B1008" s="222"/>
      <c r="C1008" s="234" t="s">
        <v>993</v>
      </c>
      <c r="D1008" s="226"/>
      <c r="E1008" s="238"/>
      <c r="F1008" s="8" t="s">
        <v>6</v>
      </c>
      <c r="G1008" s="8" t="s">
        <v>6</v>
      </c>
      <c r="H1008" s="8" t="s">
        <v>6</v>
      </c>
      <c r="J1008" s="14" t="str">
        <f t="shared" si="80"/>
        <v/>
      </c>
    </row>
    <row r="1009" spans="1:10" ht="29.45" hidden="1" customHeight="1" x14ac:dyDescent="0.25">
      <c r="A1009" s="221" t="str">
        <f>IF(E1009="afficher","X","")</f>
        <v/>
      </c>
      <c r="B1009" s="222"/>
      <c r="C1009" s="248" t="s">
        <v>994</v>
      </c>
      <c r="D1009" s="226"/>
      <c r="E1009" s="238"/>
      <c r="F1009" s="8" t="s">
        <v>6</v>
      </c>
      <c r="G1009" s="8" t="s">
        <v>6</v>
      </c>
      <c r="H1009" s="8" t="s">
        <v>6</v>
      </c>
      <c r="J1009" s="14" t="str">
        <f t="shared" si="80"/>
        <v/>
      </c>
    </row>
    <row r="1010" spans="1:10" ht="15" hidden="1" customHeight="1" x14ac:dyDescent="0.25">
      <c r="A1010" s="221" t="str">
        <f>IF(E1010="afficher","X","")</f>
        <v/>
      </c>
      <c r="B1010" s="222"/>
      <c r="C1010" s="248" t="s">
        <v>995</v>
      </c>
      <c r="D1010" s="226"/>
      <c r="E1010" s="238"/>
      <c r="F1010" s="8" t="s">
        <v>6</v>
      </c>
      <c r="G1010" s="8" t="s">
        <v>6</v>
      </c>
      <c r="H1010" s="8" t="s">
        <v>6</v>
      </c>
      <c r="J1010" s="14" t="str">
        <f t="shared" si="80"/>
        <v/>
      </c>
    </row>
    <row r="1011" spans="1:10" ht="29.45" hidden="1" customHeight="1" x14ac:dyDescent="0.25">
      <c r="A1011" s="14" t="str">
        <f>IF(E1011="Défauts","X",
IF(E1011="Non applic.","NA",
IF(E1011="Projet ITMO","IT",
IF(E1011="Remarques","RE",
IF(OR(E1011="Pas de défauts",E1011="À vérifier"),"","")))))</f>
        <v/>
      </c>
      <c r="B1011" s="63">
        <v>6401.02</v>
      </c>
      <c r="C1011" s="638" t="s">
        <v>996</v>
      </c>
      <c r="D1011" s="16" t="s">
        <v>2431</v>
      </c>
      <c r="E1011" s="71" t="s">
        <v>2132</v>
      </c>
      <c r="F1011" s="8" t="s">
        <v>6</v>
      </c>
      <c r="G1011" s="8" t="s">
        <v>6</v>
      </c>
      <c r="J1011" s="14" t="str">
        <f t="shared" si="80"/>
        <v/>
      </c>
    </row>
    <row r="1012" spans="1:10" ht="45" hidden="1" x14ac:dyDescent="0.25">
      <c r="A1012" s="221" t="str">
        <f>IF(E1012="afficher","X","")</f>
        <v/>
      </c>
      <c r="B1012" s="222"/>
      <c r="C1012" s="223" t="s">
        <v>997</v>
      </c>
      <c r="D1012" s="226"/>
      <c r="E1012" s="238"/>
      <c r="F1012" s="8" t="s">
        <v>6</v>
      </c>
      <c r="G1012" s="8" t="s">
        <v>6</v>
      </c>
      <c r="J1012" s="14" t="str">
        <f t="shared" si="80"/>
        <v/>
      </c>
    </row>
    <row r="1013" spans="1:10" ht="30" x14ac:dyDescent="0.25">
      <c r="A1013" s="14" t="str">
        <f>IF(E1013="Défauts","X",
IF(E1013="Non applic.","NA",
IF(E1013="Projet ITMO","IT",
IF(E1013="Remarques","RE",
IF(OR(E1013="Pas de défauts",E1013="À vérifier"),"","")))))</f>
        <v/>
      </c>
      <c r="B1013" s="63">
        <v>6401.03</v>
      </c>
      <c r="C1013" s="638" t="s">
        <v>998</v>
      </c>
      <c r="D1013" s="16" t="s">
        <v>2431</v>
      </c>
      <c r="E1013" s="71" t="s">
        <v>2132</v>
      </c>
      <c r="F1013" s="8" t="s">
        <v>6</v>
      </c>
      <c r="G1013" s="8" t="s">
        <v>6</v>
      </c>
      <c r="H1013" s="8" t="s">
        <v>6</v>
      </c>
      <c r="I1013" s="8" t="s">
        <v>6</v>
      </c>
      <c r="J1013" s="14" t="str">
        <f t="shared" si="80"/>
        <v/>
      </c>
    </row>
    <row r="1014" spans="1:10" ht="45" x14ac:dyDescent="0.25">
      <c r="A1014" s="221" t="str">
        <f>IF(E1014="afficher","X","")</f>
        <v/>
      </c>
      <c r="B1014" s="222"/>
      <c r="C1014" s="223" t="s">
        <v>999</v>
      </c>
      <c r="D1014" s="226"/>
      <c r="E1014" s="238"/>
      <c r="F1014" s="8" t="s">
        <v>6</v>
      </c>
      <c r="G1014" s="8" t="s">
        <v>6</v>
      </c>
      <c r="H1014" s="8" t="s">
        <v>6</v>
      </c>
      <c r="I1014" s="8" t="s">
        <v>6</v>
      </c>
      <c r="J1014" s="14" t="str">
        <f t="shared" si="80"/>
        <v/>
      </c>
    </row>
    <row r="1015" spans="1:10" hidden="1" x14ac:dyDescent="0.25">
      <c r="A1015" s="14" t="str">
        <f t="shared" ref="A1015:A1016" si="81">IF(E1015="Défauts","X",
IF(E1015="Non applic.","NA",
IF(E1015="Projet ITMO","IT",
IF(E1015="Remarques","RE",
IF(OR(E1015="Pas de défauts",E1015="À vérifier"),"","")))))</f>
        <v/>
      </c>
      <c r="B1015" s="63">
        <v>6401.04</v>
      </c>
      <c r="C1015" s="638" t="s">
        <v>1000</v>
      </c>
      <c r="D1015" s="16" t="s">
        <v>2431</v>
      </c>
      <c r="E1015" s="71" t="s">
        <v>2132</v>
      </c>
      <c r="F1015" s="8" t="s">
        <v>6</v>
      </c>
      <c r="G1015" s="8" t="s">
        <v>6</v>
      </c>
      <c r="J1015" s="14" t="str">
        <f t="shared" si="80"/>
        <v/>
      </c>
    </row>
    <row r="1016" spans="1:10" ht="45" hidden="1" x14ac:dyDescent="0.25">
      <c r="A1016" s="221" t="str">
        <f t="shared" si="81"/>
        <v/>
      </c>
      <c r="B1016" s="222"/>
      <c r="C1016" s="223" t="s">
        <v>1001</v>
      </c>
      <c r="D1016" s="226"/>
      <c r="E1016" s="238"/>
      <c r="F1016" s="8" t="s">
        <v>6</v>
      </c>
      <c r="G1016" s="8" t="s">
        <v>6</v>
      </c>
      <c r="J1016" s="14" t="str">
        <f t="shared" si="80"/>
        <v/>
      </c>
    </row>
    <row r="1017" spans="1:10" ht="30" x14ac:dyDescent="0.25">
      <c r="A1017" s="61" t="str">
        <f>IF(E1017="Défauts","X",
IF(E1017="Non applic.","NA",
IF(E1017="Projet ITMO","IT",
IF(E1017="Remarques","RE",
IF(OR(E1017="Pas de défauts",E1017="À vérifier"),"","")))))</f>
        <v/>
      </c>
      <c r="B1017" s="191">
        <v>6401.05</v>
      </c>
      <c r="C1017" s="634" t="s">
        <v>1002</v>
      </c>
      <c r="D1017" s="15" t="s">
        <v>2430</v>
      </c>
      <c r="E1017" s="70" t="s">
        <v>2132</v>
      </c>
      <c r="F1017" s="8" t="s">
        <v>6</v>
      </c>
      <c r="G1017" s="8" t="s">
        <v>6</v>
      </c>
      <c r="H1017" s="8" t="s">
        <v>6</v>
      </c>
      <c r="I1017" s="8" t="s">
        <v>6</v>
      </c>
      <c r="J1017" s="14" t="str">
        <f t="shared" si="80"/>
        <v/>
      </c>
    </row>
    <row r="1018" spans="1:10" ht="45" x14ac:dyDescent="0.25">
      <c r="A1018" s="221" t="str">
        <f>IF(E1018="afficher","X","")</f>
        <v/>
      </c>
      <c r="B1018" s="222"/>
      <c r="C1018" s="223" t="s">
        <v>1003</v>
      </c>
      <c r="D1018" s="226"/>
      <c r="E1018" s="238"/>
      <c r="F1018" s="8" t="s">
        <v>6</v>
      </c>
      <c r="G1018" s="8" t="s">
        <v>6</v>
      </c>
      <c r="H1018" s="8" t="s">
        <v>6</v>
      </c>
      <c r="I1018" s="8" t="s">
        <v>6</v>
      </c>
      <c r="J1018" s="14" t="str">
        <f t="shared" si="80"/>
        <v/>
      </c>
    </row>
    <row r="1019" spans="1:10" x14ac:dyDescent="0.25">
      <c r="A1019" s="221" t="str">
        <f>IF(E1019="afficher","X","")</f>
        <v/>
      </c>
      <c r="B1019" s="222"/>
      <c r="C1019" s="250" t="s">
        <v>1004</v>
      </c>
      <c r="D1019" s="226"/>
      <c r="E1019" s="238"/>
      <c r="F1019" s="8" t="s">
        <v>6</v>
      </c>
      <c r="G1019" s="8" t="s">
        <v>6</v>
      </c>
      <c r="H1019" s="8" t="s">
        <v>6</v>
      </c>
      <c r="I1019" s="8" t="s">
        <v>6</v>
      </c>
      <c r="J1019" s="14" t="str">
        <f t="shared" si="80"/>
        <v/>
      </c>
    </row>
    <row r="1020" spans="1:10" ht="30.75" thickBot="1" x14ac:dyDescent="0.3">
      <c r="A1020" s="236" t="str">
        <f>IF(E1020="afficher","X","")</f>
        <v/>
      </c>
      <c r="B1020" s="225"/>
      <c r="C1020" s="251" t="s">
        <v>1005</v>
      </c>
      <c r="D1020" s="228"/>
      <c r="E1020" s="239"/>
      <c r="F1020" s="8" t="s">
        <v>6</v>
      </c>
      <c r="G1020" s="8" t="s">
        <v>6</v>
      </c>
      <c r="H1020" s="8" t="s">
        <v>6</v>
      </c>
      <c r="I1020" s="8" t="s">
        <v>6</v>
      </c>
      <c r="J1020" s="14" t="str">
        <f t="shared" si="80"/>
        <v/>
      </c>
    </row>
    <row r="1021" spans="1:10" ht="15.75" thickBot="1" x14ac:dyDescent="0.3">
      <c r="A1021" s="170" t="str">
        <f>IF(COUNTIF(A1022:A1024,"X")&gt;0,"X","")</f>
        <v/>
      </c>
      <c r="B1021" s="194">
        <v>6500</v>
      </c>
      <c r="C1021" s="639" t="s">
        <v>1171</v>
      </c>
      <c r="D1021" s="171"/>
      <c r="E1021" s="214"/>
      <c r="F1021" s="8" t="s">
        <v>6</v>
      </c>
      <c r="G1021" s="8" t="s">
        <v>6</v>
      </c>
      <c r="H1021" s="8" t="s">
        <v>6</v>
      </c>
      <c r="I1021" s="8" t="s">
        <v>6</v>
      </c>
      <c r="J1021" s="14" t="str">
        <f>IF(OR($E$876="non applic.",$E$1021="non applic.")=TRUE,"entfällt","")</f>
        <v/>
      </c>
    </row>
    <row r="1022" spans="1:10" x14ac:dyDescent="0.25">
      <c r="A1022" s="167" t="str">
        <f>IF(E1022="Défauts","X",
IF(E1022="Non applic.","NA",
IF(E1022="Projet ITMO","IT",
IF(E1022="Remarques","RE",
IF(OR(E1022="Pas de défauts",E1022="À vérifier"),"","")))))</f>
        <v/>
      </c>
      <c r="B1022" s="195">
        <v>6501</v>
      </c>
      <c r="C1022" s="168" t="s">
        <v>1194</v>
      </c>
      <c r="D1022" s="169"/>
      <c r="E1022" s="162"/>
      <c r="F1022" s="8" t="s">
        <v>6</v>
      </c>
      <c r="G1022" s="8" t="s">
        <v>6</v>
      </c>
      <c r="H1022" s="8" t="s">
        <v>6</v>
      </c>
      <c r="I1022" s="8" t="s">
        <v>6</v>
      </c>
      <c r="J1022" s="14" t="str">
        <f t="shared" ref="J1022:J1024" si="82">IF(OR($E$876="non applic.",$E$1021="non applic.")=TRUE,"entfällt","")</f>
        <v/>
      </c>
    </row>
    <row r="1023" spans="1:10" x14ac:dyDescent="0.25">
      <c r="A1023" s="160" t="str">
        <f>IF(E1023="Défauts","X",
IF(E1023="Non applic.","NA",
IF(E1023="Projet ITMO","IT",
IF(E1023="Remarques","RE",
IF(OR(E1023="Pas de défauts",E1023="À vérifier"),"","")))))</f>
        <v/>
      </c>
      <c r="B1023" s="196">
        <v>6502</v>
      </c>
      <c r="C1023" s="161" t="s">
        <v>1194</v>
      </c>
      <c r="D1023" s="158"/>
      <c r="E1023" s="159"/>
      <c r="F1023" s="8" t="s">
        <v>6</v>
      </c>
      <c r="G1023" s="8" t="s">
        <v>6</v>
      </c>
      <c r="H1023" s="8" t="s">
        <v>6</v>
      </c>
      <c r="I1023" s="8" t="s">
        <v>6</v>
      </c>
      <c r="J1023" s="14" t="str">
        <f t="shared" si="82"/>
        <v/>
      </c>
    </row>
    <row r="1024" spans="1:10" ht="15.75" thickBot="1" x14ac:dyDescent="0.3">
      <c r="A1024" s="165" t="str">
        <f>IF(E1024="Défauts","X",
IF(E1024="Non applic.","NA",
IF(E1024="Projet ITMO","IT",
IF(E1024="Remarques","RE",
IF(OR(E1024="Pas de défauts",E1024="À vérifier"),"","")))))</f>
        <v/>
      </c>
      <c r="B1024" s="197">
        <v>6503</v>
      </c>
      <c r="C1024" s="163" t="s">
        <v>1194</v>
      </c>
      <c r="D1024" s="164"/>
      <c r="E1024" s="166"/>
      <c r="F1024" s="8" t="s">
        <v>6</v>
      </c>
      <c r="G1024" s="8" t="s">
        <v>6</v>
      </c>
      <c r="H1024" s="8" t="s">
        <v>6</v>
      </c>
      <c r="I1024" s="8" t="s">
        <v>6</v>
      </c>
      <c r="J1024" s="14" t="str">
        <f t="shared" si="82"/>
        <v/>
      </c>
    </row>
    <row r="1025" spans="1:10" ht="19.5" hidden="1" thickBot="1" x14ac:dyDescent="0.3">
      <c r="A1025" s="215" t="str">
        <f>IF(OR(A1026="X",A1066="X",A1082="X",A1130="X",J1025="entfälltX"),"X","")</f>
        <v/>
      </c>
      <c r="B1025" s="216">
        <v>7000</v>
      </c>
      <c r="C1025" s="630" t="s">
        <v>1006</v>
      </c>
      <c r="D1025" s="145"/>
      <c r="E1025" s="211"/>
      <c r="F1025" s="8" t="s">
        <v>6</v>
      </c>
      <c r="G1025" s="8" t="s">
        <v>6</v>
      </c>
      <c r="H1025" s="8" t="s">
        <v>6</v>
      </c>
      <c r="J1025" s="14" t="str">
        <f>IF(OR($E$1025="non applic.")=TRUE,"entfällt","")</f>
        <v/>
      </c>
    </row>
    <row r="1026" spans="1:10" ht="15.75" hidden="1" thickBot="1" x14ac:dyDescent="0.3">
      <c r="A1026" s="153" t="str">
        <f>IF(OR(A1027="X",J1026="entfälltX"),"X","")</f>
        <v/>
      </c>
      <c r="B1026" s="206">
        <v>7100</v>
      </c>
      <c r="C1026" s="631" t="s">
        <v>1007</v>
      </c>
      <c r="D1026" s="144"/>
      <c r="E1026" s="212"/>
      <c r="F1026" s="8" t="s">
        <v>6</v>
      </c>
      <c r="G1026" s="8" t="s">
        <v>6</v>
      </c>
      <c r="H1026" s="8" t="s">
        <v>6</v>
      </c>
      <c r="J1026" s="14" t="str">
        <f>IF(OR($E$1025="non applic.",$E$1026="non applic.")=TRUE,"entfällt","")</f>
        <v/>
      </c>
    </row>
    <row r="1027" spans="1:10" ht="15.75" hidden="1" thickBot="1" x14ac:dyDescent="0.3">
      <c r="A1027" s="72" t="str">
        <f>IF(OR(COUNTIF(A1028:A1065,"X")&gt;0,J1027="entfälltx"),"X","")</f>
        <v/>
      </c>
      <c r="B1027" s="207">
        <v>7101</v>
      </c>
      <c r="C1027" s="632" t="s">
        <v>1008</v>
      </c>
      <c r="D1027" s="142"/>
      <c r="E1027" s="209"/>
      <c r="F1027" s="8" t="s">
        <v>6</v>
      </c>
      <c r="G1027" s="8" t="s">
        <v>6</v>
      </c>
      <c r="H1027" s="8" t="s">
        <v>6</v>
      </c>
      <c r="J1027" s="14" t="str">
        <f>IF(OR($E$1025="non applic.",$E$1026="non applic.",$E$1027="non applic.")=TRUE,"entfällt","")</f>
        <v/>
      </c>
    </row>
    <row r="1028" spans="1:10" ht="30" hidden="1" x14ac:dyDescent="0.25">
      <c r="A1028" s="221" t="str">
        <f>IF(E1028="afficher","X","")</f>
        <v/>
      </c>
      <c r="B1028" s="229"/>
      <c r="C1028" s="230" t="s">
        <v>1009</v>
      </c>
      <c r="D1028" s="231"/>
      <c r="E1028" s="238"/>
      <c r="F1028" s="8" t="s">
        <v>6</v>
      </c>
      <c r="G1028" s="8" t="s">
        <v>6</v>
      </c>
      <c r="H1028" s="8" t="s">
        <v>6</v>
      </c>
      <c r="J1028" s="14" t="str">
        <f t="shared" ref="J1028:J1065" si="83">IF(OR($E$1025="non applic.",$E$1026="non applic.",$E$1027="non applic.")=TRUE,"entfällt","")</f>
        <v/>
      </c>
    </row>
    <row r="1029" spans="1:10" ht="30" hidden="1" x14ac:dyDescent="0.25">
      <c r="A1029" s="61" t="str">
        <f>IF(E1029="Défauts","X",
IF(E1029="Non applic.","NA",
IF(E1029="Projet ITMO","IT",
IF(E1029="Remarques","RE",
IF(OR(E1029="Pas de défauts",E1029="À vérifier"),"","")))))</f>
        <v/>
      </c>
      <c r="B1029" s="191">
        <v>7101.01</v>
      </c>
      <c r="C1029" s="634" t="s">
        <v>1010</v>
      </c>
      <c r="D1029" s="15" t="s">
        <v>2430</v>
      </c>
      <c r="E1029" s="70" t="s">
        <v>2132</v>
      </c>
      <c r="F1029" s="8" t="s">
        <v>6</v>
      </c>
      <c r="G1029" s="8" t="s">
        <v>6</v>
      </c>
      <c r="H1029" s="8" t="s">
        <v>6</v>
      </c>
      <c r="J1029" s="14" t="str">
        <f t="shared" si="83"/>
        <v/>
      </c>
    </row>
    <row r="1030" spans="1:10" ht="30" hidden="1" x14ac:dyDescent="0.25">
      <c r="A1030" s="221" t="str">
        <f t="shared" ref="A1030:A1038" si="84">IF(E1030="afficher","X","")</f>
        <v/>
      </c>
      <c r="B1030" s="222"/>
      <c r="C1030" s="223" t="s">
        <v>1011</v>
      </c>
      <c r="D1030" s="226"/>
      <c r="E1030" s="238"/>
      <c r="F1030" s="8" t="s">
        <v>6</v>
      </c>
      <c r="G1030" s="8" t="s">
        <v>6</v>
      </c>
      <c r="H1030" s="8" t="s">
        <v>6</v>
      </c>
      <c r="J1030" s="14" t="str">
        <f t="shared" si="83"/>
        <v/>
      </c>
    </row>
    <row r="1031" spans="1:10" hidden="1" x14ac:dyDescent="0.25">
      <c r="A1031" s="221" t="str">
        <f t="shared" si="84"/>
        <v/>
      </c>
      <c r="B1031" s="222"/>
      <c r="C1031" s="223" t="s">
        <v>1012</v>
      </c>
      <c r="D1031" s="226"/>
      <c r="E1031" s="238"/>
      <c r="F1031" s="8" t="s">
        <v>6</v>
      </c>
      <c r="G1031" s="8" t="s">
        <v>6</v>
      </c>
      <c r="H1031" s="8" t="s">
        <v>6</v>
      </c>
      <c r="J1031" s="14" t="str">
        <f t="shared" si="83"/>
        <v/>
      </c>
    </row>
    <row r="1032" spans="1:10" hidden="1" x14ac:dyDescent="0.25">
      <c r="A1032" s="221" t="str">
        <f t="shared" si="84"/>
        <v/>
      </c>
      <c r="B1032" s="222"/>
      <c r="C1032" s="250" t="s">
        <v>1013</v>
      </c>
      <c r="D1032" s="226"/>
      <c r="E1032" s="238"/>
      <c r="F1032" s="8" t="s">
        <v>6</v>
      </c>
      <c r="G1032" s="8" t="s">
        <v>6</v>
      </c>
      <c r="H1032" s="8" t="s">
        <v>6</v>
      </c>
      <c r="J1032" s="14" t="str">
        <f t="shared" si="83"/>
        <v/>
      </c>
    </row>
    <row r="1033" spans="1:10" hidden="1" x14ac:dyDescent="0.25">
      <c r="A1033" s="221" t="str">
        <f t="shared" si="84"/>
        <v/>
      </c>
      <c r="B1033" s="222"/>
      <c r="C1033" s="250" t="s">
        <v>1014</v>
      </c>
      <c r="D1033" s="226"/>
      <c r="E1033" s="238"/>
      <c r="F1033" s="8" t="s">
        <v>6</v>
      </c>
      <c r="G1033" s="8" t="s">
        <v>6</v>
      </c>
      <c r="H1033" s="8" t="s">
        <v>6</v>
      </c>
      <c r="J1033" s="14" t="str">
        <f t="shared" si="83"/>
        <v/>
      </c>
    </row>
    <row r="1034" spans="1:10" ht="30" hidden="1" x14ac:dyDescent="0.25">
      <c r="A1034" s="221" t="str">
        <f t="shared" si="84"/>
        <v/>
      </c>
      <c r="B1034" s="222"/>
      <c r="C1034" s="250" t="s">
        <v>1015</v>
      </c>
      <c r="D1034" s="226"/>
      <c r="E1034" s="238"/>
      <c r="F1034" s="8" t="s">
        <v>6</v>
      </c>
      <c r="G1034" s="8" t="s">
        <v>6</v>
      </c>
      <c r="H1034" s="8" t="s">
        <v>6</v>
      </c>
      <c r="J1034" s="14" t="str">
        <f t="shared" si="83"/>
        <v/>
      </c>
    </row>
    <row r="1035" spans="1:10" hidden="1" x14ac:dyDescent="0.25">
      <c r="A1035" s="221" t="str">
        <f t="shared" si="84"/>
        <v/>
      </c>
      <c r="B1035" s="222"/>
      <c r="C1035" s="250" t="s">
        <v>1016</v>
      </c>
      <c r="D1035" s="226"/>
      <c r="E1035" s="238"/>
      <c r="F1035" s="8" t="s">
        <v>6</v>
      </c>
      <c r="G1035" s="8" t="s">
        <v>6</v>
      </c>
      <c r="H1035" s="8" t="s">
        <v>6</v>
      </c>
      <c r="J1035" s="14" t="str">
        <f t="shared" si="83"/>
        <v/>
      </c>
    </row>
    <row r="1036" spans="1:10" hidden="1" x14ac:dyDescent="0.25">
      <c r="A1036" s="221" t="str">
        <f t="shared" si="84"/>
        <v/>
      </c>
      <c r="B1036" s="222"/>
      <c r="C1036" s="250" t="s">
        <v>1017</v>
      </c>
      <c r="D1036" s="226"/>
      <c r="E1036" s="238"/>
      <c r="F1036" s="8" t="s">
        <v>6</v>
      </c>
      <c r="G1036" s="8" t="s">
        <v>6</v>
      </c>
      <c r="H1036" s="8" t="s">
        <v>6</v>
      </c>
      <c r="J1036" s="14" t="str">
        <f t="shared" si="83"/>
        <v/>
      </c>
    </row>
    <row r="1037" spans="1:10" hidden="1" x14ac:dyDescent="0.25">
      <c r="A1037" s="221" t="str">
        <f t="shared" si="84"/>
        <v/>
      </c>
      <c r="B1037" s="222"/>
      <c r="C1037" s="250" t="s">
        <v>1018</v>
      </c>
      <c r="D1037" s="226"/>
      <c r="E1037" s="238"/>
      <c r="F1037" s="8" t="s">
        <v>6</v>
      </c>
      <c r="G1037" s="8" t="s">
        <v>6</v>
      </c>
      <c r="H1037" s="8" t="s">
        <v>6</v>
      </c>
      <c r="J1037" s="14" t="str">
        <f t="shared" si="83"/>
        <v/>
      </c>
    </row>
    <row r="1038" spans="1:10" ht="30" hidden="1" x14ac:dyDescent="0.25">
      <c r="A1038" s="221" t="str">
        <f t="shared" si="84"/>
        <v/>
      </c>
      <c r="B1038" s="222"/>
      <c r="C1038" s="223" t="s">
        <v>505</v>
      </c>
      <c r="D1038" s="226"/>
      <c r="E1038" s="238"/>
      <c r="F1038" s="8" t="s">
        <v>6</v>
      </c>
      <c r="G1038" s="8" t="s">
        <v>6</v>
      </c>
      <c r="H1038" s="8" t="s">
        <v>6</v>
      </c>
      <c r="J1038" s="14" t="str">
        <f t="shared" si="83"/>
        <v/>
      </c>
    </row>
    <row r="1039" spans="1:10" ht="30" hidden="1" x14ac:dyDescent="0.25">
      <c r="A1039" s="61" t="str">
        <f>IF(E1039="Défauts","X",
IF(E1039="Non applic.","NA",
IF(E1039="Projet ITMO","IT",
IF(E1039="Remarques","RE",
IF(OR(E1039="Pas de défauts",E1039="À vérifier"),"","")))))</f>
        <v/>
      </c>
      <c r="B1039" s="191">
        <v>7101.02</v>
      </c>
      <c r="C1039" s="634" t="s">
        <v>1019</v>
      </c>
      <c r="D1039" s="15" t="s">
        <v>2430</v>
      </c>
      <c r="E1039" s="70" t="s">
        <v>2132</v>
      </c>
      <c r="F1039" s="8" t="s">
        <v>6</v>
      </c>
      <c r="G1039" s="8" t="s">
        <v>6</v>
      </c>
      <c r="H1039" s="8" t="s">
        <v>6</v>
      </c>
      <c r="J1039" s="14" t="str">
        <f t="shared" si="83"/>
        <v/>
      </c>
    </row>
    <row r="1040" spans="1:10" ht="30" hidden="1" x14ac:dyDescent="0.25">
      <c r="A1040" s="221" t="str">
        <f>IF(E1040="afficher","X","")</f>
        <v/>
      </c>
      <c r="B1040" s="222"/>
      <c r="C1040" s="223" t="s">
        <v>1020</v>
      </c>
      <c r="D1040" s="226"/>
      <c r="E1040" s="238"/>
      <c r="F1040" s="8" t="s">
        <v>6</v>
      </c>
      <c r="G1040" s="8" t="s">
        <v>6</v>
      </c>
      <c r="H1040" s="8" t="s">
        <v>6</v>
      </c>
      <c r="J1040" s="14" t="str">
        <f t="shared" si="83"/>
        <v/>
      </c>
    </row>
    <row r="1041" spans="1:10" ht="30" hidden="1" x14ac:dyDescent="0.25">
      <c r="A1041" s="221" t="str">
        <f>IF(E1041="afficher","X","")</f>
        <v/>
      </c>
      <c r="B1041" s="222"/>
      <c r="C1041" s="223" t="s">
        <v>1021</v>
      </c>
      <c r="D1041" s="226"/>
      <c r="E1041" s="238"/>
      <c r="F1041" s="8" t="s">
        <v>6</v>
      </c>
      <c r="G1041" s="8" t="s">
        <v>6</v>
      </c>
      <c r="H1041" s="8" t="s">
        <v>6</v>
      </c>
      <c r="J1041" s="14" t="str">
        <f t="shared" si="83"/>
        <v/>
      </c>
    </row>
    <row r="1042" spans="1:10" ht="30" hidden="1" x14ac:dyDescent="0.25">
      <c r="A1042" s="61" t="str">
        <f>IF(E1042="Défauts","X",
IF(E1042="Non applic.","NA",
IF(E1042="Projet ITMO","IT",
IF(E1042="Remarques","RE",
IF(OR(E1042="Pas de défauts",E1042="À vérifier"),"","")))))</f>
        <v/>
      </c>
      <c r="B1042" s="191">
        <v>7101.03</v>
      </c>
      <c r="C1042" s="634" t="s">
        <v>1022</v>
      </c>
      <c r="D1042" s="15" t="s">
        <v>2430</v>
      </c>
      <c r="E1042" s="70" t="s">
        <v>2132</v>
      </c>
      <c r="F1042" s="8" t="s">
        <v>6</v>
      </c>
      <c r="G1042" s="8" t="s">
        <v>6</v>
      </c>
      <c r="H1042" s="8" t="s">
        <v>6</v>
      </c>
      <c r="J1042" s="14" t="str">
        <f t="shared" si="83"/>
        <v/>
      </c>
    </row>
    <row r="1043" spans="1:10" ht="30" hidden="1" x14ac:dyDescent="0.25">
      <c r="A1043" s="221" t="str">
        <f>IF(E1043="afficher","X","")</f>
        <v/>
      </c>
      <c r="B1043" s="222"/>
      <c r="C1043" s="223" t="s">
        <v>1023</v>
      </c>
      <c r="D1043" s="226"/>
      <c r="E1043" s="238"/>
      <c r="F1043" s="8" t="s">
        <v>6</v>
      </c>
      <c r="G1043" s="8" t="s">
        <v>6</v>
      </c>
      <c r="H1043" s="8" t="s">
        <v>6</v>
      </c>
      <c r="J1043" s="14" t="str">
        <f t="shared" si="83"/>
        <v/>
      </c>
    </row>
    <row r="1044" spans="1:10" ht="30" hidden="1" x14ac:dyDescent="0.25">
      <c r="A1044" s="221" t="str">
        <f>IF(E1044="afficher","X","")</f>
        <v/>
      </c>
      <c r="B1044" s="222"/>
      <c r="C1044" s="223" t="s">
        <v>1024</v>
      </c>
      <c r="D1044" s="226"/>
      <c r="E1044" s="238"/>
      <c r="F1044" s="8" t="s">
        <v>6</v>
      </c>
      <c r="G1044" s="8" t="s">
        <v>6</v>
      </c>
      <c r="H1044" s="8" t="s">
        <v>6</v>
      </c>
      <c r="J1044" s="14" t="str">
        <f t="shared" si="83"/>
        <v/>
      </c>
    </row>
    <row r="1045" spans="1:10" ht="30" hidden="1" x14ac:dyDescent="0.25">
      <c r="A1045" s="61" t="str">
        <f>IF(E1045="Défauts","X",
IF(E1045="Non applic.","NA",
IF(E1045="Projet ITMO","IT",
IF(E1045="Remarques","RE",
IF(OR(E1045="Pas de défauts",E1045="À vérifier"),"","")))))</f>
        <v/>
      </c>
      <c r="B1045" s="191">
        <v>7101.04</v>
      </c>
      <c r="C1045" s="634" t="s">
        <v>1025</v>
      </c>
      <c r="D1045" s="15" t="s">
        <v>2430</v>
      </c>
      <c r="E1045" s="70" t="s">
        <v>2132</v>
      </c>
      <c r="F1045" s="8" t="s">
        <v>6</v>
      </c>
      <c r="G1045" s="8" t="s">
        <v>6</v>
      </c>
      <c r="H1045" s="8" t="s">
        <v>6</v>
      </c>
      <c r="J1045" s="14" t="str">
        <f t="shared" si="83"/>
        <v/>
      </c>
    </row>
    <row r="1046" spans="1:10" ht="30" hidden="1" x14ac:dyDescent="0.25">
      <c r="A1046" s="221" t="str">
        <f>IF(E1046="afficher","X","")</f>
        <v/>
      </c>
      <c r="B1046" s="222"/>
      <c r="C1046" s="223" t="s">
        <v>1026</v>
      </c>
      <c r="D1046" s="226"/>
      <c r="E1046" s="238"/>
      <c r="F1046" s="8" t="s">
        <v>6</v>
      </c>
      <c r="G1046" s="8" t="s">
        <v>6</v>
      </c>
      <c r="H1046" s="8" t="s">
        <v>6</v>
      </c>
      <c r="J1046" s="14" t="str">
        <f t="shared" si="83"/>
        <v/>
      </c>
    </row>
    <row r="1047" spans="1:10" ht="30" hidden="1" x14ac:dyDescent="0.25">
      <c r="A1047" s="221" t="str">
        <f>IF(E1047="afficher","X","")</f>
        <v/>
      </c>
      <c r="B1047" s="222"/>
      <c r="C1047" s="223" t="s">
        <v>1027</v>
      </c>
      <c r="D1047" s="226"/>
      <c r="E1047" s="238"/>
      <c r="F1047" s="8" t="s">
        <v>6</v>
      </c>
      <c r="G1047" s="8" t="s">
        <v>6</v>
      </c>
      <c r="H1047" s="8" t="s">
        <v>6</v>
      </c>
      <c r="J1047" s="14" t="str">
        <f t="shared" si="83"/>
        <v/>
      </c>
    </row>
    <row r="1048" spans="1:10" ht="30" hidden="1" x14ac:dyDescent="0.25">
      <c r="A1048" s="221" t="str">
        <f>IF(E1048="afficher","X","")</f>
        <v/>
      </c>
      <c r="B1048" s="222"/>
      <c r="C1048" s="223" t="s">
        <v>1028</v>
      </c>
      <c r="D1048" s="226"/>
      <c r="E1048" s="238"/>
      <c r="F1048" s="8" t="s">
        <v>6</v>
      </c>
      <c r="G1048" s="8" t="s">
        <v>6</v>
      </c>
      <c r="H1048" s="8" t="s">
        <v>6</v>
      </c>
      <c r="J1048" s="14" t="str">
        <f t="shared" si="83"/>
        <v/>
      </c>
    </row>
    <row r="1049" spans="1:10" ht="30" hidden="1" x14ac:dyDescent="0.25">
      <c r="A1049" s="61" t="str">
        <f>IF(E1049="Défauts","X",
IF(E1049="Non applic.","NA",
IF(E1049="Projet ITMO","IT",
IF(E1049="Remarques","RE",
IF(OR(E1049="Pas de défauts",E1049="À vérifier"),"","")))))</f>
        <v/>
      </c>
      <c r="B1049" s="191">
        <v>7101.05</v>
      </c>
      <c r="C1049" s="634" t="s">
        <v>1029</v>
      </c>
      <c r="D1049" s="15" t="s">
        <v>2430</v>
      </c>
      <c r="E1049" s="70" t="s">
        <v>2132</v>
      </c>
      <c r="F1049" s="8" t="s">
        <v>6</v>
      </c>
      <c r="G1049" s="8" t="s">
        <v>6</v>
      </c>
      <c r="J1049" s="14" t="str">
        <f t="shared" si="83"/>
        <v/>
      </c>
    </row>
    <row r="1050" spans="1:10" ht="30" hidden="1" x14ac:dyDescent="0.25">
      <c r="A1050" s="221" t="str">
        <f>IF(E1050="afficher","X","")</f>
        <v/>
      </c>
      <c r="B1050" s="222"/>
      <c r="C1050" s="223" t="s">
        <v>1030</v>
      </c>
      <c r="D1050" s="226"/>
      <c r="E1050" s="238"/>
      <c r="F1050" s="8" t="s">
        <v>6</v>
      </c>
      <c r="G1050" s="8" t="s">
        <v>6</v>
      </c>
      <c r="J1050" s="14" t="str">
        <f t="shared" si="83"/>
        <v/>
      </c>
    </row>
    <row r="1051" spans="1:10" hidden="1" x14ac:dyDescent="0.25">
      <c r="A1051" s="61" t="str">
        <f>IF(E1051="Défauts","X",
IF(E1051="Non applic.","NA",
IF(E1051="Projet ITMO","IT",
IF(E1051="Remarques","RE",
IF(OR(E1051="Pas de défauts",E1051="À vérifier"),"","")))))</f>
        <v/>
      </c>
      <c r="B1051" s="191">
        <v>7101.06</v>
      </c>
      <c r="C1051" s="634" t="s">
        <v>1031</v>
      </c>
      <c r="D1051" s="15" t="s">
        <v>2430</v>
      </c>
      <c r="E1051" s="70" t="s">
        <v>2132</v>
      </c>
      <c r="F1051" s="8" t="s">
        <v>6</v>
      </c>
      <c r="G1051" s="8" t="s">
        <v>6</v>
      </c>
      <c r="H1051" s="8" t="s">
        <v>6</v>
      </c>
      <c r="J1051" s="14" t="str">
        <f t="shared" si="83"/>
        <v/>
      </c>
    </row>
    <row r="1052" spans="1:10" ht="30" hidden="1" x14ac:dyDescent="0.25">
      <c r="A1052" s="221" t="str">
        <f>IF(E1052="afficher","X","")</f>
        <v/>
      </c>
      <c r="B1052" s="222"/>
      <c r="C1052" s="223" t="s">
        <v>1032</v>
      </c>
      <c r="D1052" s="226"/>
      <c r="E1052" s="238"/>
      <c r="F1052" s="8" t="s">
        <v>6</v>
      </c>
      <c r="G1052" s="8" t="s">
        <v>6</v>
      </c>
      <c r="H1052" s="8" t="s">
        <v>6</v>
      </c>
      <c r="J1052" s="14" t="str">
        <f t="shared" si="83"/>
        <v/>
      </c>
    </row>
    <row r="1053" spans="1:10" ht="30" hidden="1" x14ac:dyDescent="0.25">
      <c r="A1053" s="61" t="str">
        <f>IF(E1053="Défauts","X",
IF(E1053="Non applic.","NA",
IF(E1053="Projet ITMO","IT",
IF(E1053="Remarques","RE",
IF(OR(E1053="Pas de défauts",E1053="À vérifier"),"","")))))</f>
        <v/>
      </c>
      <c r="B1053" s="191">
        <v>7101.07</v>
      </c>
      <c r="C1053" s="634" t="s">
        <v>1033</v>
      </c>
      <c r="D1053" s="15" t="s">
        <v>2430</v>
      </c>
      <c r="E1053" s="70" t="s">
        <v>2132</v>
      </c>
      <c r="F1053" s="8" t="s">
        <v>6</v>
      </c>
      <c r="G1053" s="8" t="s">
        <v>6</v>
      </c>
      <c r="H1053" s="8" t="s">
        <v>6</v>
      </c>
      <c r="J1053" s="14" t="str">
        <f t="shared" si="83"/>
        <v/>
      </c>
    </row>
    <row r="1054" spans="1:10" ht="45" hidden="1" x14ac:dyDescent="0.25">
      <c r="A1054" s="221" t="str">
        <f t="shared" ref="A1054:A1063" si="85">IF(E1054="afficher","X","")</f>
        <v/>
      </c>
      <c r="B1054" s="222"/>
      <c r="C1054" s="234" t="s">
        <v>1034</v>
      </c>
      <c r="D1054" s="226"/>
      <c r="E1054" s="238"/>
      <c r="F1054" s="8" t="s">
        <v>6</v>
      </c>
      <c r="G1054" s="8" t="s">
        <v>6</v>
      </c>
      <c r="H1054" s="8" t="s">
        <v>6</v>
      </c>
      <c r="J1054" s="14" t="str">
        <f t="shared" si="83"/>
        <v/>
      </c>
    </row>
    <row r="1055" spans="1:10" hidden="1" x14ac:dyDescent="0.25">
      <c r="A1055" s="221" t="str">
        <f t="shared" si="85"/>
        <v/>
      </c>
      <c r="B1055" s="222"/>
      <c r="C1055" s="248" t="s">
        <v>1035</v>
      </c>
      <c r="D1055" s="226"/>
      <c r="E1055" s="238"/>
      <c r="F1055" s="8" t="s">
        <v>6</v>
      </c>
      <c r="G1055" s="8" t="s">
        <v>6</v>
      </c>
      <c r="H1055" s="8" t="s">
        <v>6</v>
      </c>
      <c r="J1055" s="14" t="str">
        <f t="shared" si="83"/>
        <v/>
      </c>
    </row>
    <row r="1056" spans="1:10" ht="45" hidden="1" x14ac:dyDescent="0.25">
      <c r="A1056" s="221" t="str">
        <f t="shared" si="85"/>
        <v/>
      </c>
      <c r="B1056" s="222"/>
      <c r="C1056" s="248" t="s">
        <v>1036</v>
      </c>
      <c r="D1056" s="226"/>
      <c r="E1056" s="238"/>
      <c r="F1056" s="8" t="s">
        <v>6</v>
      </c>
      <c r="G1056" s="8" t="s">
        <v>6</v>
      </c>
      <c r="H1056" s="8" t="s">
        <v>6</v>
      </c>
      <c r="J1056" s="14" t="str">
        <f t="shared" si="83"/>
        <v/>
      </c>
    </row>
    <row r="1057" spans="1:10" hidden="1" x14ac:dyDescent="0.25">
      <c r="A1057" s="221" t="str">
        <f t="shared" si="85"/>
        <v/>
      </c>
      <c r="B1057" s="222"/>
      <c r="C1057" s="248" t="s">
        <v>1037</v>
      </c>
      <c r="D1057" s="226"/>
      <c r="E1057" s="238"/>
      <c r="F1057" s="8" t="s">
        <v>6</v>
      </c>
      <c r="G1057" s="8" t="s">
        <v>6</v>
      </c>
      <c r="H1057" s="8" t="s">
        <v>6</v>
      </c>
      <c r="J1057" s="14" t="str">
        <f t="shared" si="83"/>
        <v/>
      </c>
    </row>
    <row r="1058" spans="1:10" ht="45" hidden="1" x14ac:dyDescent="0.25">
      <c r="A1058" s="221" t="str">
        <f t="shared" si="85"/>
        <v/>
      </c>
      <c r="B1058" s="222"/>
      <c r="C1058" s="234" t="s">
        <v>1038</v>
      </c>
      <c r="D1058" s="226"/>
      <c r="E1058" s="238"/>
      <c r="F1058" s="8" t="s">
        <v>6</v>
      </c>
      <c r="G1058" s="8" t="s">
        <v>6</v>
      </c>
      <c r="H1058" s="8" t="s">
        <v>6</v>
      </c>
      <c r="J1058" s="14" t="str">
        <f t="shared" si="83"/>
        <v/>
      </c>
    </row>
    <row r="1059" spans="1:10" ht="30" hidden="1" x14ac:dyDescent="0.25">
      <c r="A1059" s="221" t="str">
        <f t="shared" si="85"/>
        <v/>
      </c>
      <c r="B1059" s="222"/>
      <c r="C1059" s="234" t="s">
        <v>1039</v>
      </c>
      <c r="D1059" s="226"/>
      <c r="E1059" s="238"/>
      <c r="F1059" s="8" t="s">
        <v>6</v>
      </c>
      <c r="G1059" s="8" t="s">
        <v>6</v>
      </c>
      <c r="H1059" s="8" t="s">
        <v>6</v>
      </c>
      <c r="J1059" s="14" t="str">
        <f t="shared" si="83"/>
        <v/>
      </c>
    </row>
    <row r="1060" spans="1:10" hidden="1" x14ac:dyDescent="0.25">
      <c r="A1060" s="221" t="str">
        <f t="shared" si="85"/>
        <v/>
      </c>
      <c r="B1060" s="222"/>
      <c r="C1060" s="234" t="s">
        <v>1040</v>
      </c>
      <c r="D1060" s="226"/>
      <c r="E1060" s="238"/>
      <c r="F1060" s="8" t="s">
        <v>6</v>
      </c>
      <c r="G1060" s="8" t="s">
        <v>6</v>
      </c>
      <c r="H1060" s="8" t="s">
        <v>6</v>
      </c>
      <c r="J1060" s="14" t="str">
        <f t="shared" si="83"/>
        <v/>
      </c>
    </row>
    <row r="1061" spans="1:10" ht="30" hidden="1" x14ac:dyDescent="0.25">
      <c r="A1061" s="221" t="str">
        <f t="shared" si="85"/>
        <v/>
      </c>
      <c r="B1061" s="222"/>
      <c r="C1061" s="234" t="s">
        <v>1041</v>
      </c>
      <c r="D1061" s="226"/>
      <c r="E1061" s="238"/>
      <c r="F1061" s="8" t="s">
        <v>6</v>
      </c>
      <c r="G1061" s="8" t="s">
        <v>6</v>
      </c>
      <c r="H1061" s="8" t="s">
        <v>6</v>
      </c>
      <c r="J1061" s="14" t="str">
        <f t="shared" si="83"/>
        <v/>
      </c>
    </row>
    <row r="1062" spans="1:10" hidden="1" x14ac:dyDescent="0.25">
      <c r="A1062" s="221" t="str">
        <f t="shared" si="85"/>
        <v/>
      </c>
      <c r="B1062" s="222"/>
      <c r="C1062" s="234" t="s">
        <v>1042</v>
      </c>
      <c r="D1062" s="226"/>
      <c r="E1062" s="238"/>
      <c r="F1062" s="8" t="s">
        <v>6</v>
      </c>
      <c r="G1062" s="8" t="s">
        <v>6</v>
      </c>
      <c r="H1062" s="8" t="s">
        <v>6</v>
      </c>
      <c r="J1062" s="14" t="str">
        <f t="shared" si="83"/>
        <v/>
      </c>
    </row>
    <row r="1063" spans="1:10" hidden="1" x14ac:dyDescent="0.25">
      <c r="A1063" s="221" t="str">
        <f t="shared" si="85"/>
        <v/>
      </c>
      <c r="B1063" s="222"/>
      <c r="C1063" s="234" t="s">
        <v>1043</v>
      </c>
      <c r="D1063" s="226"/>
      <c r="E1063" s="238"/>
      <c r="F1063" s="8" t="s">
        <v>6</v>
      </c>
      <c r="G1063" s="8" t="s">
        <v>6</v>
      </c>
      <c r="H1063" s="8" t="s">
        <v>6</v>
      </c>
      <c r="J1063" s="14" t="str">
        <f t="shared" si="83"/>
        <v/>
      </c>
    </row>
    <row r="1064" spans="1:10" hidden="1" x14ac:dyDescent="0.25">
      <c r="A1064" s="61" t="str">
        <f>IF(E1064="Défauts","X",
IF(E1064="Non applic.","NA",
IF(E1064="Projet ITMO","IT",
IF(E1064="Remarques","RE",
IF(OR(E1064="Pas de défauts",E1064="À vérifier"),"","")))))</f>
        <v/>
      </c>
      <c r="B1064" s="191">
        <v>7101.08</v>
      </c>
      <c r="C1064" s="634" t="s">
        <v>1044</v>
      </c>
      <c r="D1064" s="15" t="s">
        <v>2430</v>
      </c>
      <c r="E1064" s="70" t="s">
        <v>2132</v>
      </c>
      <c r="F1064" s="8" t="s">
        <v>6</v>
      </c>
      <c r="G1064" s="8" t="s">
        <v>6</v>
      </c>
      <c r="H1064" s="8" t="s">
        <v>6</v>
      </c>
      <c r="J1064" s="14" t="str">
        <f t="shared" si="83"/>
        <v/>
      </c>
    </row>
    <row r="1065" spans="1:10" hidden="1" x14ac:dyDescent="0.25">
      <c r="A1065" s="221" t="str">
        <f>IF(E1065="afficher","X","")</f>
        <v/>
      </c>
      <c r="B1065" s="225"/>
      <c r="C1065" s="227" t="s">
        <v>1045</v>
      </c>
      <c r="D1065" s="228"/>
      <c r="E1065" s="238"/>
      <c r="F1065" s="8" t="s">
        <v>6</v>
      </c>
      <c r="G1065" s="8" t="s">
        <v>6</v>
      </c>
      <c r="H1065" s="8" t="s">
        <v>6</v>
      </c>
      <c r="J1065" s="14" t="str">
        <f t="shared" si="83"/>
        <v/>
      </c>
    </row>
    <row r="1066" spans="1:10" ht="15.75" hidden="1" thickBot="1" x14ac:dyDescent="0.3">
      <c r="A1066" s="153" t="str">
        <f>IF(OR(A1067="X",J1066="entfälltX"),"X","")</f>
        <v/>
      </c>
      <c r="B1066" s="206">
        <v>7200</v>
      </c>
      <c r="C1066" s="631" t="s">
        <v>1046</v>
      </c>
      <c r="D1066" s="144"/>
      <c r="E1066" s="208"/>
      <c r="F1066" s="8" t="s">
        <v>6</v>
      </c>
      <c r="G1066" s="8" t="s">
        <v>6</v>
      </c>
      <c r="H1066" s="8" t="s">
        <v>6</v>
      </c>
      <c r="J1066" s="14" t="str">
        <f>IF(OR($E$1025="non applic.",$E$1066="non applic.")=TRUE,"entfällt","")</f>
        <v/>
      </c>
    </row>
    <row r="1067" spans="1:10" ht="30.75" hidden="1" thickBot="1" x14ac:dyDescent="0.3">
      <c r="A1067" s="72" t="str">
        <f>IF(OR(COUNTIF(A1068:A1081,"X")&gt;0,J1067="entfälltx"),"X","")</f>
        <v/>
      </c>
      <c r="B1067" s="207">
        <v>7201</v>
      </c>
      <c r="C1067" s="632" t="s">
        <v>1047</v>
      </c>
      <c r="D1067" s="143"/>
      <c r="E1067" s="210"/>
      <c r="F1067" s="8" t="s">
        <v>6</v>
      </c>
      <c r="G1067" s="8" t="s">
        <v>6</v>
      </c>
      <c r="H1067" s="8" t="s">
        <v>6</v>
      </c>
      <c r="J1067" s="14" t="str">
        <f>IF(OR($E$1025="non applic.",$E$1066="non applic.",$E$1067="non applic.")=TRUE,"entfällt","")</f>
        <v/>
      </c>
    </row>
    <row r="1068" spans="1:10" ht="30" hidden="1" x14ac:dyDescent="0.25">
      <c r="A1068" s="67" t="str">
        <f>IF(E1068="Défauts","X",
IF(E1068="Non applic.","NA",
IF(E1068="Projet ITMO","IT",
IF(E1068="Remarques","RE",
IF(OR(E1068="Pas de défauts",E1068="À vérifier"),"","")))))</f>
        <v/>
      </c>
      <c r="B1068" s="190">
        <v>7201.01</v>
      </c>
      <c r="C1068" s="633" t="s">
        <v>1048</v>
      </c>
      <c r="D1068" s="25" t="s">
        <v>2430</v>
      </c>
      <c r="E1068" s="70" t="s">
        <v>2132</v>
      </c>
      <c r="F1068" s="8" t="s">
        <v>6</v>
      </c>
      <c r="G1068" s="8" t="s">
        <v>6</v>
      </c>
      <c r="H1068" s="8" t="s">
        <v>6</v>
      </c>
      <c r="J1068" s="14" t="str">
        <f t="shared" ref="J1068:J1081" si="86">IF(OR($E$1025="non applic.",$E$1066="non applic.",$E$1067="non applic.")=TRUE,"entfällt","")</f>
        <v/>
      </c>
    </row>
    <row r="1069" spans="1:10" ht="45" hidden="1" x14ac:dyDescent="0.25">
      <c r="A1069" s="221" t="str">
        <f>IF(E1069="afficher","X","")</f>
        <v/>
      </c>
      <c r="B1069" s="222"/>
      <c r="C1069" s="223" t="s">
        <v>1049</v>
      </c>
      <c r="D1069" s="226"/>
      <c r="E1069" s="238"/>
      <c r="F1069" s="8" t="s">
        <v>6</v>
      </c>
      <c r="G1069" s="8" t="s">
        <v>6</v>
      </c>
      <c r="H1069" s="8" t="s">
        <v>6</v>
      </c>
      <c r="J1069" s="14" t="str">
        <f t="shared" si="86"/>
        <v/>
      </c>
    </row>
    <row r="1070" spans="1:10" ht="30" hidden="1" x14ac:dyDescent="0.25">
      <c r="A1070" s="67" t="str">
        <f>IF(E1070="Défauts","X",
IF(E1070="Non applic.","NA",
IF(E1070="Projet ITMO","IT",
IF(E1070="Remarques","RE",
IF(OR(E1070="Pas de défauts",E1070="À vérifier"),"","")))))</f>
        <v/>
      </c>
      <c r="B1070" s="191">
        <v>7201.02</v>
      </c>
      <c r="C1070" s="634" t="s">
        <v>1050</v>
      </c>
      <c r="D1070" s="15" t="s">
        <v>2430</v>
      </c>
      <c r="E1070" s="70" t="s">
        <v>2132</v>
      </c>
      <c r="F1070" s="8" t="s">
        <v>6</v>
      </c>
      <c r="G1070" s="8" t="s">
        <v>6</v>
      </c>
      <c r="H1070" s="8" t="s">
        <v>6</v>
      </c>
      <c r="J1070" s="14" t="str">
        <f t="shared" si="86"/>
        <v/>
      </c>
    </row>
    <row r="1071" spans="1:10" ht="30" hidden="1" x14ac:dyDescent="0.25">
      <c r="A1071" s="221" t="str">
        <f>IF(E1071="afficher","X","")</f>
        <v/>
      </c>
      <c r="B1071" s="222"/>
      <c r="C1071" s="234" t="s">
        <v>1051</v>
      </c>
      <c r="D1071" s="226"/>
      <c r="E1071" s="238"/>
      <c r="F1071" s="8" t="s">
        <v>6</v>
      </c>
      <c r="G1071" s="8" t="s">
        <v>6</v>
      </c>
      <c r="H1071" s="8" t="s">
        <v>6</v>
      </c>
      <c r="J1071" s="14" t="str">
        <f t="shared" si="86"/>
        <v/>
      </c>
    </row>
    <row r="1072" spans="1:10" hidden="1" x14ac:dyDescent="0.25">
      <c r="A1072" s="221" t="str">
        <f>IF(E1072="afficher","X","")</f>
        <v/>
      </c>
      <c r="B1072" s="222"/>
      <c r="C1072" s="248" t="s">
        <v>1052</v>
      </c>
      <c r="D1072" s="226"/>
      <c r="E1072" s="238"/>
      <c r="F1072" s="8" t="s">
        <v>6</v>
      </c>
      <c r="G1072" s="8" t="s">
        <v>6</v>
      </c>
      <c r="H1072" s="8" t="s">
        <v>6</v>
      </c>
      <c r="J1072" s="14" t="str">
        <f t="shared" si="86"/>
        <v/>
      </c>
    </row>
    <row r="1073" spans="1:10" hidden="1" x14ac:dyDescent="0.25">
      <c r="A1073" s="221" t="str">
        <f>IF(E1073="afficher","X","")</f>
        <v/>
      </c>
      <c r="B1073" s="222"/>
      <c r="C1073" s="248" t="s">
        <v>1053</v>
      </c>
      <c r="D1073" s="226"/>
      <c r="E1073" s="238"/>
      <c r="F1073" s="8" t="s">
        <v>6</v>
      </c>
      <c r="G1073" s="8" t="s">
        <v>6</v>
      </c>
      <c r="H1073" s="8" t="s">
        <v>6</v>
      </c>
      <c r="J1073" s="14" t="str">
        <f t="shared" si="86"/>
        <v/>
      </c>
    </row>
    <row r="1074" spans="1:10" hidden="1" x14ac:dyDescent="0.25">
      <c r="A1074" s="221" t="str">
        <f>IF(E1074="afficher","X","")</f>
        <v/>
      </c>
      <c r="B1074" s="222"/>
      <c r="C1074" s="248" t="s">
        <v>1054</v>
      </c>
      <c r="D1074" s="226"/>
      <c r="E1074" s="238"/>
      <c r="F1074" s="8" t="s">
        <v>6</v>
      </c>
      <c r="G1074" s="8" t="s">
        <v>6</v>
      </c>
      <c r="H1074" s="8" t="s">
        <v>6</v>
      </c>
      <c r="J1074" s="14" t="str">
        <f t="shared" si="86"/>
        <v/>
      </c>
    </row>
    <row r="1075" spans="1:10" hidden="1" x14ac:dyDescent="0.25">
      <c r="A1075" s="221" t="str">
        <f>IF(E1075="afficher","X","")</f>
        <v/>
      </c>
      <c r="B1075" s="222"/>
      <c r="C1075" s="248" t="s">
        <v>1055</v>
      </c>
      <c r="D1075" s="226"/>
      <c r="E1075" s="238"/>
      <c r="F1075" s="8" t="s">
        <v>6</v>
      </c>
      <c r="G1075" s="8" t="s">
        <v>6</v>
      </c>
      <c r="H1075" s="8" t="s">
        <v>6</v>
      </c>
      <c r="J1075" s="14" t="str">
        <f t="shared" si="86"/>
        <v/>
      </c>
    </row>
    <row r="1076" spans="1:10" ht="30" hidden="1" x14ac:dyDescent="0.25">
      <c r="A1076" s="67" t="str">
        <f>IF(E1076="Défauts","X",
IF(E1076="Non applic.","NA",
IF(E1076="Projet ITMO","IT",
IF(E1076="Remarques","RE",
IF(OR(E1076="Pas de défauts",E1076="À vérifier"),"","")))))</f>
        <v/>
      </c>
      <c r="B1076" s="191">
        <v>7201.03</v>
      </c>
      <c r="C1076" s="634" t="s">
        <v>1056</v>
      </c>
      <c r="D1076" s="15" t="s">
        <v>2430</v>
      </c>
      <c r="E1076" s="70" t="s">
        <v>2132</v>
      </c>
      <c r="F1076" s="8" t="s">
        <v>6</v>
      </c>
      <c r="G1076" s="8" t="s">
        <v>6</v>
      </c>
      <c r="H1076" s="8" t="s">
        <v>6</v>
      </c>
      <c r="J1076" s="14" t="str">
        <f t="shared" si="86"/>
        <v/>
      </c>
    </row>
    <row r="1077" spans="1:10" ht="30" hidden="1" x14ac:dyDescent="0.25">
      <c r="A1077" s="221" t="str">
        <f>IF(E1077="afficher","X","")</f>
        <v/>
      </c>
      <c r="B1077" s="222"/>
      <c r="C1077" s="223" t="s">
        <v>1057</v>
      </c>
      <c r="D1077" s="226"/>
      <c r="E1077" s="238"/>
      <c r="F1077" s="8" t="s">
        <v>6</v>
      </c>
      <c r="G1077" s="8" t="s">
        <v>6</v>
      </c>
      <c r="H1077" s="8" t="s">
        <v>6</v>
      </c>
      <c r="J1077" s="14" t="str">
        <f t="shared" si="86"/>
        <v/>
      </c>
    </row>
    <row r="1078" spans="1:10" ht="30" hidden="1" x14ac:dyDescent="0.25">
      <c r="A1078" s="67" t="str">
        <f>IF(E1078="Défauts","X",
IF(E1078="Non applic.","NA",
IF(E1078="Projet ITMO","IT",
IF(E1078="Remarques","RE",
IF(OR(E1078="Pas de défauts",E1078="À vérifier"),"","")))))</f>
        <v/>
      </c>
      <c r="B1078" s="191">
        <v>7201.04</v>
      </c>
      <c r="C1078" s="634" t="s">
        <v>1058</v>
      </c>
      <c r="D1078" s="15" t="s">
        <v>2430</v>
      </c>
      <c r="E1078" s="70" t="s">
        <v>2132</v>
      </c>
      <c r="F1078" s="8" t="s">
        <v>6</v>
      </c>
      <c r="G1078" s="8" t="s">
        <v>6</v>
      </c>
      <c r="H1078" s="8" t="s">
        <v>6</v>
      </c>
      <c r="J1078" s="14" t="str">
        <f t="shared" si="86"/>
        <v/>
      </c>
    </row>
    <row r="1079" spans="1:10" hidden="1" x14ac:dyDescent="0.25">
      <c r="A1079" s="221" t="str">
        <f>IF(E1079="afficher","X","")</f>
        <v/>
      </c>
      <c r="B1079" s="222"/>
      <c r="C1079" s="223" t="s">
        <v>1059</v>
      </c>
      <c r="D1079" s="226"/>
      <c r="E1079" s="238"/>
      <c r="F1079" s="8" t="s">
        <v>6</v>
      </c>
      <c r="G1079" s="8" t="s">
        <v>6</v>
      </c>
      <c r="H1079" s="8" t="s">
        <v>6</v>
      </c>
      <c r="J1079" s="14" t="str">
        <f t="shared" si="86"/>
        <v/>
      </c>
    </row>
    <row r="1080" spans="1:10" hidden="1" x14ac:dyDescent="0.25">
      <c r="A1080" s="67" t="str">
        <f>IF(E1080="Défauts","X",
IF(E1080="Non applic.","NA",
IF(E1080="Projet ITMO","IT",
IF(E1080="Remarques","RE",
IF(OR(E1080="Pas de défauts",E1080="À vérifier"),"","")))))</f>
        <v/>
      </c>
      <c r="B1080" s="191">
        <v>7201.05</v>
      </c>
      <c r="C1080" s="634" t="s">
        <v>1060</v>
      </c>
      <c r="D1080" s="15" t="s">
        <v>2430</v>
      </c>
      <c r="E1080" s="70" t="s">
        <v>2132</v>
      </c>
      <c r="F1080" s="8" t="s">
        <v>6</v>
      </c>
      <c r="G1080" s="8" t="s">
        <v>6</v>
      </c>
      <c r="H1080" s="8" t="s">
        <v>6</v>
      </c>
      <c r="J1080" s="14" t="str">
        <f t="shared" si="86"/>
        <v/>
      </c>
    </row>
    <row r="1081" spans="1:10" hidden="1" x14ac:dyDescent="0.25">
      <c r="A1081" s="221" t="str">
        <f>IF(E1081="afficher","X","")</f>
        <v/>
      </c>
      <c r="B1081" s="225"/>
      <c r="C1081" s="227" t="s">
        <v>1061</v>
      </c>
      <c r="D1081" s="228"/>
      <c r="E1081" s="238"/>
      <c r="F1081" s="8" t="s">
        <v>6</v>
      </c>
      <c r="G1081" s="8" t="s">
        <v>6</v>
      </c>
      <c r="H1081" s="8" t="s">
        <v>6</v>
      </c>
      <c r="J1081" s="14" t="str">
        <f t="shared" si="86"/>
        <v/>
      </c>
    </row>
    <row r="1082" spans="1:10" ht="15.75" hidden="1" thickBot="1" x14ac:dyDescent="0.3">
      <c r="A1082" s="153" t="str">
        <f>IF(OR(A1083="X",A1090="X",A1099="X",A1112="X",J1082="entfälltX"),"X","")</f>
        <v/>
      </c>
      <c r="B1082" s="206">
        <v>7300</v>
      </c>
      <c r="C1082" s="631" t="s">
        <v>1062</v>
      </c>
      <c r="D1082" s="144"/>
      <c r="E1082" s="208"/>
      <c r="F1082" s="8" t="s">
        <v>6</v>
      </c>
      <c r="G1082" s="8" t="s">
        <v>6</v>
      </c>
      <c r="J1082" s="14" t="str">
        <f>IF(OR($E$1025="non applic.",$E$1082="non applic.")=TRUE,"entfällt","")</f>
        <v/>
      </c>
    </row>
    <row r="1083" spans="1:10" ht="15.75" hidden="1" thickBot="1" x14ac:dyDescent="0.3">
      <c r="A1083" s="72" t="str">
        <f>IF(OR(COUNTIF(A1084:A1089,"X")&gt;0,J1083="entfälltx"),"X","")</f>
        <v/>
      </c>
      <c r="B1083" s="207">
        <v>7301</v>
      </c>
      <c r="C1083" s="632" t="s">
        <v>666</v>
      </c>
      <c r="D1083" s="142"/>
      <c r="E1083" s="209"/>
      <c r="F1083" s="8" t="s">
        <v>6</v>
      </c>
      <c r="G1083" s="8" t="s">
        <v>6</v>
      </c>
      <c r="J1083" s="14" t="str">
        <f>IF(OR($E$1025="non applic.",$E$1082="non applic.",$E$1083="non applic.")=TRUE,"entfällt","")</f>
        <v/>
      </c>
    </row>
    <row r="1084" spans="1:10" ht="30" hidden="1" x14ac:dyDescent="0.25">
      <c r="A1084" s="68" t="str">
        <f>IF(E1084="Défauts","X",
IF(E1084="Non applic.","NA",
IF(E1084="Projet ITMO","IT",
IF(E1084="Remarques","RE",
IF(OR(E1084="Pas de défauts",E1084="À vérifier"),"","")))))</f>
        <v/>
      </c>
      <c r="B1084" s="193">
        <v>7301.01</v>
      </c>
      <c r="C1084" s="637" t="s">
        <v>1063</v>
      </c>
      <c r="D1084" s="23" t="s">
        <v>2431</v>
      </c>
      <c r="E1084" s="71" t="s">
        <v>2132</v>
      </c>
      <c r="F1084" s="8" t="s">
        <v>6</v>
      </c>
      <c r="G1084" s="8" t="s">
        <v>6</v>
      </c>
      <c r="J1084" s="14" t="str">
        <f t="shared" ref="J1084:J1089" si="87">IF(OR($E$1025="non applic.",$E$1082="non applic.",$E$1083="non applic.")=TRUE,"entfällt","")</f>
        <v/>
      </c>
    </row>
    <row r="1085" spans="1:10" ht="45" hidden="1" x14ac:dyDescent="0.25">
      <c r="A1085" s="221" t="str">
        <f>IF(E1085="afficher","X","")</f>
        <v/>
      </c>
      <c r="B1085" s="222"/>
      <c r="C1085" s="223" t="s">
        <v>1064</v>
      </c>
      <c r="D1085" s="226"/>
      <c r="E1085" s="238"/>
      <c r="F1085" s="8" t="s">
        <v>6</v>
      </c>
      <c r="G1085" s="8" t="s">
        <v>6</v>
      </c>
      <c r="J1085" s="14" t="str">
        <f t="shared" si="87"/>
        <v/>
      </c>
    </row>
    <row r="1086" spans="1:10" ht="30" hidden="1" x14ac:dyDescent="0.25">
      <c r="A1086" s="14" t="str">
        <f>IF(E1086="Défauts","X",
IF(E1086="Non applic.","NA",
IF(E1086="Projet ITMO","IT",
IF(E1086="Remarques","RE",
IF(OR(E1086="Pas de défauts",E1086="À vérifier"),"","")))))</f>
        <v/>
      </c>
      <c r="B1086" s="63">
        <v>7301.02</v>
      </c>
      <c r="C1086" s="638" t="s">
        <v>1065</v>
      </c>
      <c r="D1086" s="16" t="s">
        <v>2431</v>
      </c>
      <c r="E1086" s="71" t="s">
        <v>2132</v>
      </c>
      <c r="F1086" s="8" t="s">
        <v>6</v>
      </c>
      <c r="G1086" s="8" t="s">
        <v>6</v>
      </c>
      <c r="J1086" s="14" t="str">
        <f t="shared" si="87"/>
        <v/>
      </c>
    </row>
    <row r="1087" spans="1:10" ht="60" hidden="1" x14ac:dyDescent="0.25">
      <c r="A1087" s="221" t="str">
        <f>IF(E1087="afficher","X","")</f>
        <v/>
      </c>
      <c r="B1087" s="222"/>
      <c r="C1087" s="223" t="s">
        <v>1066</v>
      </c>
      <c r="D1087" s="226"/>
      <c r="E1087" s="238"/>
      <c r="F1087" s="8" t="s">
        <v>6</v>
      </c>
      <c r="G1087" s="8" t="s">
        <v>6</v>
      </c>
      <c r="J1087" s="14" t="str">
        <f t="shared" si="87"/>
        <v/>
      </c>
    </row>
    <row r="1088" spans="1:10" ht="30" hidden="1" x14ac:dyDescent="0.25">
      <c r="A1088" s="14" t="str">
        <f>IF(E1088="Défauts","X",
IF(E1088="Non applic.","NA",
IF(E1088="Projet ITMO","IT",
IF(E1088="Remarques","RE",
IF(OR(E1088="Pas de défauts",E1088="À vérifier"),"","")))))</f>
        <v/>
      </c>
      <c r="B1088" s="63">
        <v>7301.03</v>
      </c>
      <c r="C1088" s="638" t="s">
        <v>1067</v>
      </c>
      <c r="D1088" s="16" t="s">
        <v>2431</v>
      </c>
      <c r="E1088" s="71" t="s">
        <v>2132</v>
      </c>
      <c r="F1088" s="8" t="s">
        <v>6</v>
      </c>
      <c r="G1088" s="8" t="s">
        <v>6</v>
      </c>
      <c r="J1088" s="14" t="str">
        <f t="shared" si="87"/>
        <v/>
      </c>
    </row>
    <row r="1089" spans="1:10" ht="30" hidden="1" x14ac:dyDescent="0.25">
      <c r="A1089" s="221" t="str">
        <f>IF(E1089="afficher","X","")</f>
        <v/>
      </c>
      <c r="B1089" s="225"/>
      <c r="C1089" s="227" t="s">
        <v>1068</v>
      </c>
      <c r="D1089" s="228"/>
      <c r="E1089" s="238"/>
      <c r="F1089" s="8" t="s">
        <v>6</v>
      </c>
      <c r="G1089" s="8" t="s">
        <v>6</v>
      </c>
      <c r="J1089" s="14" t="str">
        <f t="shared" si="87"/>
        <v/>
      </c>
    </row>
    <row r="1090" spans="1:10" ht="15.75" hidden="1" thickBot="1" x14ac:dyDescent="0.3">
      <c r="A1090" s="72" t="str">
        <f>IF(OR(COUNTIF(A1091:A1098,"X")&gt;0,J1090="entfälltx"),"X","")</f>
        <v/>
      </c>
      <c r="B1090" s="207">
        <v>7302</v>
      </c>
      <c r="C1090" s="632" t="s">
        <v>1069</v>
      </c>
      <c r="D1090" s="142"/>
      <c r="E1090" s="209"/>
      <c r="F1090" s="8" t="s">
        <v>6</v>
      </c>
      <c r="G1090" s="8" t="s">
        <v>6</v>
      </c>
      <c r="J1090" s="14" t="str">
        <f>IF(OR($E$1025="non applic.",$E$1082="non applic.",$E$1090="non applic.")=TRUE,"entfällt","")</f>
        <v/>
      </c>
    </row>
    <row r="1091" spans="1:10" ht="30" hidden="1" x14ac:dyDescent="0.25">
      <c r="A1091" s="67" t="str">
        <f>IF(E1091="Défauts","X",
IF(E1091="Non applic.","NA",
IF(E1091="Projet ITMO","IT",
IF(E1091="Remarques","RE",
IF(OR(E1091="Pas de défauts",E1091="À vérifier"),"","")))))</f>
        <v/>
      </c>
      <c r="B1091" s="190">
        <v>7302.01</v>
      </c>
      <c r="C1091" s="633" t="s">
        <v>1070</v>
      </c>
      <c r="D1091" s="25" t="s">
        <v>2430</v>
      </c>
      <c r="E1091" s="70" t="s">
        <v>2132</v>
      </c>
      <c r="F1091" s="8" t="s">
        <v>6</v>
      </c>
      <c r="G1091" s="8" t="s">
        <v>6</v>
      </c>
      <c r="J1091" s="14" t="str">
        <f t="shared" ref="J1091:J1098" si="88">IF(OR($E$1025="non applic.",$E$1082="non applic.",$E$1090="non applic.")=TRUE,"entfällt","")</f>
        <v/>
      </c>
    </row>
    <row r="1092" spans="1:10" ht="30" hidden="1" x14ac:dyDescent="0.25">
      <c r="A1092" s="221" t="str">
        <f>IF(E1092="afficher","X","")</f>
        <v/>
      </c>
      <c r="B1092" s="222"/>
      <c r="C1092" s="223" t="s">
        <v>1071</v>
      </c>
      <c r="D1092" s="226"/>
      <c r="E1092" s="238"/>
      <c r="F1092" s="8" t="s">
        <v>6</v>
      </c>
      <c r="G1092" s="8" t="s">
        <v>6</v>
      </c>
      <c r="J1092" s="14" t="str">
        <f t="shared" si="88"/>
        <v/>
      </c>
    </row>
    <row r="1093" spans="1:10" ht="30" hidden="1" x14ac:dyDescent="0.25">
      <c r="A1093" s="14" t="str">
        <f>IF(E1093="Défauts","X",
IF(E1093="Non applic.","NA",
IF(E1093="Projet ITMO","IT",
IF(E1093="Remarques","RE",
IF(OR(E1093="Pas de défauts",E1093="À vérifier"),"","")))))</f>
        <v/>
      </c>
      <c r="B1093" s="63">
        <v>7302.02</v>
      </c>
      <c r="C1093" s="638" t="s">
        <v>1072</v>
      </c>
      <c r="D1093" s="16" t="s">
        <v>2431</v>
      </c>
      <c r="E1093" s="71" t="s">
        <v>2132</v>
      </c>
      <c r="F1093" s="8" t="s">
        <v>6</v>
      </c>
      <c r="G1093" s="8" t="s">
        <v>6</v>
      </c>
      <c r="J1093" s="14" t="str">
        <f t="shared" si="88"/>
        <v/>
      </c>
    </row>
    <row r="1094" spans="1:10" ht="30" hidden="1" x14ac:dyDescent="0.25">
      <c r="A1094" s="221" t="str">
        <f>IF(E1094="afficher","X","")</f>
        <v/>
      </c>
      <c r="B1094" s="222"/>
      <c r="C1094" s="223" t="s">
        <v>1073</v>
      </c>
      <c r="D1094" s="226"/>
      <c r="E1094" s="238"/>
      <c r="F1094" s="8" t="s">
        <v>6</v>
      </c>
      <c r="G1094" s="8" t="s">
        <v>6</v>
      </c>
      <c r="J1094" s="14" t="str">
        <f t="shared" si="88"/>
        <v/>
      </c>
    </row>
    <row r="1095" spans="1:10" ht="30" hidden="1" x14ac:dyDescent="0.25">
      <c r="A1095" s="14" t="str">
        <f>IF(E1095="Défauts","X",
IF(E1095="Non applic.","NA",
IF(E1095="Projet ITMO","IT",
IF(E1095="Remarques","RE",
IF(OR(E1095="Pas de défauts",E1095="À vérifier"),"","")))))</f>
        <v/>
      </c>
      <c r="B1095" s="63">
        <v>7302.03</v>
      </c>
      <c r="C1095" s="638" t="s">
        <v>1074</v>
      </c>
      <c r="D1095" s="16" t="s">
        <v>2431</v>
      </c>
      <c r="E1095" s="71" t="s">
        <v>2132</v>
      </c>
      <c r="F1095" s="8" t="s">
        <v>6</v>
      </c>
      <c r="G1095" s="8" t="s">
        <v>6</v>
      </c>
      <c r="J1095" s="14" t="str">
        <f t="shared" si="88"/>
        <v/>
      </c>
    </row>
    <row r="1096" spans="1:10" ht="30" hidden="1" x14ac:dyDescent="0.25">
      <c r="A1096" s="221" t="str">
        <f>IF(E1096="afficher","X","")</f>
        <v/>
      </c>
      <c r="B1096" s="222"/>
      <c r="C1096" s="223" t="s">
        <v>1075</v>
      </c>
      <c r="D1096" s="226"/>
      <c r="E1096" s="238"/>
      <c r="F1096" s="8" t="s">
        <v>6</v>
      </c>
      <c r="G1096" s="8" t="s">
        <v>6</v>
      </c>
      <c r="J1096" s="14" t="str">
        <f t="shared" si="88"/>
        <v/>
      </c>
    </row>
    <row r="1097" spans="1:10" ht="30" hidden="1" x14ac:dyDescent="0.25">
      <c r="A1097" s="14" t="str">
        <f>IF(E1097="Défauts","X",
IF(E1097="Non applic.","NA",
IF(E1097="Projet ITMO","IT",
IF(E1097="Remarques","RE",
IF(OR(E1097="Pas de défauts",E1097="À vérifier"),"","")))))</f>
        <v/>
      </c>
      <c r="B1097" s="63">
        <v>7302.04</v>
      </c>
      <c r="C1097" s="638" t="s">
        <v>1076</v>
      </c>
      <c r="D1097" s="16" t="s">
        <v>2431</v>
      </c>
      <c r="E1097" s="71" t="s">
        <v>2132</v>
      </c>
      <c r="F1097" s="8" t="s">
        <v>6</v>
      </c>
      <c r="G1097" s="8" t="s">
        <v>6</v>
      </c>
      <c r="J1097" s="14" t="str">
        <f t="shared" si="88"/>
        <v/>
      </c>
    </row>
    <row r="1098" spans="1:10" hidden="1" x14ac:dyDescent="0.25">
      <c r="A1098" s="221" t="str">
        <f>IF(E1098="afficher","X","")</f>
        <v/>
      </c>
      <c r="B1098" s="225"/>
      <c r="C1098" s="227" t="s">
        <v>1059</v>
      </c>
      <c r="D1098" s="228"/>
      <c r="E1098" s="238"/>
      <c r="F1098" s="8" t="s">
        <v>6</v>
      </c>
      <c r="G1098" s="8" t="s">
        <v>6</v>
      </c>
      <c r="J1098" s="14" t="str">
        <f t="shared" si="88"/>
        <v/>
      </c>
    </row>
    <row r="1099" spans="1:10" ht="15.75" hidden="1" thickBot="1" x14ac:dyDescent="0.3">
      <c r="A1099" s="72" t="str">
        <f>IF(OR(COUNTIF(A1100:A1111,"X")&gt;0,J1099="entfälltx"),"X","")</f>
        <v/>
      </c>
      <c r="B1099" s="207">
        <v>7303</v>
      </c>
      <c r="C1099" s="632" t="s">
        <v>4</v>
      </c>
      <c r="D1099" s="142"/>
      <c r="E1099" s="209"/>
      <c r="F1099" s="8" t="s">
        <v>6</v>
      </c>
      <c r="G1099" s="8" t="s">
        <v>6</v>
      </c>
      <c r="J1099" s="14" t="str">
        <f>IF(OR($E$1025="non applic.",$E$1082="non applic.",$E$1099="non applic.")=TRUE,"entfällt","")</f>
        <v/>
      </c>
    </row>
    <row r="1100" spans="1:10" hidden="1" x14ac:dyDescent="0.25">
      <c r="A1100" s="67" t="str">
        <f>IF(E1100="Défauts","X",
IF(E1100="Non applic.","NA",
IF(E1100="Projet ITMO","IT",
IF(E1100="Remarques","RE",
IF(OR(E1100="Pas de défauts",E1100="À vérifier"),"","")))))</f>
        <v/>
      </c>
      <c r="B1100" s="190">
        <v>7303.01</v>
      </c>
      <c r="C1100" s="633" t="s">
        <v>1077</v>
      </c>
      <c r="D1100" s="25" t="s">
        <v>2430</v>
      </c>
      <c r="E1100" s="70" t="s">
        <v>2132</v>
      </c>
      <c r="F1100" s="8" t="s">
        <v>6</v>
      </c>
      <c r="G1100" s="8" t="s">
        <v>6</v>
      </c>
      <c r="J1100" s="14" t="str">
        <f t="shared" ref="J1100:J1111" si="89">IF(OR($E$1025="non applic.",$E$1082="non applic.",$E$1099="non applic.")=TRUE,"entfällt","")</f>
        <v/>
      </c>
    </row>
    <row r="1101" spans="1:10" ht="30" hidden="1" x14ac:dyDescent="0.25">
      <c r="A1101" s="221" t="str">
        <f>IF(E1101="afficher","X","")</f>
        <v/>
      </c>
      <c r="B1101" s="222"/>
      <c r="C1101" s="223" t="s">
        <v>1078</v>
      </c>
      <c r="D1101" s="226"/>
      <c r="E1101" s="238"/>
      <c r="F1101" s="8" t="s">
        <v>6</v>
      </c>
      <c r="G1101" s="8" t="s">
        <v>6</v>
      </c>
      <c r="J1101" s="14" t="str">
        <f t="shared" si="89"/>
        <v/>
      </c>
    </row>
    <row r="1102" spans="1:10" ht="30" hidden="1" x14ac:dyDescent="0.25">
      <c r="A1102" s="61" t="str">
        <f>IF(E1102="Défauts","X",
IF(E1102="Non applic.","NA",
IF(E1102="Projet ITMO","IT",
IF(E1102="Remarques","RE",
IF(OR(E1102="Pas de défauts",E1102="À vérifier"),"","")))))</f>
        <v/>
      </c>
      <c r="B1102" s="191">
        <v>7303.02</v>
      </c>
      <c r="C1102" s="634" t="s">
        <v>1079</v>
      </c>
      <c r="D1102" s="15" t="s">
        <v>2430</v>
      </c>
      <c r="E1102" s="70" t="s">
        <v>2132</v>
      </c>
      <c r="F1102" s="8" t="s">
        <v>6</v>
      </c>
      <c r="G1102" s="8" t="s">
        <v>6</v>
      </c>
      <c r="J1102" s="14" t="str">
        <f t="shared" si="89"/>
        <v/>
      </c>
    </row>
    <row r="1103" spans="1:10" ht="30" hidden="1" x14ac:dyDescent="0.25">
      <c r="A1103" s="221" t="str">
        <f>IF(E1103="afficher","X","")</f>
        <v/>
      </c>
      <c r="B1103" s="222"/>
      <c r="C1103" s="223" t="s">
        <v>1080</v>
      </c>
      <c r="D1103" s="226"/>
      <c r="E1103" s="238"/>
      <c r="F1103" s="8" t="s">
        <v>6</v>
      </c>
      <c r="G1103" s="8" t="s">
        <v>6</v>
      </c>
      <c r="J1103" s="14" t="str">
        <f t="shared" si="89"/>
        <v/>
      </c>
    </row>
    <row r="1104" spans="1:10" ht="30" hidden="1" x14ac:dyDescent="0.25">
      <c r="A1104" s="61" t="str">
        <f>IF(E1104="Défauts","X",
IF(E1104="Non applic.","NA",
IF(E1104="Projet ITMO","IT",
IF(E1104="Remarques","RE",
IF(OR(E1104="Pas de défauts",E1104="À vérifier"),"","")))))</f>
        <v/>
      </c>
      <c r="B1104" s="191">
        <v>7303.03</v>
      </c>
      <c r="C1104" s="634" t="s">
        <v>1081</v>
      </c>
      <c r="D1104" s="15" t="s">
        <v>2430</v>
      </c>
      <c r="E1104" s="70" t="s">
        <v>2132</v>
      </c>
      <c r="F1104" s="8" t="s">
        <v>6</v>
      </c>
      <c r="G1104" s="8" t="s">
        <v>6</v>
      </c>
      <c r="J1104" s="14" t="str">
        <f t="shared" si="89"/>
        <v/>
      </c>
    </row>
    <row r="1105" spans="1:10" ht="30" hidden="1" x14ac:dyDescent="0.25">
      <c r="A1105" s="221" t="str">
        <f>IF(E1105="afficher","X","")</f>
        <v/>
      </c>
      <c r="B1105" s="222"/>
      <c r="C1105" s="223" t="s">
        <v>1080</v>
      </c>
      <c r="D1105" s="226"/>
      <c r="E1105" s="238"/>
      <c r="F1105" s="8" t="s">
        <v>6</v>
      </c>
      <c r="G1105" s="8" t="s">
        <v>6</v>
      </c>
      <c r="J1105" s="14" t="str">
        <f t="shared" si="89"/>
        <v/>
      </c>
    </row>
    <row r="1106" spans="1:10" ht="30" hidden="1" x14ac:dyDescent="0.25">
      <c r="A1106" s="14" t="str">
        <f>IF(E1106="Défauts","X",
IF(E1106="Non applic.","NA",
IF(E1106="Projet ITMO","IT",
IF(E1106="Remarques","RE",
IF(OR(E1106="Pas de défauts",E1106="À vérifier"),"","")))))</f>
        <v/>
      </c>
      <c r="B1106" s="63">
        <v>7303.04</v>
      </c>
      <c r="C1106" s="638" t="s">
        <v>1082</v>
      </c>
      <c r="D1106" s="16" t="s">
        <v>2431</v>
      </c>
      <c r="E1106" s="71" t="s">
        <v>2132</v>
      </c>
      <c r="F1106" s="8" t="s">
        <v>6</v>
      </c>
      <c r="G1106" s="8" t="s">
        <v>6</v>
      </c>
      <c r="J1106" s="14" t="str">
        <f t="shared" si="89"/>
        <v/>
      </c>
    </row>
    <row r="1107" spans="1:10" hidden="1" x14ac:dyDescent="0.25">
      <c r="A1107" s="221" t="str">
        <f>IF(E1107="afficher","X","")</f>
        <v/>
      </c>
      <c r="B1107" s="222"/>
      <c r="C1107" s="223" t="s">
        <v>1061</v>
      </c>
      <c r="D1107" s="226"/>
      <c r="E1107" s="238"/>
      <c r="F1107" s="8" t="s">
        <v>6</v>
      </c>
      <c r="G1107" s="8" t="s">
        <v>6</v>
      </c>
      <c r="J1107" s="14" t="str">
        <f t="shared" si="89"/>
        <v/>
      </c>
    </row>
    <row r="1108" spans="1:10" ht="30" hidden="1" x14ac:dyDescent="0.25">
      <c r="A1108" s="14" t="str">
        <f>IF(E1108="Défauts","X",
IF(E1108="Non applic.","NA",
IF(E1108="Projet ITMO","IT",
IF(E1108="Remarques","RE",
IF(OR(E1108="Pas de défauts",E1108="À vérifier"),"","")))))</f>
        <v/>
      </c>
      <c r="B1108" s="63">
        <v>7303.05</v>
      </c>
      <c r="C1108" s="638" t="s">
        <v>1083</v>
      </c>
      <c r="D1108" s="16" t="s">
        <v>2431</v>
      </c>
      <c r="E1108" s="71" t="s">
        <v>2132</v>
      </c>
      <c r="F1108" s="8" t="s">
        <v>6</v>
      </c>
      <c r="G1108" s="8" t="s">
        <v>6</v>
      </c>
      <c r="J1108" s="14" t="str">
        <f t="shared" si="89"/>
        <v/>
      </c>
    </row>
    <row r="1109" spans="1:10" hidden="1" x14ac:dyDescent="0.25">
      <c r="A1109" s="221" t="str">
        <f>IF(E1109="afficher","X","")</f>
        <v/>
      </c>
      <c r="B1109" s="222"/>
      <c r="C1109" s="223" t="s">
        <v>1084</v>
      </c>
      <c r="D1109" s="226"/>
      <c r="E1109" s="238"/>
      <c r="F1109" s="8" t="s">
        <v>6</v>
      </c>
      <c r="G1109" s="8" t="s">
        <v>6</v>
      </c>
      <c r="J1109" s="14" t="str">
        <f t="shared" si="89"/>
        <v/>
      </c>
    </row>
    <row r="1110" spans="1:10" ht="30" hidden="1" x14ac:dyDescent="0.25">
      <c r="A1110" s="14" t="str">
        <f>IF(E1110="Défauts","X",
IF(E1110="Non applic.","NA",
IF(E1110="Projet ITMO","IT",
IF(E1110="Remarques","RE",
IF(OR(E1110="Pas de défauts",E1110="À vérifier"),"","")))))</f>
        <v/>
      </c>
      <c r="B1110" s="63">
        <v>7303.06</v>
      </c>
      <c r="C1110" s="638" t="s">
        <v>1085</v>
      </c>
      <c r="D1110" s="16" t="s">
        <v>2431</v>
      </c>
      <c r="E1110" s="71" t="s">
        <v>2132</v>
      </c>
      <c r="F1110" s="8" t="s">
        <v>6</v>
      </c>
      <c r="G1110" s="8" t="s">
        <v>6</v>
      </c>
      <c r="J1110" s="14" t="str">
        <f t="shared" si="89"/>
        <v/>
      </c>
    </row>
    <row r="1111" spans="1:10" hidden="1" x14ac:dyDescent="0.25">
      <c r="A1111" s="221" t="str">
        <f>IF(E1111="afficher","X","")</f>
        <v/>
      </c>
      <c r="B1111" s="225"/>
      <c r="C1111" s="227" t="s">
        <v>1086</v>
      </c>
      <c r="D1111" s="228"/>
      <c r="E1111" s="238"/>
      <c r="F1111" s="8" t="s">
        <v>6</v>
      </c>
      <c r="G1111" s="8" t="s">
        <v>6</v>
      </c>
      <c r="J1111" s="14" t="str">
        <f t="shared" si="89"/>
        <v/>
      </c>
    </row>
    <row r="1112" spans="1:10" ht="15.75" hidden="1" thickBot="1" x14ac:dyDescent="0.3">
      <c r="A1112" s="72" t="str">
        <f>IF(OR(COUNTIF(A1113:A1129,"X")&gt;0,J1112="entfälltx"),"X","")</f>
        <v/>
      </c>
      <c r="B1112" s="207">
        <v>7304</v>
      </c>
      <c r="C1112" s="632" t="s">
        <v>1087</v>
      </c>
      <c r="D1112" s="142"/>
      <c r="E1112" s="209"/>
      <c r="F1112" s="8" t="s">
        <v>6</v>
      </c>
      <c r="G1112" s="8" t="s">
        <v>6</v>
      </c>
      <c r="J1112" s="14" t="str">
        <f>IF(OR($E$1025="non applic.",$E$1082="non applic.",$E$1112="non applic.")=TRUE,"entfällt","")</f>
        <v/>
      </c>
    </row>
    <row r="1113" spans="1:10" ht="30" hidden="1" x14ac:dyDescent="0.25">
      <c r="A1113" s="68" t="str">
        <f>IF(E1113="Défauts","X",
IF(E1113="Non applic.","NA",
IF(E1113="Projet ITMO","IT",
IF(E1113="Remarques","RE",
IF(OR(E1113="Pas de défauts",E1113="À vérifier"),"","")))))</f>
        <v/>
      </c>
      <c r="B1113" s="193">
        <v>7304.01</v>
      </c>
      <c r="C1113" s="637" t="s">
        <v>1088</v>
      </c>
      <c r="D1113" s="23" t="s">
        <v>2431</v>
      </c>
      <c r="E1113" s="71" t="s">
        <v>2132</v>
      </c>
      <c r="F1113" s="8" t="s">
        <v>6</v>
      </c>
      <c r="G1113" s="8" t="s">
        <v>6</v>
      </c>
      <c r="J1113" s="14" t="str">
        <f t="shared" ref="J1113:J1129" si="90">IF(OR($E$1025="non applic.",$E$1082="non applic.",$E$1112="non applic.")=TRUE,"entfällt","")</f>
        <v/>
      </c>
    </row>
    <row r="1114" spans="1:10" ht="30" hidden="1" x14ac:dyDescent="0.25">
      <c r="A1114" s="221" t="str">
        <f>IF(E1114="afficher","X","")</f>
        <v/>
      </c>
      <c r="B1114" s="222"/>
      <c r="C1114" s="223" t="s">
        <v>1089</v>
      </c>
      <c r="D1114" s="226"/>
      <c r="E1114" s="238"/>
      <c r="F1114" s="8" t="s">
        <v>6</v>
      </c>
      <c r="G1114" s="8" t="s">
        <v>6</v>
      </c>
      <c r="J1114" s="14" t="str">
        <f t="shared" si="90"/>
        <v/>
      </c>
    </row>
    <row r="1115" spans="1:10" hidden="1" x14ac:dyDescent="0.25">
      <c r="A1115" s="13" t="str">
        <f>IF(E1115="Défauts","X",
IF(E1115="Non applic.","NA",
IF(E1115="Projet ITMO","IT",
IF(E1115="Remarques","RE",
IF(OR(E1115="Pas de défauts",E1115="À vérifier"),"","")))))</f>
        <v/>
      </c>
      <c r="B1115" s="198">
        <v>7304.02</v>
      </c>
      <c r="C1115" s="640" t="s">
        <v>1090</v>
      </c>
      <c r="D1115" s="17" t="s">
        <v>2432</v>
      </c>
      <c r="E1115" s="154" t="s">
        <v>2132</v>
      </c>
      <c r="F1115" s="8" t="s">
        <v>6</v>
      </c>
      <c r="G1115" s="8" t="s">
        <v>6</v>
      </c>
      <c r="J1115" s="14" t="str">
        <f t="shared" si="90"/>
        <v/>
      </c>
    </row>
    <row r="1116" spans="1:10" ht="30" hidden="1" x14ac:dyDescent="0.25">
      <c r="A1116" s="221" t="str">
        <f>IF(E1116="afficher","X","")</f>
        <v/>
      </c>
      <c r="B1116" s="222"/>
      <c r="C1116" s="223" t="s">
        <v>1091</v>
      </c>
      <c r="D1116" s="226"/>
      <c r="E1116" s="238"/>
      <c r="F1116" s="8" t="s">
        <v>6</v>
      </c>
      <c r="G1116" s="8" t="s">
        <v>6</v>
      </c>
      <c r="J1116" s="14" t="str">
        <f t="shared" si="90"/>
        <v/>
      </c>
    </row>
    <row r="1117" spans="1:10" ht="45" hidden="1" x14ac:dyDescent="0.25">
      <c r="A1117" s="221" t="str">
        <f>IF(E1117="afficher","X","")</f>
        <v/>
      </c>
      <c r="B1117" s="222"/>
      <c r="C1117" s="223" t="s">
        <v>1092</v>
      </c>
      <c r="D1117" s="226"/>
      <c r="E1117" s="238"/>
      <c r="F1117" s="8" t="s">
        <v>6</v>
      </c>
      <c r="G1117" s="8" t="s">
        <v>6</v>
      </c>
      <c r="J1117" s="14" t="str">
        <f t="shared" si="90"/>
        <v/>
      </c>
    </row>
    <row r="1118" spans="1:10" hidden="1" x14ac:dyDescent="0.25">
      <c r="A1118" s="61" t="str">
        <f>IF(E1118="Défauts","X",
IF(E1118="Non applic.","NA",
IF(E1118="Projet ITMO","IT",
IF(E1118="Remarques","RE",
IF(OR(E1118="Pas de défauts",E1118="À vérifier"),"","")))))</f>
        <v/>
      </c>
      <c r="B1118" s="191">
        <v>7304.03</v>
      </c>
      <c r="C1118" s="634" t="s">
        <v>1093</v>
      </c>
      <c r="D1118" s="15" t="s">
        <v>2430</v>
      </c>
      <c r="E1118" s="70" t="s">
        <v>2132</v>
      </c>
      <c r="F1118" s="8" t="s">
        <v>6</v>
      </c>
      <c r="G1118" s="8" t="s">
        <v>6</v>
      </c>
      <c r="J1118" s="14" t="str">
        <f t="shared" si="90"/>
        <v/>
      </c>
    </row>
    <row r="1119" spans="1:10" ht="30" hidden="1" x14ac:dyDescent="0.25">
      <c r="A1119" s="221" t="str">
        <f>IF(E1119="afficher","X","")</f>
        <v/>
      </c>
      <c r="B1119" s="222"/>
      <c r="C1119" s="223" t="s">
        <v>1094</v>
      </c>
      <c r="D1119" s="226"/>
      <c r="E1119" s="238"/>
      <c r="F1119" s="8" t="s">
        <v>6</v>
      </c>
      <c r="G1119" s="8" t="s">
        <v>6</v>
      </c>
      <c r="J1119" s="14" t="str">
        <f t="shared" si="90"/>
        <v/>
      </c>
    </row>
    <row r="1120" spans="1:10" hidden="1" x14ac:dyDescent="0.25">
      <c r="A1120" s="74" t="str">
        <f>IF(E1120="Défauts","X",
IF(E1120="Non applic.","NA",
IF(E1120="Projet ITMO","IT",
IF(E1120="Remarques","RE",
IF(OR(E1120="Pas de défauts",E1120="À vérifier"),"","")))))</f>
        <v/>
      </c>
      <c r="B1120" s="199">
        <v>7304.04</v>
      </c>
      <c r="C1120" s="641" t="s">
        <v>1095</v>
      </c>
      <c r="D1120" s="73" t="s">
        <v>3</v>
      </c>
      <c r="E1120" s="77" t="s">
        <v>2132</v>
      </c>
      <c r="F1120" s="8" t="s">
        <v>6</v>
      </c>
      <c r="G1120" s="8" t="s">
        <v>6</v>
      </c>
      <c r="J1120" s="14" t="str">
        <f t="shared" si="90"/>
        <v/>
      </c>
    </row>
    <row r="1121" spans="1:10" ht="45" hidden="1" x14ac:dyDescent="0.25">
      <c r="A1121" s="221" t="str">
        <f>IF(E1121="afficher","X","")</f>
        <v/>
      </c>
      <c r="B1121" s="222"/>
      <c r="C1121" s="223" t="s">
        <v>1096</v>
      </c>
      <c r="D1121" s="226"/>
      <c r="E1121" s="238"/>
      <c r="F1121" s="8" t="s">
        <v>6</v>
      </c>
      <c r="G1121" s="8" t="s">
        <v>6</v>
      </c>
      <c r="J1121" s="14" t="str">
        <f t="shared" si="90"/>
        <v/>
      </c>
    </row>
    <row r="1122" spans="1:10" ht="27.6" hidden="1" customHeight="1" x14ac:dyDescent="0.25">
      <c r="A1122" s="221" t="str">
        <f>IF(E1122="afficher","X","")</f>
        <v/>
      </c>
      <c r="B1122" s="222"/>
      <c r="C1122" s="223" t="s">
        <v>1097</v>
      </c>
      <c r="D1122" s="226"/>
      <c r="E1122" s="238"/>
      <c r="F1122" s="8" t="s">
        <v>6</v>
      </c>
      <c r="G1122" s="8" t="s">
        <v>6</v>
      </c>
      <c r="J1122" s="14" t="str">
        <f t="shared" si="90"/>
        <v/>
      </c>
    </row>
    <row r="1123" spans="1:10" hidden="1" x14ac:dyDescent="0.25">
      <c r="A1123" s="14" t="str">
        <f>IF(E1123="Défauts","X",
IF(E1123="Non applic.","NA",
IF(E1123="Projet ITMO","IT",
IF(E1123="Remarques","RE",
IF(OR(E1123="Pas de défauts",E1123="À vérifier"),"","")))))</f>
        <v/>
      </c>
      <c r="B1123" s="63">
        <v>7304.05</v>
      </c>
      <c r="C1123" s="638" t="s">
        <v>1098</v>
      </c>
      <c r="D1123" s="16" t="s">
        <v>2431</v>
      </c>
      <c r="E1123" s="71" t="s">
        <v>2132</v>
      </c>
      <c r="F1123" s="8" t="s">
        <v>6</v>
      </c>
      <c r="G1123" s="8" t="s">
        <v>6</v>
      </c>
      <c r="J1123" s="14" t="str">
        <f t="shared" si="90"/>
        <v/>
      </c>
    </row>
    <row r="1124" spans="1:10" ht="30" hidden="1" x14ac:dyDescent="0.25">
      <c r="A1124" s="221" t="str">
        <f>IF(E1124="afficher","X","")</f>
        <v/>
      </c>
      <c r="B1124" s="222"/>
      <c r="C1124" s="223" t="s">
        <v>1099</v>
      </c>
      <c r="D1124" s="226"/>
      <c r="E1124" s="238"/>
      <c r="F1124" s="8" t="s">
        <v>6</v>
      </c>
      <c r="G1124" s="8" t="s">
        <v>6</v>
      </c>
      <c r="J1124" s="14" t="str">
        <f t="shared" si="90"/>
        <v/>
      </c>
    </row>
    <row r="1125" spans="1:10" hidden="1" x14ac:dyDescent="0.25">
      <c r="A1125" s="14" t="str">
        <f>IF(E1125="Défauts","X",
IF(E1125="Non applic.","NA",
IF(E1125="Projet ITMO","IT",
IF(E1125="Remarques","RE",
IF(OR(E1125="Pas de défauts",E1125="À vérifier"),"","")))))</f>
        <v/>
      </c>
      <c r="B1125" s="63">
        <v>7304.06</v>
      </c>
      <c r="C1125" s="638" t="s">
        <v>1100</v>
      </c>
      <c r="D1125" s="16" t="s">
        <v>2431</v>
      </c>
      <c r="E1125" s="71" t="s">
        <v>2132</v>
      </c>
      <c r="F1125" s="8" t="s">
        <v>6</v>
      </c>
      <c r="G1125" s="8" t="s">
        <v>6</v>
      </c>
      <c r="J1125" s="14" t="str">
        <f t="shared" si="90"/>
        <v/>
      </c>
    </row>
    <row r="1126" spans="1:10" ht="45" hidden="1" x14ac:dyDescent="0.25">
      <c r="A1126" s="221" t="str">
        <f>IF(E1126="afficher","X","")</f>
        <v/>
      </c>
      <c r="B1126" s="222"/>
      <c r="C1126" s="223" t="s">
        <v>1101</v>
      </c>
      <c r="D1126" s="226"/>
      <c r="E1126" s="238"/>
      <c r="F1126" s="8" t="s">
        <v>6</v>
      </c>
      <c r="G1126" s="8" t="s">
        <v>6</v>
      </c>
      <c r="J1126" s="14" t="str">
        <f t="shared" si="90"/>
        <v/>
      </c>
    </row>
    <row r="1127" spans="1:10" hidden="1" x14ac:dyDescent="0.25">
      <c r="A1127" s="13" t="str">
        <f>IF(E1127="Défauts","X",
IF(E1127="Non applic.","NA",
IF(E1127="Projet ITMO","IT",
IF(E1127="Remarques","RE",
IF(OR(E1127="Pas de défauts",E1127="À vérifier"),"","")))))</f>
        <v/>
      </c>
      <c r="B1127" s="198">
        <v>7304.07</v>
      </c>
      <c r="C1127" s="640" t="s">
        <v>1102</v>
      </c>
      <c r="D1127" s="17" t="s">
        <v>2432</v>
      </c>
      <c r="E1127" s="154" t="s">
        <v>2132</v>
      </c>
      <c r="F1127" s="8" t="s">
        <v>6</v>
      </c>
      <c r="G1127" s="8" t="s">
        <v>6</v>
      </c>
      <c r="J1127" s="14" t="str">
        <f t="shared" si="90"/>
        <v/>
      </c>
    </row>
    <row r="1128" spans="1:10" hidden="1" x14ac:dyDescent="0.25">
      <c r="A1128" s="221" t="str">
        <f>IF(E1128="afficher","X","")</f>
        <v/>
      </c>
      <c r="B1128" s="222"/>
      <c r="C1128" s="223" t="s">
        <v>1103</v>
      </c>
      <c r="D1128" s="226"/>
      <c r="E1128" s="238"/>
      <c r="F1128" s="8" t="s">
        <v>6</v>
      </c>
      <c r="G1128" s="8" t="s">
        <v>6</v>
      </c>
      <c r="J1128" s="14" t="str">
        <f t="shared" si="90"/>
        <v/>
      </c>
    </row>
    <row r="1129" spans="1:10" ht="45" hidden="1" x14ac:dyDescent="0.25">
      <c r="A1129" s="221" t="str">
        <f>IF(E1129="afficher","X","")</f>
        <v/>
      </c>
      <c r="B1129" s="225"/>
      <c r="C1129" s="227" t="s">
        <v>1104</v>
      </c>
      <c r="D1129" s="228"/>
      <c r="E1129" s="238"/>
      <c r="F1129" s="8" t="s">
        <v>6</v>
      </c>
      <c r="G1129" s="8" t="s">
        <v>6</v>
      </c>
      <c r="J1129" s="14" t="str">
        <f t="shared" si="90"/>
        <v/>
      </c>
    </row>
    <row r="1130" spans="1:10" ht="15.75" hidden="1" thickBot="1" x14ac:dyDescent="0.3">
      <c r="A1130" s="153" t="str">
        <f>IF(OR(A1131="X",J1130="entfälltX"),"X","")</f>
        <v/>
      </c>
      <c r="B1130" s="206">
        <v>7400</v>
      </c>
      <c r="C1130" s="631" t="s">
        <v>1105</v>
      </c>
      <c r="D1130" s="144"/>
      <c r="E1130" s="208"/>
      <c r="F1130" s="8" t="s">
        <v>6</v>
      </c>
      <c r="G1130" s="8" t="s">
        <v>6</v>
      </c>
      <c r="J1130" s="14" t="str">
        <f>IF(OR($E$1025="non applic.",$E$1130="non applic.")=TRUE,"entfällt","")</f>
        <v/>
      </c>
    </row>
    <row r="1131" spans="1:10" ht="15.75" hidden="1" thickBot="1" x14ac:dyDescent="0.3">
      <c r="A1131" s="72" t="str">
        <f>IF(OR(COUNTIF(A1132:A1143,"X")&gt;0,J1131="entfälltx"),"X","")</f>
        <v/>
      </c>
      <c r="B1131" s="207">
        <v>7401</v>
      </c>
      <c r="C1131" s="632" t="s">
        <v>1106</v>
      </c>
      <c r="D1131" s="142"/>
      <c r="E1131" s="209"/>
      <c r="F1131" s="8" t="s">
        <v>6</v>
      </c>
      <c r="G1131" s="8" t="s">
        <v>6</v>
      </c>
      <c r="J1131" s="14" t="str">
        <f>IF(OR($E$1025="non applic.",$E$1130="non applic.",$E$1131="non applic.")=TRUE,"entfällt","")</f>
        <v/>
      </c>
    </row>
    <row r="1132" spans="1:10" hidden="1" x14ac:dyDescent="0.25">
      <c r="A1132" s="69" t="str">
        <f>IF(E1132="Défauts","X",
IF(E1132="Non applic.","NA",
IF(E1132="Projet ITMO","IT",
IF(E1132="Remarques","RE",
IF(OR(E1132="Pas de défauts",E1132="À vérifier"),"","")))))</f>
        <v/>
      </c>
      <c r="B1132" s="201">
        <v>7401.01</v>
      </c>
      <c r="C1132" s="643" t="s">
        <v>1107</v>
      </c>
      <c r="D1132" s="22" t="s">
        <v>2432</v>
      </c>
      <c r="E1132" s="154" t="s">
        <v>2132</v>
      </c>
      <c r="F1132" s="8" t="s">
        <v>6</v>
      </c>
      <c r="G1132" s="8" t="s">
        <v>6</v>
      </c>
      <c r="J1132" s="14" t="str">
        <f t="shared" ref="J1132:J1143" si="91">IF(OR($E$1025="non applic.",$E$1130="non applic.",$E$1131="non applic.")=TRUE,"entfällt","")</f>
        <v/>
      </c>
    </row>
    <row r="1133" spans="1:10" ht="30" hidden="1" x14ac:dyDescent="0.25">
      <c r="A1133" s="221" t="str">
        <f>IF(E1133="afficher","X","")</f>
        <v/>
      </c>
      <c r="B1133" s="222"/>
      <c r="C1133" s="223" t="s">
        <v>1108</v>
      </c>
      <c r="D1133" s="226"/>
      <c r="E1133" s="238"/>
      <c r="F1133" s="8" t="s">
        <v>6</v>
      </c>
      <c r="G1133" s="8" t="s">
        <v>6</v>
      </c>
      <c r="J1133" s="14" t="str">
        <f t="shared" si="91"/>
        <v/>
      </c>
    </row>
    <row r="1134" spans="1:10" ht="45" hidden="1" x14ac:dyDescent="0.25">
      <c r="A1134" s="221" t="str">
        <f>IF(E1134="afficher","X","")</f>
        <v/>
      </c>
      <c r="B1134" s="222"/>
      <c r="C1134" s="223" t="s">
        <v>1109</v>
      </c>
      <c r="D1134" s="226"/>
      <c r="E1134" s="238"/>
      <c r="F1134" s="8" t="s">
        <v>6</v>
      </c>
      <c r="G1134" s="8" t="s">
        <v>6</v>
      </c>
      <c r="J1134" s="14" t="str">
        <f t="shared" si="91"/>
        <v/>
      </c>
    </row>
    <row r="1135" spans="1:10" ht="30" hidden="1" x14ac:dyDescent="0.25">
      <c r="A1135" s="75" t="str">
        <f>IF(E1135="Défauts","X",
IF(E1135="Non applic.","NA",
IF(E1135="Projet ITMO","IT",
IF(E1135="Remarques","RE",
IF(OR(E1135="Pas de défauts",E1135="À vérifier"),"","")))))</f>
        <v/>
      </c>
      <c r="B1135" s="199">
        <v>7401.02</v>
      </c>
      <c r="C1135" s="641" t="s">
        <v>1110</v>
      </c>
      <c r="D1135" s="73" t="s">
        <v>3</v>
      </c>
      <c r="E1135" s="77" t="s">
        <v>2132</v>
      </c>
      <c r="F1135" s="8" t="s">
        <v>6</v>
      </c>
      <c r="G1135" s="8" t="s">
        <v>6</v>
      </c>
      <c r="J1135" s="14" t="str">
        <f t="shared" si="91"/>
        <v/>
      </c>
    </row>
    <row r="1136" spans="1:10" ht="75" hidden="1" x14ac:dyDescent="0.25">
      <c r="A1136" s="221" t="str">
        <f>IF(E1136="afficher","X","")</f>
        <v/>
      </c>
      <c r="B1136" s="222"/>
      <c r="C1136" s="223" t="s">
        <v>1111</v>
      </c>
      <c r="D1136" s="226"/>
      <c r="E1136" s="238"/>
      <c r="F1136" s="8" t="s">
        <v>6</v>
      </c>
      <c r="G1136" s="8" t="s">
        <v>6</v>
      </c>
      <c r="J1136" s="14" t="str">
        <f t="shared" si="91"/>
        <v/>
      </c>
    </row>
    <row r="1137" spans="1:10" ht="45" hidden="1" x14ac:dyDescent="0.25">
      <c r="A1137" s="221" t="str">
        <f>IF(E1137="afficher","X","")</f>
        <v/>
      </c>
      <c r="B1137" s="222"/>
      <c r="C1137" s="223" t="s">
        <v>1112</v>
      </c>
      <c r="D1137" s="226"/>
      <c r="E1137" s="238"/>
      <c r="F1137" s="8" t="s">
        <v>6</v>
      </c>
      <c r="G1137" s="8" t="s">
        <v>6</v>
      </c>
      <c r="J1137" s="14" t="str">
        <f t="shared" si="91"/>
        <v/>
      </c>
    </row>
    <row r="1138" spans="1:10" ht="30" hidden="1" x14ac:dyDescent="0.25">
      <c r="A1138" s="68" t="str">
        <f>IF(E1138="Défauts","X",
IF(E1138="Non applic.","NA",
IF(E1138="Projet ITMO","IT",
IF(E1138="Remarques","RE",
IF(OR(E1138="Pas de défauts",E1138="À vérifier"),"","")))))</f>
        <v/>
      </c>
      <c r="B1138" s="63">
        <v>7401.03</v>
      </c>
      <c r="C1138" s="638" t="s">
        <v>1113</v>
      </c>
      <c r="D1138" s="16" t="s">
        <v>2431</v>
      </c>
      <c r="E1138" s="71" t="s">
        <v>2132</v>
      </c>
      <c r="F1138" s="8" t="s">
        <v>6</v>
      </c>
      <c r="G1138" s="8" t="s">
        <v>6</v>
      </c>
      <c r="J1138" s="14" t="str">
        <f t="shared" si="91"/>
        <v/>
      </c>
    </row>
    <row r="1139" spans="1:10" hidden="1" x14ac:dyDescent="0.25">
      <c r="A1139" s="221" t="str">
        <f>IF(E1139="afficher","X","")</f>
        <v/>
      </c>
      <c r="B1139" s="222"/>
      <c r="C1139" s="223" t="s">
        <v>1114</v>
      </c>
      <c r="D1139" s="226"/>
      <c r="E1139" s="238"/>
      <c r="F1139" s="8" t="s">
        <v>6</v>
      </c>
      <c r="G1139" s="8" t="s">
        <v>6</v>
      </c>
      <c r="J1139" s="14" t="str">
        <f t="shared" si="91"/>
        <v/>
      </c>
    </row>
    <row r="1140" spans="1:10" ht="30" hidden="1" x14ac:dyDescent="0.25">
      <c r="A1140" s="67" t="str">
        <f>IF(E1140="Défauts","X",
IF(E1140="Non applic.","NA",
IF(E1140="Projet ITMO","IT",
IF(E1140="Remarques","RE",
IF(OR(E1140="Pas de défauts",E1140="À vérifier"),"","")))))</f>
        <v/>
      </c>
      <c r="B1140" s="191">
        <v>7401.04</v>
      </c>
      <c r="C1140" s="634" t="s">
        <v>1115</v>
      </c>
      <c r="D1140" s="15" t="s">
        <v>2430</v>
      </c>
      <c r="E1140" s="70" t="s">
        <v>2132</v>
      </c>
      <c r="F1140" s="8" t="s">
        <v>6</v>
      </c>
      <c r="G1140" s="8" t="s">
        <v>6</v>
      </c>
      <c r="J1140" s="14" t="str">
        <f t="shared" si="91"/>
        <v/>
      </c>
    </row>
    <row r="1141" spans="1:10" ht="30" hidden="1" x14ac:dyDescent="0.25">
      <c r="A1141" s="221" t="str">
        <f>IF(E1141="afficher","X","")</f>
        <v/>
      </c>
      <c r="B1141" s="222"/>
      <c r="C1141" s="223" t="s">
        <v>1116</v>
      </c>
      <c r="D1141" s="226"/>
      <c r="E1141" s="238"/>
      <c r="F1141" s="8" t="s">
        <v>6</v>
      </c>
      <c r="G1141" s="8" t="s">
        <v>6</v>
      </c>
      <c r="J1141" s="14" t="str">
        <f t="shared" si="91"/>
        <v/>
      </c>
    </row>
    <row r="1142" spans="1:10" ht="30" hidden="1" x14ac:dyDescent="0.25">
      <c r="A1142" s="67" t="str">
        <f>IF(E1142="Défauts","X",
IF(E1142="Non applic.","NA",
IF(E1142="Projet ITMO","IT",
IF(E1142="Remarques","RE",
IF(OR(E1142="Pas de défauts",E1142="À vérifier"),"","")))))</f>
        <v/>
      </c>
      <c r="B1142" s="191">
        <v>7401.05</v>
      </c>
      <c r="C1142" s="634" t="s">
        <v>1117</v>
      </c>
      <c r="D1142" s="15" t="s">
        <v>2430</v>
      </c>
      <c r="E1142" s="70" t="s">
        <v>2132</v>
      </c>
      <c r="F1142" s="8" t="s">
        <v>6</v>
      </c>
      <c r="G1142" s="8" t="s">
        <v>6</v>
      </c>
      <c r="J1142" s="14" t="str">
        <f t="shared" si="91"/>
        <v/>
      </c>
    </row>
    <row r="1143" spans="1:10" hidden="1" x14ac:dyDescent="0.25">
      <c r="A1143" s="221" t="str">
        <f>IF(E1143="afficher","X","")</f>
        <v/>
      </c>
      <c r="B1143" s="225"/>
      <c r="C1143" s="227" t="s">
        <v>1118</v>
      </c>
      <c r="D1143" s="228"/>
      <c r="E1143" s="238"/>
      <c r="F1143" s="8" t="s">
        <v>6</v>
      </c>
      <c r="G1143" s="8" t="s">
        <v>6</v>
      </c>
      <c r="J1143" s="14" t="str">
        <f t="shared" si="91"/>
        <v/>
      </c>
    </row>
    <row r="1144" spans="1:10" ht="15.75" hidden="1" thickBot="1" x14ac:dyDescent="0.3">
      <c r="A1144" s="170" t="str">
        <f>IF(COUNTIF(A1145:A1147,"X")&gt;0,"X","")</f>
        <v/>
      </c>
      <c r="B1144" s="194">
        <v>7500</v>
      </c>
      <c r="C1144" s="639" t="s">
        <v>1172</v>
      </c>
      <c r="D1144" s="171"/>
      <c r="E1144" s="214"/>
      <c r="F1144" s="8" t="s">
        <v>6</v>
      </c>
      <c r="G1144" s="8" t="s">
        <v>6</v>
      </c>
      <c r="H1144" s="8" t="s">
        <v>6</v>
      </c>
      <c r="J1144" s="14" t="str">
        <f>IF(OR($E$1025="non applic.",$E$1144="non applic.")=TRUE,"entfällt","")</f>
        <v/>
      </c>
    </row>
    <row r="1145" spans="1:10" hidden="1" x14ac:dyDescent="0.25">
      <c r="A1145" s="167" t="str">
        <f>IF(E1145="Défauts","X",
IF(E1145="Non applic.","NA",
IF(E1145="Projet ITMO","IT",
IF(E1145="Remarques","RE",
IF(OR(E1145="Pas de défauts",E1145="À vérifier"),"","")))))</f>
        <v/>
      </c>
      <c r="B1145" s="195">
        <v>7501</v>
      </c>
      <c r="C1145" s="168" t="s">
        <v>1194</v>
      </c>
      <c r="D1145" s="169"/>
      <c r="E1145" s="162"/>
      <c r="F1145" s="8" t="s">
        <v>6</v>
      </c>
      <c r="G1145" s="8" t="s">
        <v>6</v>
      </c>
      <c r="H1145" s="8" t="s">
        <v>6</v>
      </c>
      <c r="J1145" s="14" t="str">
        <f t="shared" ref="J1145:J1147" si="92">IF(OR($E$1025="non applic.",$E$1144="non applic.")=TRUE,"entfällt","")</f>
        <v/>
      </c>
    </row>
    <row r="1146" spans="1:10" hidden="1" x14ac:dyDescent="0.25">
      <c r="A1146" s="160" t="str">
        <f>IF(E1146="Défauts","X",
IF(E1146="Non applic.","NA",
IF(E1146="Projet ITMO","IT",
IF(E1146="Remarques","RE",
IF(OR(E1146="Pas de défauts",E1146="À vérifier"),"","")))))</f>
        <v/>
      </c>
      <c r="B1146" s="196">
        <v>7502</v>
      </c>
      <c r="C1146" s="161" t="s">
        <v>1194</v>
      </c>
      <c r="D1146" s="158"/>
      <c r="E1146" s="162"/>
      <c r="F1146" s="8" t="s">
        <v>6</v>
      </c>
      <c r="G1146" s="8" t="s">
        <v>6</v>
      </c>
      <c r="H1146" s="8" t="s">
        <v>6</v>
      </c>
      <c r="J1146" s="14" t="str">
        <f t="shared" si="92"/>
        <v/>
      </c>
    </row>
    <row r="1147" spans="1:10" ht="15.75" hidden="1" thickBot="1" x14ac:dyDescent="0.3">
      <c r="A1147" s="165" t="str">
        <f>IF(E1147="Défauts","X",
IF(E1147="Non applic.","NA",
IF(E1147="Projet ITMO","IT",
IF(E1147="Remarques","RE",
IF(OR(E1147="Pas de défauts",E1147="À vérifier"),"","")))))</f>
        <v/>
      </c>
      <c r="B1147" s="197">
        <v>7503</v>
      </c>
      <c r="C1147" s="163" t="s">
        <v>1194</v>
      </c>
      <c r="D1147" s="164"/>
      <c r="E1147" s="166"/>
      <c r="F1147" s="8" t="s">
        <v>6</v>
      </c>
      <c r="G1147" s="8" t="s">
        <v>6</v>
      </c>
      <c r="H1147" s="8" t="s">
        <v>6</v>
      </c>
      <c r="J1147" s="14" t="str">
        <f t="shared" si="92"/>
        <v/>
      </c>
    </row>
    <row r="1148" spans="1:10" ht="19.5" hidden="1" thickBot="1" x14ac:dyDescent="0.3">
      <c r="A1148" s="215" t="str">
        <f>IF(OR(A1149="X",A1172="X",A1199="X",E1148="entfälltX"),"X","")</f>
        <v/>
      </c>
      <c r="B1148" s="216">
        <v>8000</v>
      </c>
      <c r="C1148" s="630" t="s">
        <v>1119</v>
      </c>
      <c r="D1148" s="145"/>
      <c r="E1148" s="211"/>
      <c r="F1148" s="8" t="s">
        <v>6</v>
      </c>
      <c r="G1148" s="8" t="s">
        <v>6</v>
      </c>
      <c r="J1148" s="14" t="str">
        <f>IF(OR($E$1148="non applic.")=TRUE,"entfällt","")</f>
        <v/>
      </c>
    </row>
    <row r="1149" spans="1:10" ht="15.75" hidden="1" thickBot="1" x14ac:dyDescent="0.3">
      <c r="A1149" s="153" t="str">
        <f>IF(OR(A1150="X",A1153="X",A1158="X",J1149="entfälltX"),"X","")</f>
        <v/>
      </c>
      <c r="B1149" s="206">
        <v>8100</v>
      </c>
      <c r="C1149" s="631" t="s">
        <v>1120</v>
      </c>
      <c r="D1149" s="144"/>
      <c r="E1149" s="212"/>
      <c r="F1149" s="8" t="s">
        <v>6</v>
      </c>
      <c r="G1149" s="8" t="s">
        <v>6</v>
      </c>
      <c r="J1149" s="14" t="str">
        <f>IF(OR($E$1148="non applic.",$E$1149="non applic.")=TRUE,"entfällt","")</f>
        <v/>
      </c>
    </row>
    <row r="1150" spans="1:10" ht="15.75" hidden="1" thickBot="1" x14ac:dyDescent="0.3">
      <c r="A1150" s="72" t="str">
        <f>IF(OR(COUNTIF(A1151:A1152,"X")&gt;0,J1150="entfälltx"),"X","")</f>
        <v/>
      </c>
      <c r="B1150" s="207">
        <v>8101</v>
      </c>
      <c r="C1150" s="632" t="s">
        <v>1121</v>
      </c>
      <c r="D1150" s="142"/>
      <c r="E1150" s="209"/>
      <c r="F1150" s="8" t="s">
        <v>6</v>
      </c>
      <c r="G1150" s="8" t="s">
        <v>6</v>
      </c>
      <c r="J1150" s="14" t="str">
        <f>IF(OR($E$1148="non applic.",$E$1149="non applic.",$E$1150="non applic.")=TRUE,"entfällt","")</f>
        <v/>
      </c>
    </row>
    <row r="1151" spans="1:10" ht="30" hidden="1" x14ac:dyDescent="0.25">
      <c r="A1151" s="68" t="str">
        <f>IF(E1151="Défauts","X",
IF(E1151="Non applic.","NA",
IF(E1151="Projet ITMO","IT",
IF(E1151="Remarques","RE",
IF(OR(E1151="Pas de défauts",E1151="À vérifier"),"","")))))</f>
        <v/>
      </c>
      <c r="B1151" s="193">
        <v>8101.01</v>
      </c>
      <c r="C1151" s="637" t="s">
        <v>1122</v>
      </c>
      <c r="D1151" s="23" t="s">
        <v>2431</v>
      </c>
      <c r="E1151" s="71" t="s">
        <v>2132</v>
      </c>
      <c r="F1151" s="8" t="s">
        <v>6</v>
      </c>
      <c r="G1151" s="8" t="s">
        <v>6</v>
      </c>
      <c r="J1151" s="14" t="str">
        <f t="shared" ref="J1151:J1152" si="93">IF(OR($E$1148="non applic.",$E$1149="non applic.",$E$1150="non applic.")=TRUE,"entfällt","")</f>
        <v/>
      </c>
    </row>
    <row r="1152" spans="1:10" ht="45" hidden="1" x14ac:dyDescent="0.25">
      <c r="A1152" s="221" t="str">
        <f>IF(E1152="afficher","X","")</f>
        <v/>
      </c>
      <c r="B1152" s="225"/>
      <c r="C1152" s="227" t="s">
        <v>1123</v>
      </c>
      <c r="D1152" s="228"/>
      <c r="E1152" s="238"/>
      <c r="F1152" s="8" t="s">
        <v>6</v>
      </c>
      <c r="G1152" s="8" t="s">
        <v>6</v>
      </c>
      <c r="J1152" s="14" t="str">
        <f t="shared" si="93"/>
        <v/>
      </c>
    </row>
    <row r="1153" spans="1:10" ht="15.75" hidden="1" thickBot="1" x14ac:dyDescent="0.3">
      <c r="A1153" s="72" t="str">
        <f>IF(OR(COUNTIF(A1154:A1157,"X")&gt;0,J1153="entfälltx"),"X","")</f>
        <v/>
      </c>
      <c r="B1153" s="207">
        <v>8102</v>
      </c>
      <c r="C1153" s="632" t="s">
        <v>1124</v>
      </c>
      <c r="D1153" s="142"/>
      <c r="E1153" s="209"/>
      <c r="F1153" s="8" t="s">
        <v>6</v>
      </c>
      <c r="G1153" s="8" t="s">
        <v>6</v>
      </c>
      <c r="J1153" s="14" t="str">
        <f>IF(OR($E$1148="non applic.",$E$1149="non applic.",$E$1153="non applic.")=TRUE,"entfällt","")</f>
        <v/>
      </c>
    </row>
    <row r="1154" spans="1:10" hidden="1" x14ac:dyDescent="0.25">
      <c r="A1154" s="68" t="str">
        <f>IF(E1154="Défauts","X",
IF(E1154="Non applic.","NA",
IF(E1154="Projet ITMO","IT",
IF(E1154="Remarques","RE",
IF(OR(E1154="Pas de défauts",E1154="À vérifier"),"","")))))</f>
        <v/>
      </c>
      <c r="B1154" s="193">
        <v>8102.01</v>
      </c>
      <c r="C1154" s="637" t="s">
        <v>778</v>
      </c>
      <c r="D1154" s="23" t="s">
        <v>2431</v>
      </c>
      <c r="E1154" s="71" t="s">
        <v>2132</v>
      </c>
      <c r="F1154" s="8" t="s">
        <v>6</v>
      </c>
      <c r="G1154" s="8" t="s">
        <v>6</v>
      </c>
      <c r="J1154" s="14" t="str">
        <f t="shared" ref="J1154:J1157" si="94">IF(OR($E$1148="non applic.",$E$1149="non applic.",$E$1153="non applic.")=TRUE,"entfällt","")</f>
        <v/>
      </c>
    </row>
    <row r="1155" spans="1:10" hidden="1" x14ac:dyDescent="0.25">
      <c r="A1155" s="221" t="str">
        <f>IF(E1155="afficher","X","")</f>
        <v/>
      </c>
      <c r="B1155" s="222"/>
      <c r="C1155" s="223" t="s">
        <v>1125</v>
      </c>
      <c r="D1155" s="226"/>
      <c r="E1155" s="238"/>
      <c r="F1155" s="8" t="s">
        <v>6</v>
      </c>
      <c r="G1155" s="8" t="s">
        <v>6</v>
      </c>
      <c r="J1155" s="14" t="str">
        <f t="shared" si="94"/>
        <v/>
      </c>
    </row>
    <row r="1156" spans="1:10" ht="30" hidden="1" x14ac:dyDescent="0.25">
      <c r="A1156" s="221" t="str">
        <f>IF(E1156="afficher","X","")</f>
        <v/>
      </c>
      <c r="B1156" s="222"/>
      <c r="C1156" s="223" t="s">
        <v>1126</v>
      </c>
      <c r="D1156" s="226"/>
      <c r="E1156" s="238"/>
      <c r="F1156" s="8" t="s">
        <v>6</v>
      </c>
      <c r="G1156" s="8" t="s">
        <v>6</v>
      </c>
      <c r="J1156" s="14" t="str">
        <f t="shared" si="94"/>
        <v/>
      </c>
    </row>
    <row r="1157" spans="1:10" ht="30" hidden="1" x14ac:dyDescent="0.25">
      <c r="A1157" s="221" t="str">
        <f>IF(E1157="afficher","X","")</f>
        <v/>
      </c>
      <c r="B1157" s="225"/>
      <c r="C1157" s="227" t="s">
        <v>1127</v>
      </c>
      <c r="D1157" s="228"/>
      <c r="E1157" s="238"/>
      <c r="F1157" s="8" t="s">
        <v>6</v>
      </c>
      <c r="G1157" s="8" t="s">
        <v>6</v>
      </c>
      <c r="J1157" s="14" t="str">
        <f t="shared" si="94"/>
        <v/>
      </c>
    </row>
    <row r="1158" spans="1:10" ht="15.75" hidden="1" thickBot="1" x14ac:dyDescent="0.3">
      <c r="A1158" s="72" t="str">
        <f>IF(OR(COUNTIF(A1159:A1171,"X")&gt;0,J1158="entfälltx"),"X","")</f>
        <v/>
      </c>
      <c r="B1158" s="207">
        <v>8103</v>
      </c>
      <c r="C1158" s="632" t="s">
        <v>1128</v>
      </c>
      <c r="D1158" s="142"/>
      <c r="E1158" s="209"/>
      <c r="F1158" s="8" t="s">
        <v>6</v>
      </c>
      <c r="G1158" s="8" t="s">
        <v>6</v>
      </c>
      <c r="J1158" s="14" t="str">
        <f>IF(OR($E$1148="non applic.",$E$1149="non applic.",$E$1158="non applic.")=TRUE,"entfällt","")</f>
        <v/>
      </c>
    </row>
    <row r="1159" spans="1:10" hidden="1" x14ac:dyDescent="0.25">
      <c r="A1159" s="67" t="str">
        <f>IF(E1159="Défauts","X",
IF(E1159="Non applic.","NA",
IF(E1159="Projet ITMO","IT",
IF(E1159="Remarques","RE",
IF(OR(E1159="Pas de défauts",E1159="À vérifier"),"","")))))</f>
        <v/>
      </c>
      <c r="B1159" s="190">
        <v>8103.01</v>
      </c>
      <c r="C1159" s="633" t="s">
        <v>1129</v>
      </c>
      <c r="D1159" s="25" t="s">
        <v>2430</v>
      </c>
      <c r="E1159" s="70" t="s">
        <v>2132</v>
      </c>
      <c r="F1159" s="8" t="s">
        <v>6</v>
      </c>
      <c r="G1159" s="8" t="s">
        <v>6</v>
      </c>
      <c r="J1159" s="14" t="str">
        <f t="shared" ref="J1159:J1171" si="95">IF(OR($E$1148="non applic.",$E$1149="non applic.",$E$1158="non applic.")=TRUE,"entfällt","")</f>
        <v/>
      </c>
    </row>
    <row r="1160" spans="1:10" hidden="1" x14ac:dyDescent="0.25">
      <c r="A1160" s="221" t="str">
        <f t="shared" ref="A1160:A1169" si="96">IF(E1160="afficher","X","")</f>
        <v/>
      </c>
      <c r="B1160" s="222"/>
      <c r="C1160" s="234" t="s">
        <v>1130</v>
      </c>
      <c r="D1160" s="226"/>
      <c r="E1160" s="238"/>
      <c r="F1160" s="8" t="s">
        <v>6</v>
      </c>
      <c r="G1160" s="8" t="s">
        <v>6</v>
      </c>
      <c r="J1160" s="14" t="str">
        <f t="shared" si="95"/>
        <v/>
      </c>
    </row>
    <row r="1161" spans="1:10" hidden="1" x14ac:dyDescent="0.25">
      <c r="A1161" s="221" t="str">
        <f t="shared" si="96"/>
        <v/>
      </c>
      <c r="B1161" s="222"/>
      <c r="C1161" s="248" t="s">
        <v>1131</v>
      </c>
      <c r="D1161" s="226"/>
      <c r="E1161" s="238"/>
      <c r="F1161" s="8" t="s">
        <v>6</v>
      </c>
      <c r="G1161" s="8" t="s">
        <v>6</v>
      </c>
      <c r="J1161" s="14" t="str">
        <f t="shared" si="95"/>
        <v/>
      </c>
    </row>
    <row r="1162" spans="1:10" hidden="1" x14ac:dyDescent="0.25">
      <c r="A1162" s="221" t="str">
        <f t="shared" si="96"/>
        <v/>
      </c>
      <c r="B1162" s="222"/>
      <c r="C1162" s="248" t="s">
        <v>1132</v>
      </c>
      <c r="D1162" s="226"/>
      <c r="E1162" s="238"/>
      <c r="F1162" s="8" t="s">
        <v>6</v>
      </c>
      <c r="G1162" s="8" t="s">
        <v>6</v>
      </c>
      <c r="J1162" s="14" t="str">
        <f t="shared" si="95"/>
        <v/>
      </c>
    </row>
    <row r="1163" spans="1:10" hidden="1" x14ac:dyDescent="0.25">
      <c r="A1163" s="221" t="str">
        <f t="shared" si="96"/>
        <v/>
      </c>
      <c r="B1163" s="222"/>
      <c r="C1163" s="248" t="s">
        <v>1133</v>
      </c>
      <c r="D1163" s="226"/>
      <c r="E1163" s="238"/>
      <c r="F1163" s="8" t="s">
        <v>6</v>
      </c>
      <c r="G1163" s="8" t="s">
        <v>6</v>
      </c>
      <c r="J1163" s="14" t="str">
        <f t="shared" si="95"/>
        <v/>
      </c>
    </row>
    <row r="1164" spans="1:10" hidden="1" x14ac:dyDescent="0.25">
      <c r="A1164" s="221" t="str">
        <f t="shared" si="96"/>
        <v/>
      </c>
      <c r="B1164" s="222"/>
      <c r="C1164" s="248" t="s">
        <v>1134</v>
      </c>
      <c r="D1164" s="226"/>
      <c r="E1164" s="238"/>
      <c r="F1164" s="8" t="s">
        <v>6</v>
      </c>
      <c r="G1164" s="8" t="s">
        <v>6</v>
      </c>
      <c r="J1164" s="14" t="str">
        <f t="shared" si="95"/>
        <v/>
      </c>
    </row>
    <row r="1165" spans="1:10" hidden="1" x14ac:dyDescent="0.25">
      <c r="A1165" s="221" t="str">
        <f t="shared" si="96"/>
        <v/>
      </c>
      <c r="B1165" s="222"/>
      <c r="C1165" s="248" t="s">
        <v>1135</v>
      </c>
      <c r="D1165" s="226"/>
      <c r="E1165" s="238"/>
      <c r="F1165" s="8" t="s">
        <v>6</v>
      </c>
      <c r="G1165" s="8" t="s">
        <v>6</v>
      </c>
      <c r="J1165" s="14" t="str">
        <f t="shared" si="95"/>
        <v/>
      </c>
    </row>
    <row r="1166" spans="1:10" hidden="1" x14ac:dyDescent="0.25">
      <c r="A1166" s="221" t="str">
        <f t="shared" si="96"/>
        <v/>
      </c>
      <c r="B1166" s="222"/>
      <c r="C1166" s="248" t="s">
        <v>1136</v>
      </c>
      <c r="D1166" s="226"/>
      <c r="E1166" s="238"/>
      <c r="F1166" s="8" t="s">
        <v>6</v>
      </c>
      <c r="G1166" s="8" t="s">
        <v>6</v>
      </c>
      <c r="J1166" s="14" t="str">
        <f t="shared" si="95"/>
        <v/>
      </c>
    </row>
    <row r="1167" spans="1:10" hidden="1" x14ac:dyDescent="0.25">
      <c r="A1167" s="221" t="str">
        <f t="shared" si="96"/>
        <v/>
      </c>
      <c r="B1167" s="222"/>
      <c r="C1167" s="248" t="s">
        <v>1137</v>
      </c>
      <c r="D1167" s="226"/>
      <c r="E1167" s="238"/>
      <c r="F1167" s="8" t="s">
        <v>6</v>
      </c>
      <c r="G1167" s="8" t="s">
        <v>6</v>
      </c>
      <c r="J1167" s="14" t="str">
        <f t="shared" si="95"/>
        <v/>
      </c>
    </row>
    <row r="1168" spans="1:10" hidden="1" x14ac:dyDescent="0.25">
      <c r="A1168" s="221" t="str">
        <f t="shared" si="96"/>
        <v/>
      </c>
      <c r="B1168" s="222"/>
      <c r="C1168" s="248" t="s">
        <v>1138</v>
      </c>
      <c r="D1168" s="226"/>
      <c r="E1168" s="238"/>
      <c r="F1168" s="8" t="s">
        <v>6</v>
      </c>
      <c r="G1168" s="8" t="s">
        <v>6</v>
      </c>
      <c r="J1168" s="14" t="str">
        <f t="shared" si="95"/>
        <v/>
      </c>
    </row>
    <row r="1169" spans="1:10" ht="45" hidden="1" x14ac:dyDescent="0.25">
      <c r="A1169" s="221" t="str">
        <f t="shared" si="96"/>
        <v/>
      </c>
      <c r="B1169" s="222"/>
      <c r="C1169" s="234" t="s">
        <v>1139</v>
      </c>
      <c r="D1169" s="226"/>
      <c r="E1169" s="238"/>
      <c r="F1169" s="8" t="s">
        <v>6</v>
      </c>
      <c r="G1169" s="8" t="s">
        <v>6</v>
      </c>
      <c r="J1169" s="14" t="str">
        <f t="shared" si="95"/>
        <v/>
      </c>
    </row>
    <row r="1170" spans="1:10" hidden="1" x14ac:dyDescent="0.25">
      <c r="A1170" s="61" t="str">
        <f>IF(E1170="Défauts","X",
IF(E1170="Non applic.","NA",
IF(E1170="Projet ITMO","IT",
IF(E1170="Remarques","RE",
IF(OR(E1170="Pas de défauts",E1170="À vérifier"),"","")))))</f>
        <v/>
      </c>
      <c r="B1170" s="191">
        <v>8103.02</v>
      </c>
      <c r="C1170" s="634" t="s">
        <v>1140</v>
      </c>
      <c r="D1170" s="15" t="s">
        <v>2430</v>
      </c>
      <c r="E1170" s="70" t="s">
        <v>2132</v>
      </c>
      <c r="F1170" s="8" t="s">
        <v>6</v>
      </c>
      <c r="G1170" s="8" t="s">
        <v>6</v>
      </c>
      <c r="J1170" s="14" t="str">
        <f t="shared" si="95"/>
        <v/>
      </c>
    </row>
    <row r="1171" spans="1:10" ht="30" hidden="1" x14ac:dyDescent="0.25">
      <c r="A1171" s="221" t="str">
        <f>IF(E1171="afficher","X","")</f>
        <v/>
      </c>
      <c r="B1171" s="225"/>
      <c r="C1171" s="227" t="s">
        <v>1141</v>
      </c>
      <c r="D1171" s="228"/>
      <c r="E1171" s="238"/>
      <c r="F1171" s="8" t="s">
        <v>6</v>
      </c>
      <c r="G1171" s="8" t="s">
        <v>6</v>
      </c>
      <c r="J1171" s="14" t="str">
        <f t="shared" si="95"/>
        <v/>
      </c>
    </row>
    <row r="1172" spans="1:10" ht="15.75" hidden="1" thickBot="1" x14ac:dyDescent="0.3">
      <c r="A1172" s="153" t="str">
        <f>IF(OR(A1173="X",A1182="X",A1189="X",J1172="entfälltX"),"X","")</f>
        <v/>
      </c>
      <c r="B1172" s="206">
        <v>8200</v>
      </c>
      <c r="C1172" s="631" t="s">
        <v>1142</v>
      </c>
      <c r="D1172" s="144"/>
      <c r="E1172" s="208"/>
      <c r="F1172" s="8" t="s">
        <v>6</v>
      </c>
      <c r="G1172" s="8" t="s">
        <v>6</v>
      </c>
      <c r="J1172" s="14" t="str">
        <f>IF(OR($E$1148="non applic.",$E$1172="non applic.")=TRUE,"entfällt","")</f>
        <v/>
      </c>
    </row>
    <row r="1173" spans="1:10" ht="15.75" hidden="1" thickBot="1" x14ac:dyDescent="0.3">
      <c r="A1173" s="72" t="str">
        <f>IF(OR(COUNTIF(A1174:A1181,"X")&gt;0,J1173="entfälltx"),"X","")</f>
        <v/>
      </c>
      <c r="B1173" s="207">
        <v>8201</v>
      </c>
      <c r="C1173" s="632" t="s">
        <v>1143</v>
      </c>
      <c r="D1173" s="142"/>
      <c r="E1173" s="209"/>
      <c r="F1173" s="8" t="s">
        <v>6</v>
      </c>
      <c r="G1173" s="8" t="s">
        <v>6</v>
      </c>
      <c r="J1173" s="14" t="str">
        <f>IF(OR($E$1148="non applic.",$E$1172="non applic.",$E$1173="non applic.")=TRUE,"entfällt","")</f>
        <v/>
      </c>
    </row>
    <row r="1174" spans="1:10" ht="30" hidden="1" x14ac:dyDescent="0.25">
      <c r="A1174" s="75" t="str">
        <f>IF(E1174="Défauts","X",
IF(E1174="Non applic.","NA",
IF(E1174="Projet ITMO","IT",
IF(E1174="Remarques","RE",
IF(OR(E1174="Pas de défauts",E1174="À vérifier"),"","")))))</f>
        <v/>
      </c>
      <c r="B1174" s="200">
        <v>8201.01</v>
      </c>
      <c r="C1174" s="642" t="s">
        <v>1144</v>
      </c>
      <c r="D1174" s="76" t="s">
        <v>3</v>
      </c>
      <c r="E1174" s="77" t="s">
        <v>2132</v>
      </c>
      <c r="F1174" s="8" t="s">
        <v>6</v>
      </c>
      <c r="G1174" s="8" t="s">
        <v>6</v>
      </c>
      <c r="J1174" s="14" t="str">
        <f t="shared" ref="J1174:J1181" si="97">IF(OR($E$1148="non applic.",$E$1172="non applic.",$E$1173="non applic.")=TRUE,"entfällt","")</f>
        <v/>
      </c>
    </row>
    <row r="1175" spans="1:10" ht="75" hidden="1" x14ac:dyDescent="0.25">
      <c r="A1175" s="221" t="str">
        <f>IF(E1175="afficher","X","")</f>
        <v/>
      </c>
      <c r="B1175" s="222"/>
      <c r="C1175" s="223" t="s">
        <v>1145</v>
      </c>
      <c r="D1175" s="226"/>
      <c r="E1175" s="238"/>
      <c r="F1175" s="8" t="s">
        <v>6</v>
      </c>
      <c r="G1175" s="8" t="s">
        <v>6</v>
      </c>
      <c r="J1175" s="14" t="str">
        <f t="shared" si="97"/>
        <v/>
      </c>
    </row>
    <row r="1176" spans="1:10" hidden="1" x14ac:dyDescent="0.25">
      <c r="A1176" s="221" t="str">
        <f>IF(E1176="afficher","X","")</f>
        <v/>
      </c>
      <c r="B1176" s="222"/>
      <c r="C1176" s="223" t="s">
        <v>1146</v>
      </c>
      <c r="D1176" s="226"/>
      <c r="E1176" s="238"/>
      <c r="F1176" s="8" t="s">
        <v>6</v>
      </c>
      <c r="G1176" s="8" t="s">
        <v>6</v>
      </c>
      <c r="J1176" s="14" t="str">
        <f t="shared" si="97"/>
        <v/>
      </c>
    </row>
    <row r="1177" spans="1:10" ht="45" hidden="1" x14ac:dyDescent="0.25">
      <c r="A1177" s="221" t="str">
        <f>IF(E1177="afficher","X","")</f>
        <v/>
      </c>
      <c r="B1177" s="222"/>
      <c r="C1177" s="223" t="s">
        <v>1147</v>
      </c>
      <c r="D1177" s="226"/>
      <c r="E1177" s="238"/>
      <c r="F1177" s="8" t="s">
        <v>6</v>
      </c>
      <c r="G1177" s="8" t="s">
        <v>6</v>
      </c>
      <c r="J1177" s="14" t="str">
        <f t="shared" si="97"/>
        <v/>
      </c>
    </row>
    <row r="1178" spans="1:10" ht="30" hidden="1" x14ac:dyDescent="0.25">
      <c r="A1178" s="75" t="str">
        <f>IF(E1178="Défauts","X",
IF(E1178="Non applic.","NA",
IF(E1178="Projet ITMO","IT",
IF(E1178="Remarques","RE",
IF(OR(E1178="Pas de défauts",E1178="À vérifier"),"","")))))</f>
        <v/>
      </c>
      <c r="B1178" s="199">
        <v>8201.02</v>
      </c>
      <c r="C1178" s="641" t="s">
        <v>1148</v>
      </c>
      <c r="D1178" s="73" t="s">
        <v>3</v>
      </c>
      <c r="E1178" s="77" t="s">
        <v>2132</v>
      </c>
      <c r="F1178" s="8" t="s">
        <v>6</v>
      </c>
      <c r="G1178" s="8" t="s">
        <v>6</v>
      </c>
      <c r="J1178" s="14" t="str">
        <f t="shared" si="97"/>
        <v/>
      </c>
    </row>
    <row r="1179" spans="1:10" ht="45" hidden="1" x14ac:dyDescent="0.25">
      <c r="A1179" s="221" t="str">
        <f>IF(E1179="afficher","X","")</f>
        <v/>
      </c>
      <c r="B1179" s="222"/>
      <c r="C1179" s="223" t="s">
        <v>1149</v>
      </c>
      <c r="D1179" s="226"/>
      <c r="E1179" s="238"/>
      <c r="F1179" s="8" t="s">
        <v>6</v>
      </c>
      <c r="G1179" s="8" t="s">
        <v>6</v>
      </c>
      <c r="J1179" s="14" t="str">
        <f t="shared" si="97"/>
        <v/>
      </c>
    </row>
    <row r="1180" spans="1:10" ht="45" hidden="1" x14ac:dyDescent="0.25">
      <c r="A1180" s="221" t="str">
        <f>IF(E1180="afficher","X","")</f>
        <v/>
      </c>
      <c r="B1180" s="222"/>
      <c r="C1180" s="223" t="s">
        <v>1150</v>
      </c>
      <c r="D1180" s="226"/>
      <c r="E1180" s="238"/>
      <c r="F1180" s="8" t="s">
        <v>6</v>
      </c>
      <c r="G1180" s="8" t="s">
        <v>6</v>
      </c>
      <c r="J1180" s="14" t="str">
        <f t="shared" si="97"/>
        <v/>
      </c>
    </row>
    <row r="1181" spans="1:10" ht="30" hidden="1" x14ac:dyDescent="0.25">
      <c r="A1181" s="221" t="str">
        <f>IF(E1181="afficher","X","")</f>
        <v/>
      </c>
      <c r="B1181" s="225"/>
      <c r="C1181" s="227" t="s">
        <v>270</v>
      </c>
      <c r="D1181" s="228"/>
      <c r="E1181" s="238"/>
      <c r="F1181" s="8" t="s">
        <v>6</v>
      </c>
      <c r="G1181" s="8" t="s">
        <v>6</v>
      </c>
      <c r="J1181" s="14" t="str">
        <f t="shared" si="97"/>
        <v/>
      </c>
    </row>
    <row r="1182" spans="1:10" ht="15.75" hidden="1" thickBot="1" x14ac:dyDescent="0.3">
      <c r="A1182" s="72" t="str">
        <f>IF(OR(COUNTIF(A1183:A1188,"X")&gt;0,J1182="entfälltx"),"X","")</f>
        <v/>
      </c>
      <c r="B1182" s="207">
        <v>8202</v>
      </c>
      <c r="C1182" s="632" t="s">
        <v>1151</v>
      </c>
      <c r="D1182" s="142"/>
      <c r="E1182" s="209"/>
      <c r="F1182" s="8" t="s">
        <v>6</v>
      </c>
      <c r="G1182" s="8" t="s">
        <v>6</v>
      </c>
      <c r="J1182" s="14" t="str">
        <f>IF(OR($E$1148="non applic.",$E$1172="non applic.",$E$1182="non applic.")=TRUE,"entfällt","")</f>
        <v/>
      </c>
    </row>
    <row r="1183" spans="1:10" ht="30" hidden="1" x14ac:dyDescent="0.25">
      <c r="A1183" s="75" t="str">
        <f>IF(E1183="Défauts","X",
IF(E1183="Non applic.","NA",
IF(E1183="Projet ITMO","IT",
IF(E1183="Remarques","RE",
IF(OR(E1183="Pas de défauts",E1183="À vérifier"),"","")))))</f>
        <v/>
      </c>
      <c r="B1183" s="200">
        <v>8202.01</v>
      </c>
      <c r="C1183" s="642" t="s">
        <v>1152</v>
      </c>
      <c r="D1183" s="76" t="s">
        <v>3</v>
      </c>
      <c r="E1183" s="77" t="s">
        <v>2132</v>
      </c>
      <c r="F1183" s="8" t="s">
        <v>6</v>
      </c>
      <c r="G1183" s="8" t="s">
        <v>6</v>
      </c>
      <c r="J1183" s="14" t="str">
        <f t="shared" ref="J1183:J1188" si="98">IF(OR($E$1148="non applic.",$E$1172="non applic.",$E$1182="non applic.")=TRUE,"entfällt","")</f>
        <v/>
      </c>
    </row>
    <row r="1184" spans="1:10" ht="45" hidden="1" x14ac:dyDescent="0.25">
      <c r="A1184" s="221" t="str">
        <f>IF(E1184="afficher","X","")</f>
        <v/>
      </c>
      <c r="B1184" s="222"/>
      <c r="C1184" s="223" t="s">
        <v>1153</v>
      </c>
      <c r="D1184" s="226"/>
      <c r="E1184" s="238"/>
      <c r="F1184" s="8" t="s">
        <v>6</v>
      </c>
      <c r="G1184" s="8" t="s">
        <v>6</v>
      </c>
      <c r="J1184" s="14" t="str">
        <f t="shared" si="98"/>
        <v/>
      </c>
    </row>
    <row r="1185" spans="1:10" ht="45" hidden="1" x14ac:dyDescent="0.25">
      <c r="A1185" s="221" t="str">
        <f>IF(E1185="afficher","X","")</f>
        <v/>
      </c>
      <c r="B1185" s="222"/>
      <c r="C1185" s="223" t="s">
        <v>1150</v>
      </c>
      <c r="D1185" s="226"/>
      <c r="E1185" s="238"/>
      <c r="F1185" s="8" t="s">
        <v>6</v>
      </c>
      <c r="G1185" s="8" t="s">
        <v>6</v>
      </c>
      <c r="J1185" s="14" t="str">
        <f t="shared" si="98"/>
        <v/>
      </c>
    </row>
    <row r="1186" spans="1:10" ht="30" hidden="1" x14ac:dyDescent="0.25">
      <c r="A1186" s="75" t="str">
        <f>IF(E1186="Défauts","X",
IF(E1186="Non applic.","NA",
IF(E1186="Projet ITMO","IT",
IF(E1186="Remarques","RE",
IF(OR(E1186="Pas de défauts",E1186="À vérifier"),"","")))))</f>
        <v/>
      </c>
      <c r="B1186" s="199">
        <v>8202.02</v>
      </c>
      <c r="C1186" s="641" t="s">
        <v>1154</v>
      </c>
      <c r="D1186" s="73" t="s">
        <v>3</v>
      </c>
      <c r="E1186" s="77" t="s">
        <v>2132</v>
      </c>
      <c r="F1186" s="8" t="s">
        <v>6</v>
      </c>
      <c r="G1186" s="8" t="s">
        <v>6</v>
      </c>
      <c r="J1186" s="14" t="str">
        <f t="shared" si="98"/>
        <v/>
      </c>
    </row>
    <row r="1187" spans="1:10" ht="45" hidden="1" x14ac:dyDescent="0.25">
      <c r="A1187" s="221" t="str">
        <f>IF(E1187="afficher","X","")</f>
        <v/>
      </c>
      <c r="B1187" s="222"/>
      <c r="C1187" s="223" t="s">
        <v>1155</v>
      </c>
      <c r="D1187" s="226"/>
      <c r="E1187" s="238"/>
      <c r="F1187" s="8" t="s">
        <v>6</v>
      </c>
      <c r="G1187" s="8" t="s">
        <v>6</v>
      </c>
      <c r="J1187" s="14" t="str">
        <f t="shared" si="98"/>
        <v/>
      </c>
    </row>
    <row r="1188" spans="1:10" ht="45" hidden="1" x14ac:dyDescent="0.25">
      <c r="A1188" s="221" t="str">
        <f>IF(E1188="afficher","X","")</f>
        <v/>
      </c>
      <c r="B1188" s="225"/>
      <c r="C1188" s="227" t="s">
        <v>1150</v>
      </c>
      <c r="D1188" s="228"/>
      <c r="E1188" s="238"/>
      <c r="F1188" s="8" t="s">
        <v>6</v>
      </c>
      <c r="G1188" s="8" t="s">
        <v>6</v>
      </c>
      <c r="J1188" s="14" t="str">
        <f t="shared" si="98"/>
        <v/>
      </c>
    </row>
    <row r="1189" spans="1:10" ht="15.75" hidden="1" thickBot="1" x14ac:dyDescent="0.3">
      <c r="A1189" s="72" t="str">
        <f>IF(OR(COUNTIF(A1190:A1198,"X")&gt;0,J1189="entfälltx"),"X","")</f>
        <v/>
      </c>
      <c r="B1189" s="207">
        <v>8203</v>
      </c>
      <c r="C1189" s="632" t="s">
        <v>1156</v>
      </c>
      <c r="D1189" s="142"/>
      <c r="E1189" s="209"/>
      <c r="F1189" s="8" t="s">
        <v>6</v>
      </c>
      <c r="G1189" s="8" t="s">
        <v>6</v>
      </c>
      <c r="J1189" s="14" t="str">
        <f>IF(OR($E$1148="non applic.",$E$1172="non applic.",$E$1189="non applic.")=TRUE,"entfällt","")</f>
        <v/>
      </c>
    </row>
    <row r="1190" spans="1:10" ht="30" hidden="1" x14ac:dyDescent="0.25">
      <c r="A1190" s="75" t="str">
        <f>IF(E1190="Défauts","X",
IF(E1190="Non applic.","NA",
IF(E1190="Projet ITMO","IT",
IF(E1190="Remarques","RE",
IF(OR(E1190="Pas de défauts",E1190="À vérifier"),"","")))))</f>
        <v/>
      </c>
      <c r="B1190" s="200">
        <v>8203.01</v>
      </c>
      <c r="C1190" s="642" t="s">
        <v>1157</v>
      </c>
      <c r="D1190" s="76" t="s">
        <v>3</v>
      </c>
      <c r="E1190" s="77" t="s">
        <v>2132</v>
      </c>
      <c r="F1190" s="8" t="s">
        <v>6</v>
      </c>
      <c r="G1190" s="8" t="s">
        <v>6</v>
      </c>
      <c r="J1190" s="14" t="str">
        <f t="shared" ref="J1190:J1198" si="99">IF(OR($E$1148="non applic.",$E$1172="non applic.",$E$1189="non applic.")=TRUE,"entfällt","")</f>
        <v/>
      </c>
    </row>
    <row r="1191" spans="1:10" ht="30" hidden="1" x14ac:dyDescent="0.25">
      <c r="A1191" s="221" t="str">
        <f>IF(E1191="afficher","X","")</f>
        <v/>
      </c>
      <c r="B1191" s="222"/>
      <c r="C1191" s="223" t="s">
        <v>1158</v>
      </c>
      <c r="D1191" s="226"/>
      <c r="E1191" s="238"/>
      <c r="F1191" s="8" t="s">
        <v>6</v>
      </c>
      <c r="G1191" s="8" t="s">
        <v>6</v>
      </c>
      <c r="J1191" s="14" t="str">
        <f t="shared" si="99"/>
        <v/>
      </c>
    </row>
    <row r="1192" spans="1:10" ht="45" hidden="1" x14ac:dyDescent="0.25">
      <c r="A1192" s="221" t="str">
        <f>IF(E1192="afficher","X","")</f>
        <v/>
      </c>
      <c r="B1192" s="222"/>
      <c r="C1192" s="223" t="s">
        <v>1159</v>
      </c>
      <c r="D1192" s="226"/>
      <c r="E1192" s="238"/>
      <c r="F1192" s="8" t="s">
        <v>6</v>
      </c>
      <c r="G1192" s="8" t="s">
        <v>6</v>
      </c>
      <c r="J1192" s="14" t="str">
        <f t="shared" si="99"/>
        <v/>
      </c>
    </row>
    <row r="1193" spans="1:10" ht="30" hidden="1" x14ac:dyDescent="0.25">
      <c r="A1193" s="75" t="str">
        <f>IF(E1193="Défauts","X",
IF(E1193="Non applic.","NA",
IF(E1193="Projet ITMO","IT",
IF(E1193="Remarques","RE",
IF(OR(E1193="Pas de défauts",E1193="À vérifier"),"","")))))</f>
        <v/>
      </c>
      <c r="B1193" s="199">
        <v>8203.02</v>
      </c>
      <c r="C1193" s="641" t="s">
        <v>1160</v>
      </c>
      <c r="D1193" s="73" t="s">
        <v>3</v>
      </c>
      <c r="E1193" s="77" t="s">
        <v>2132</v>
      </c>
      <c r="F1193" s="8" t="s">
        <v>6</v>
      </c>
      <c r="G1193" s="8" t="s">
        <v>6</v>
      </c>
      <c r="J1193" s="14" t="str">
        <f t="shared" si="99"/>
        <v/>
      </c>
    </row>
    <row r="1194" spans="1:10" ht="105" hidden="1" x14ac:dyDescent="0.25">
      <c r="A1194" s="221" t="str">
        <f>IF(E1194="afficher","X","")</f>
        <v/>
      </c>
      <c r="B1194" s="222"/>
      <c r="C1194" s="223" t="s">
        <v>1161</v>
      </c>
      <c r="D1194" s="226"/>
      <c r="E1194" s="238"/>
      <c r="F1194" s="8" t="s">
        <v>6</v>
      </c>
      <c r="G1194" s="8" t="s">
        <v>6</v>
      </c>
      <c r="J1194" s="14" t="str">
        <f t="shared" si="99"/>
        <v/>
      </c>
    </row>
    <row r="1195" spans="1:10" ht="45" hidden="1" x14ac:dyDescent="0.25">
      <c r="A1195" s="221" t="str">
        <f>IF(E1195="afficher","X","")</f>
        <v/>
      </c>
      <c r="B1195" s="222"/>
      <c r="C1195" s="223" t="s">
        <v>1162</v>
      </c>
      <c r="D1195" s="226"/>
      <c r="E1195" s="238"/>
      <c r="F1195" s="8" t="s">
        <v>6</v>
      </c>
      <c r="G1195" s="8" t="s">
        <v>6</v>
      </c>
      <c r="J1195" s="14" t="str">
        <f t="shared" si="99"/>
        <v/>
      </c>
    </row>
    <row r="1196" spans="1:10" ht="30" hidden="1" x14ac:dyDescent="0.25">
      <c r="A1196" s="75" t="str">
        <f>IF(E1196="Défauts","X",
IF(E1196="Non applic.","NA",
IF(E1196="Projet ITMO","IT",
IF(E1196="Remarques","RE",
IF(OR(E1196="Pas de défauts",E1196="À vérifier"),"","")))))</f>
        <v/>
      </c>
      <c r="B1196" s="199">
        <v>8203.0300000000007</v>
      </c>
      <c r="C1196" s="641" t="s">
        <v>1163</v>
      </c>
      <c r="D1196" s="73" t="s">
        <v>3</v>
      </c>
      <c r="E1196" s="77" t="s">
        <v>2132</v>
      </c>
      <c r="F1196" s="8" t="s">
        <v>6</v>
      </c>
      <c r="G1196" s="8" t="s">
        <v>6</v>
      </c>
      <c r="J1196" s="14" t="str">
        <f t="shared" si="99"/>
        <v/>
      </c>
    </row>
    <row r="1197" spans="1:10" ht="90" hidden="1" x14ac:dyDescent="0.25">
      <c r="A1197" s="221" t="str">
        <f>IF(E1197="afficher","X","")</f>
        <v/>
      </c>
      <c r="B1197" s="222"/>
      <c r="C1197" s="223" t="s">
        <v>1164</v>
      </c>
      <c r="D1197" s="226"/>
      <c r="E1197" s="238"/>
      <c r="F1197" s="8" t="s">
        <v>6</v>
      </c>
      <c r="G1197" s="8" t="s">
        <v>6</v>
      </c>
      <c r="J1197" s="14" t="str">
        <f t="shared" si="99"/>
        <v/>
      </c>
    </row>
    <row r="1198" spans="1:10" ht="45" hidden="1" x14ac:dyDescent="0.25">
      <c r="A1198" s="236" t="str">
        <f>IF(E1198="afficher","X","")</f>
        <v/>
      </c>
      <c r="B1198" s="225"/>
      <c r="C1198" s="227" t="s">
        <v>1162</v>
      </c>
      <c r="D1198" s="228"/>
      <c r="E1198" s="239"/>
      <c r="F1198" s="8" t="s">
        <v>6</v>
      </c>
      <c r="G1198" s="8" t="s">
        <v>6</v>
      </c>
      <c r="J1198" s="14" t="str">
        <f t="shared" si="99"/>
        <v/>
      </c>
    </row>
    <row r="1199" spans="1:10" ht="15.75" hidden="1" thickBot="1" x14ac:dyDescent="0.3">
      <c r="A1199" s="170" t="str">
        <f>IF(COUNTIF(A1200:A1202,"X")&gt;0,"X","")</f>
        <v/>
      </c>
      <c r="B1199" s="194">
        <v>8300</v>
      </c>
      <c r="C1199" s="639" t="s">
        <v>1173</v>
      </c>
      <c r="D1199" s="171"/>
      <c r="E1199" s="214"/>
      <c r="F1199" s="8" t="s">
        <v>6</v>
      </c>
      <c r="G1199" s="8" t="s">
        <v>6</v>
      </c>
      <c r="J1199" s="14" t="str">
        <f>IF(OR($E$1148="non applic.",$E$1199="non applic.")=TRUE,"entfällt","")</f>
        <v/>
      </c>
    </row>
    <row r="1200" spans="1:10" hidden="1" x14ac:dyDescent="0.25">
      <c r="A1200" s="167" t="str">
        <f>IF(E1200="Défauts","X",
IF(E1200="Non applic.","NA",
IF(E1200="Projet ITMO","IT",
IF(E1200="Remarques","RE",
IF(OR(E1200="Pas de défauts",E1200="À vérifier"),"","")))))</f>
        <v/>
      </c>
      <c r="B1200" s="195">
        <v>8301</v>
      </c>
      <c r="C1200" s="168" t="s">
        <v>1194</v>
      </c>
      <c r="D1200" s="169"/>
      <c r="E1200" s="162"/>
      <c r="F1200" s="8" t="s">
        <v>6</v>
      </c>
      <c r="G1200" s="8" t="s">
        <v>6</v>
      </c>
      <c r="J1200" s="14" t="str">
        <f t="shared" ref="J1200:J1202" si="100">IF(OR($E$1148="non applic.",$E$1199="non applic.")=TRUE,"entfällt","")</f>
        <v/>
      </c>
    </row>
    <row r="1201" spans="1:10" hidden="1" x14ac:dyDescent="0.25">
      <c r="A1201" s="160" t="str">
        <f>IF(E1201="Défauts","X",
IF(E1201="Non applic.","NA",
IF(E1201="Projet ITMO","IT",
IF(E1201="Remarques","RE",
IF(OR(E1201="Pas de défauts",E1201="À vérifier"),"","")))))</f>
        <v/>
      </c>
      <c r="B1201" s="196">
        <v>8302</v>
      </c>
      <c r="C1201" s="161" t="s">
        <v>1194</v>
      </c>
      <c r="D1201" s="158"/>
      <c r="E1201" s="159"/>
      <c r="F1201" s="8" t="s">
        <v>6</v>
      </c>
      <c r="G1201" s="8" t="s">
        <v>6</v>
      </c>
      <c r="J1201" s="14" t="str">
        <f t="shared" si="100"/>
        <v/>
      </c>
    </row>
    <row r="1202" spans="1:10" ht="15.75" hidden="1" thickBot="1" x14ac:dyDescent="0.3">
      <c r="A1202" s="165" t="str">
        <f>IF(E1202="Défauts","X",
IF(E1202="Non applic.","NA",
IF(E1202="Projet ITMO","IT",
IF(E1202="Remarques","RE",
IF(OR(E1202="Pas de défauts",E1202="À vérifier"),"","")))))</f>
        <v/>
      </c>
      <c r="B1202" s="197">
        <v>8303</v>
      </c>
      <c r="C1202" s="163" t="s">
        <v>1194</v>
      </c>
      <c r="D1202" s="164"/>
      <c r="E1202" s="166"/>
      <c r="F1202" s="8" t="s">
        <v>6</v>
      </c>
      <c r="G1202" s="8" t="s">
        <v>6</v>
      </c>
      <c r="J1202" s="14" t="str">
        <f t="shared" si="100"/>
        <v/>
      </c>
    </row>
    <row r="1203" spans="1:10" ht="33.6" hidden="1" customHeight="1" x14ac:dyDescent="0.25">
      <c r="F1203" s="150"/>
      <c r="G1203" s="150"/>
      <c r="H1203" s="150"/>
      <c r="I1203" s="150"/>
    </row>
    <row r="1204" spans="1:10" ht="20.45" customHeight="1" thickBot="1" x14ac:dyDescent="0.3">
      <c r="A1204" s="817" t="s">
        <v>1193</v>
      </c>
      <c r="B1204" s="817"/>
      <c r="C1204" s="817"/>
      <c r="F1204" s="628" t="s">
        <v>6</v>
      </c>
      <c r="G1204" s="628" t="s">
        <v>6</v>
      </c>
      <c r="H1204" s="628" t="s">
        <v>6</v>
      </c>
      <c r="I1204" s="628" t="s">
        <v>6</v>
      </c>
    </row>
    <row r="1205" spans="1:10" s="5" customFormat="1" ht="16.350000000000001" customHeight="1" x14ac:dyDescent="0.25">
      <c r="A1205" s="242"/>
      <c r="B1205" s="243" t="s">
        <v>1174</v>
      </c>
      <c r="C1205" s="503" t="s">
        <v>1184</v>
      </c>
      <c r="D1205" s="243"/>
      <c r="E1205" s="244"/>
      <c r="F1205" s="628" t="s">
        <v>6</v>
      </c>
      <c r="G1205" s="628" t="s">
        <v>6</v>
      </c>
      <c r="H1205" s="628" t="s">
        <v>6</v>
      </c>
      <c r="I1205" s="628" t="s">
        <v>6</v>
      </c>
      <c r="J1205" s="152"/>
    </row>
    <row r="1206" spans="1:10" x14ac:dyDescent="0.25">
      <c r="A1206" s="500"/>
      <c r="B1206" s="501" t="s">
        <v>1175</v>
      </c>
      <c r="C1206" s="504" t="s">
        <v>1185</v>
      </c>
      <c r="D1206" s="99"/>
      <c r="E1206" s="502"/>
      <c r="F1206" s="628" t="s">
        <v>6</v>
      </c>
      <c r="G1206" s="628" t="s">
        <v>6</v>
      </c>
      <c r="H1206" s="628" t="s">
        <v>6</v>
      </c>
      <c r="I1206" s="628" t="s">
        <v>6</v>
      </c>
    </row>
    <row r="1207" spans="1:10" x14ac:dyDescent="0.25">
      <c r="A1207" s="500"/>
      <c r="B1207" s="505" t="s">
        <v>1176</v>
      </c>
      <c r="C1207" s="99" t="s">
        <v>1186</v>
      </c>
      <c r="D1207" s="99"/>
      <c r="E1207" s="502"/>
      <c r="F1207" s="628" t="s">
        <v>6</v>
      </c>
      <c r="G1207" s="628" t="s">
        <v>6</v>
      </c>
      <c r="H1207" s="628" t="s">
        <v>6</v>
      </c>
      <c r="I1207" s="628" t="s">
        <v>6</v>
      </c>
    </row>
    <row r="1208" spans="1:10" x14ac:dyDescent="0.25">
      <c r="A1208" s="500"/>
      <c r="B1208" s="505" t="s">
        <v>1177</v>
      </c>
      <c r="C1208" s="99" t="s">
        <v>1187</v>
      </c>
      <c r="D1208" s="99"/>
      <c r="E1208" s="502"/>
      <c r="F1208" s="628" t="s">
        <v>6</v>
      </c>
      <c r="G1208" s="628" t="s">
        <v>6</v>
      </c>
      <c r="H1208" s="628" t="s">
        <v>6</v>
      </c>
      <c r="I1208" s="628" t="s">
        <v>6</v>
      </c>
    </row>
    <row r="1209" spans="1:10" x14ac:dyDescent="0.25">
      <c r="A1209" s="500"/>
      <c r="B1209" s="505" t="s">
        <v>1178</v>
      </c>
      <c r="C1209" s="99" t="s">
        <v>1188</v>
      </c>
      <c r="D1209" s="99"/>
      <c r="E1209" s="502"/>
      <c r="F1209" s="628" t="s">
        <v>6</v>
      </c>
      <c r="G1209" s="628" t="s">
        <v>6</v>
      </c>
      <c r="H1209" s="628" t="s">
        <v>6</v>
      </c>
      <c r="I1209" s="628" t="s">
        <v>6</v>
      </c>
    </row>
    <row r="1210" spans="1:10" x14ac:dyDescent="0.25">
      <c r="A1210" s="500"/>
      <c r="B1210" s="505" t="s">
        <v>1179</v>
      </c>
      <c r="C1210" s="99" t="s">
        <v>2157</v>
      </c>
      <c r="D1210" s="99"/>
      <c r="E1210" s="502"/>
      <c r="F1210" s="628" t="s">
        <v>6</v>
      </c>
      <c r="G1210" s="628" t="s">
        <v>6</v>
      </c>
      <c r="H1210" s="628" t="s">
        <v>6</v>
      </c>
      <c r="I1210" s="628" t="s">
        <v>6</v>
      </c>
    </row>
    <row r="1211" spans="1:10" x14ac:dyDescent="0.25">
      <c r="A1211" s="500"/>
      <c r="B1211" s="505" t="s">
        <v>1180</v>
      </c>
      <c r="C1211" s="522" t="s">
        <v>1189</v>
      </c>
      <c r="D1211" s="99"/>
      <c r="E1211" s="502"/>
      <c r="F1211" s="628" t="s">
        <v>6</v>
      </c>
      <c r="G1211" s="628" t="s">
        <v>6</v>
      </c>
      <c r="H1211" s="628" t="s">
        <v>6</v>
      </c>
      <c r="I1211" s="628" t="s">
        <v>6</v>
      </c>
    </row>
    <row r="1212" spans="1:10" x14ac:dyDescent="0.25">
      <c r="A1212" s="500"/>
      <c r="B1212" s="505" t="s">
        <v>1181</v>
      </c>
      <c r="C1212" s="522" t="s">
        <v>1190</v>
      </c>
      <c r="D1212" s="99"/>
      <c r="E1212" s="502"/>
      <c r="F1212" s="628" t="s">
        <v>6</v>
      </c>
      <c r="G1212" s="628" t="s">
        <v>6</v>
      </c>
      <c r="H1212" s="628" t="s">
        <v>6</v>
      </c>
      <c r="I1212" s="628" t="s">
        <v>6</v>
      </c>
    </row>
    <row r="1213" spans="1:10" x14ac:dyDescent="0.25">
      <c r="A1213" s="500"/>
      <c r="B1213" s="505" t="s">
        <v>1182</v>
      </c>
      <c r="C1213" s="522" t="s">
        <v>1191</v>
      </c>
      <c r="D1213" s="99"/>
      <c r="E1213" s="502"/>
      <c r="F1213" s="628" t="s">
        <v>6</v>
      </c>
      <c r="G1213" s="628" t="s">
        <v>6</v>
      </c>
      <c r="H1213" s="628" t="s">
        <v>6</v>
      </c>
      <c r="I1213" s="628" t="s">
        <v>6</v>
      </c>
    </row>
    <row r="1214" spans="1:10" ht="15.75" thickBot="1" x14ac:dyDescent="0.3">
      <c r="A1214" s="245"/>
      <c r="B1214" s="506" t="s">
        <v>1183</v>
      </c>
      <c r="C1214" s="118" t="s">
        <v>1192</v>
      </c>
      <c r="D1214" s="118"/>
      <c r="E1214" s="246"/>
      <c r="F1214" s="628" t="s">
        <v>6</v>
      </c>
      <c r="G1214" s="628" t="s">
        <v>6</v>
      </c>
      <c r="H1214" s="628" t="s">
        <v>6</v>
      </c>
      <c r="I1214" s="628" t="s">
        <v>6</v>
      </c>
    </row>
  </sheetData>
  <sheetProtection sheet="1" formatCells="0" formatRows="0" autoFilter="0"/>
  <autoFilter ref="A4:K1214" xr:uid="{843206C6-2D79-4CA0-AF39-42723E69D7A1}">
    <filterColumn colId="8">
      <colorFilter dxfId="294"/>
    </filterColumn>
  </autoFilter>
  <mergeCells count="3">
    <mergeCell ref="C2:E2"/>
    <mergeCell ref="A3:E3"/>
    <mergeCell ref="A1204:C1204"/>
  </mergeCells>
  <conditionalFormatting sqref="A5:A7">
    <cfRule type="expression" dxfId="279" priority="162">
      <formula>$J5="entfällt"</formula>
    </cfRule>
  </conditionalFormatting>
  <conditionalFormatting sqref="A16">
    <cfRule type="expression" dxfId="278" priority="160">
      <formula>$J16="entfällt"</formula>
    </cfRule>
  </conditionalFormatting>
  <conditionalFormatting sqref="A62:A63">
    <cfRule type="expression" dxfId="277" priority="158">
      <formula>$J62="entfällt"</formula>
    </cfRule>
  </conditionalFormatting>
  <conditionalFormatting sqref="A80">
    <cfRule type="expression" dxfId="276" priority="156">
      <formula>$J80="entfällt"</formula>
    </cfRule>
  </conditionalFormatting>
  <conditionalFormatting sqref="A99">
    <cfRule type="expression" dxfId="275" priority="154">
      <formula>$J99="entfällt"</formula>
    </cfRule>
  </conditionalFormatting>
  <conditionalFormatting sqref="A107:A108">
    <cfRule type="expression" dxfId="274" priority="152">
      <formula>$J107="entfällt"</formula>
    </cfRule>
  </conditionalFormatting>
  <conditionalFormatting sqref="A111">
    <cfRule type="expression" dxfId="273" priority="150">
      <formula>$J111="entfällt"</formula>
    </cfRule>
  </conditionalFormatting>
  <conditionalFormatting sqref="A130">
    <cfRule type="expression" dxfId="272" priority="146">
      <formula>$J130="entfällt"</formula>
    </cfRule>
  </conditionalFormatting>
  <conditionalFormatting sqref="A148:A150">
    <cfRule type="expression" dxfId="271" priority="144">
      <formula>$J148="entfällt"</formula>
    </cfRule>
  </conditionalFormatting>
  <conditionalFormatting sqref="A171">
    <cfRule type="expression" dxfId="270" priority="142">
      <formula>$J171="entfällt"</formula>
    </cfRule>
  </conditionalFormatting>
  <conditionalFormatting sqref="A177">
    <cfRule type="expression" dxfId="269" priority="140">
      <formula>$J177="entfällt"</formula>
    </cfRule>
  </conditionalFormatting>
  <conditionalFormatting sqref="A188:A189">
    <cfRule type="expression" dxfId="268" priority="138">
      <formula>$J188="entfällt"</formula>
    </cfRule>
  </conditionalFormatting>
  <conditionalFormatting sqref="A191">
    <cfRule type="expression" dxfId="267" priority="339">
      <formula>$J189="entfällt"</formula>
    </cfRule>
  </conditionalFormatting>
  <conditionalFormatting sqref="A193 A197 A201 A220 A222 A230 A232 A258 A260 A275 A277:A278 A280 A282 A284 A286 A288 A290:A291 A293 A295 A297:A304 A306:A308 A310 A312 A314 A322 A324 A332 A334 A339:A346 A348 A350 A352 A354 A356 A358 A360 A362 A364 A366 A368 A370 A372 A374 A376 A378 A382:A383 A389 A396 A416 A418 A420 A422 A424 A445 A469 A473">
    <cfRule type="expression" dxfId="266" priority="374">
      <formula>$J191="entfällt"</formula>
    </cfRule>
  </conditionalFormatting>
  <conditionalFormatting sqref="A195">
    <cfRule type="expression" dxfId="265" priority="342">
      <formula>$J193="entfällt"</formula>
    </cfRule>
  </conditionalFormatting>
  <conditionalFormatting sqref="A199">
    <cfRule type="expression" dxfId="264" priority="340">
      <formula>$J197="entfällt"</formula>
    </cfRule>
  </conditionalFormatting>
  <conditionalFormatting sqref="A202">
    <cfRule type="expression" dxfId="263" priority="135">
      <formula>$J202="entfällt"</formula>
    </cfRule>
    <cfRule type="expression" dxfId="262" priority="136">
      <formula>$J202="entfällt"</formula>
    </cfRule>
  </conditionalFormatting>
  <conditionalFormatting sqref="A204:A209">
    <cfRule type="expression" dxfId="261" priority="305">
      <formula>$J202="entfällt"</formula>
    </cfRule>
  </conditionalFormatting>
  <conditionalFormatting sqref="A211:A213">
    <cfRule type="expression" dxfId="260" priority="304">
      <formula>$J209="entfällt"</formula>
    </cfRule>
  </conditionalFormatting>
  <conditionalFormatting sqref="A215">
    <cfRule type="expression" dxfId="259" priority="332">
      <formula>$J213="entfällt"</formula>
    </cfRule>
  </conditionalFormatting>
  <conditionalFormatting sqref="A217:A218">
    <cfRule type="expression" dxfId="258" priority="303">
      <formula>$J215="entfällt"</formula>
    </cfRule>
  </conditionalFormatting>
  <conditionalFormatting sqref="A224:A225">
    <cfRule type="expression" dxfId="257" priority="301">
      <formula>$J222="entfällt"</formula>
    </cfRule>
  </conditionalFormatting>
  <conditionalFormatting sqref="A227:A228">
    <cfRule type="expression" dxfId="256" priority="300">
      <formula>$J225="entfällt"</formula>
    </cfRule>
  </conditionalFormatting>
  <conditionalFormatting sqref="A234">
    <cfRule type="expression" dxfId="255" priority="328">
      <formula>$J232="entfällt"</formula>
    </cfRule>
  </conditionalFormatting>
  <conditionalFormatting sqref="A235">
    <cfRule type="expression" dxfId="254" priority="134">
      <formula>$J235="entfällt"</formula>
    </cfRule>
    <cfRule type="expression" dxfId="253" priority="133">
      <formula>$J235="entfällt"</formula>
    </cfRule>
  </conditionalFormatting>
  <conditionalFormatting sqref="A237:A238">
    <cfRule type="expression" dxfId="252" priority="320">
      <formula>$J235="entfällt"</formula>
    </cfRule>
  </conditionalFormatting>
  <conditionalFormatting sqref="A240:A241">
    <cfRule type="expression" dxfId="251" priority="298">
      <formula>$J238="entfällt"</formula>
    </cfRule>
  </conditionalFormatting>
  <conditionalFormatting sqref="A242">
    <cfRule type="expression" dxfId="250" priority="132">
      <formula>$J242="entfällt"</formula>
    </cfRule>
    <cfRule type="expression" dxfId="249" priority="131">
      <formula>$J242="entfällt"</formula>
    </cfRule>
  </conditionalFormatting>
  <conditionalFormatting sqref="A244">
    <cfRule type="expression" dxfId="248" priority="318">
      <formula>$J242="entfällt"</formula>
    </cfRule>
  </conditionalFormatting>
  <conditionalFormatting sqref="A246">
    <cfRule type="expression" dxfId="247" priority="317">
      <formula>$J244="entfällt"</formula>
    </cfRule>
  </conditionalFormatting>
  <conditionalFormatting sqref="A248">
    <cfRule type="expression" dxfId="246" priority="316">
      <formula>$J246="entfällt"</formula>
    </cfRule>
  </conditionalFormatting>
  <conditionalFormatting sqref="A250:A251">
    <cfRule type="expression" dxfId="245" priority="308">
      <formula>$J248="entfällt"</formula>
    </cfRule>
  </conditionalFormatting>
  <conditionalFormatting sqref="A253:A254">
    <cfRule type="expression" dxfId="244" priority="292">
      <formula>$J251="entfällt"</formula>
    </cfRule>
  </conditionalFormatting>
  <conditionalFormatting sqref="A256">
    <cfRule type="expression" dxfId="243" priority="313">
      <formula>$J254="entfällt"</formula>
    </cfRule>
  </conditionalFormatting>
  <conditionalFormatting sqref="A262:A263">
    <cfRule type="expression" dxfId="242" priority="289">
      <formula>$J260="entfällt"</formula>
    </cfRule>
  </conditionalFormatting>
  <conditionalFormatting sqref="A265:A266">
    <cfRule type="expression" dxfId="241" priority="311">
      <formula>$J263="entfällt"</formula>
    </cfRule>
  </conditionalFormatting>
  <conditionalFormatting sqref="A267">
    <cfRule type="expression" dxfId="240" priority="130">
      <formula>$J267="entfällt"</formula>
    </cfRule>
    <cfRule type="expression" dxfId="239" priority="129">
      <formula>$J267="entfällt"</formula>
    </cfRule>
  </conditionalFormatting>
  <conditionalFormatting sqref="A269">
    <cfRule type="expression" dxfId="238" priority="307">
      <formula>$J267="entfällt"</formula>
    </cfRule>
  </conditionalFormatting>
  <conditionalFormatting sqref="A270:A271">
    <cfRule type="expression" dxfId="237" priority="128">
      <formula>$J270="entfällt"</formula>
    </cfRule>
    <cfRule type="expression" dxfId="236" priority="127">
      <formula>$J270="entfällt"</formula>
    </cfRule>
  </conditionalFormatting>
  <conditionalFormatting sqref="A273">
    <cfRule type="expression" dxfId="235" priority="288">
      <formula>$J271="entfällt"</formula>
    </cfRule>
  </conditionalFormatting>
  <conditionalFormatting sqref="A316">
    <cfRule type="expression" dxfId="234" priority="284">
      <formula>$J314="entfällt"</formula>
    </cfRule>
  </conditionalFormatting>
  <conditionalFormatting sqref="A317">
    <cfRule type="expression" dxfId="233" priority="126">
      <formula>$J317="entfällt"</formula>
    </cfRule>
    <cfRule type="expression" dxfId="232" priority="125">
      <formula>$J317="entfällt"</formula>
    </cfRule>
  </conditionalFormatting>
  <conditionalFormatting sqref="A319:A320">
    <cfRule type="expression" dxfId="231" priority="283">
      <formula>$J317="entfällt"</formula>
    </cfRule>
  </conditionalFormatting>
  <conditionalFormatting sqref="A326">
    <cfRule type="expression" dxfId="230" priority="282">
      <formula>$J324="entfällt"</formula>
    </cfRule>
  </conditionalFormatting>
  <conditionalFormatting sqref="A327">
    <cfRule type="expression" dxfId="229" priority="124">
      <formula>$J327="entfällt"</formula>
    </cfRule>
    <cfRule type="expression" dxfId="228" priority="123">
      <formula>$J327="entfällt"</formula>
    </cfRule>
  </conditionalFormatting>
  <conditionalFormatting sqref="A329:A330">
    <cfRule type="expression" dxfId="227" priority="281">
      <formula>$J327="entfällt"</formula>
    </cfRule>
  </conditionalFormatting>
  <conditionalFormatting sqref="A336">
    <cfRule type="expression" dxfId="226" priority="280">
      <formula>$J334="entfällt"</formula>
    </cfRule>
  </conditionalFormatting>
  <conditionalFormatting sqref="A337">
    <cfRule type="expression" dxfId="225" priority="121">
      <formula>$J337="entfällt"</formula>
    </cfRule>
    <cfRule type="expression" dxfId="224" priority="122">
      <formula>$J337="entfällt"</formula>
    </cfRule>
  </conditionalFormatting>
  <conditionalFormatting sqref="A380">
    <cfRule type="expression" dxfId="223" priority="279">
      <formula>$J378="entfällt"</formula>
    </cfRule>
  </conditionalFormatting>
  <conditionalFormatting sqref="A384:A385">
    <cfRule type="expression" dxfId="222" priority="119">
      <formula>$J384="entfällt"</formula>
    </cfRule>
    <cfRule type="expression" dxfId="221" priority="120">
      <formula>$J384="entfällt"</formula>
    </cfRule>
  </conditionalFormatting>
  <conditionalFormatting sqref="A387">
    <cfRule type="expression" dxfId="220" priority="278">
      <formula>$J385="entfällt"</formula>
    </cfRule>
  </conditionalFormatting>
  <conditionalFormatting sqref="A391">
    <cfRule type="expression" dxfId="219" priority="277">
      <formula>$J389="entfällt"</formula>
    </cfRule>
  </conditionalFormatting>
  <conditionalFormatting sqref="A392">
    <cfRule type="expression" dxfId="218" priority="117">
      <formula>$J392="entfällt"</formula>
    </cfRule>
    <cfRule type="expression" dxfId="217" priority="118">
      <formula>$J392="entfällt"</formula>
    </cfRule>
  </conditionalFormatting>
  <conditionalFormatting sqref="A394">
    <cfRule type="expression" dxfId="216" priority="276">
      <formula>$J392="entfällt"</formula>
    </cfRule>
  </conditionalFormatting>
  <conditionalFormatting sqref="A398">
    <cfRule type="expression" dxfId="215" priority="275">
      <formula>$J396="entfällt"</formula>
    </cfRule>
  </conditionalFormatting>
  <conditionalFormatting sqref="A399">
    <cfRule type="expression" dxfId="214" priority="115">
      <formula>$J399="entfällt"</formula>
    </cfRule>
    <cfRule type="expression" dxfId="213" priority="116">
      <formula>$J399="entfällt"</formula>
    </cfRule>
  </conditionalFormatting>
  <conditionalFormatting sqref="A401">
    <cfRule type="expression" dxfId="212" priority="274">
      <formula>$J399="entfällt"</formula>
    </cfRule>
  </conditionalFormatting>
  <conditionalFormatting sqref="A403">
    <cfRule type="expression" dxfId="211" priority="273">
      <formula>$J401="entfällt"</formula>
    </cfRule>
  </conditionalFormatting>
  <conditionalFormatting sqref="A404:A405">
    <cfRule type="expression" dxfId="210" priority="113">
      <formula>$J404="entfällt"</formula>
    </cfRule>
    <cfRule type="expression" dxfId="209" priority="114">
      <formula>$J404="entfällt"</formula>
    </cfRule>
  </conditionalFormatting>
  <conditionalFormatting sqref="A407">
    <cfRule type="expression" dxfId="208" priority="272">
      <formula>$J405="entfällt"</formula>
    </cfRule>
  </conditionalFormatting>
  <conditionalFormatting sqref="A409:A411">
    <cfRule type="expression" dxfId="207" priority="271">
      <formula>$J407="entfällt"</formula>
    </cfRule>
  </conditionalFormatting>
  <conditionalFormatting sqref="A412">
    <cfRule type="expression" dxfId="206" priority="112">
      <formula>$J412="entfällt"</formula>
    </cfRule>
    <cfRule type="expression" dxfId="205" priority="111">
      <formula>$J412="entfällt"</formula>
    </cfRule>
  </conditionalFormatting>
  <conditionalFormatting sqref="A414">
    <cfRule type="expression" dxfId="204" priority="270">
      <formula>$J412="entfällt"</formula>
    </cfRule>
  </conditionalFormatting>
  <conditionalFormatting sqref="A426">
    <cfRule type="expression" dxfId="203" priority="269">
      <formula>$J424="entfällt"</formula>
    </cfRule>
  </conditionalFormatting>
  <conditionalFormatting sqref="A427">
    <cfRule type="expression" dxfId="202" priority="110">
      <formula>$J427="entfällt"</formula>
    </cfRule>
    <cfRule type="expression" dxfId="201" priority="109">
      <formula>$J427="entfällt"</formula>
    </cfRule>
  </conditionalFormatting>
  <conditionalFormatting sqref="A429">
    <cfRule type="expression" dxfId="200" priority="268">
      <formula>$J427="entfällt"</formula>
    </cfRule>
  </conditionalFormatting>
  <conditionalFormatting sqref="A431:A432">
    <cfRule type="expression" dxfId="199" priority="265">
      <formula>$J429="entfällt"</formula>
    </cfRule>
  </conditionalFormatting>
  <conditionalFormatting sqref="A434">
    <cfRule type="expression" dxfId="198" priority="264">
      <formula>$J432="entfällt"</formula>
    </cfRule>
  </conditionalFormatting>
  <conditionalFormatting sqref="A439:A441">
    <cfRule type="expression" dxfId="197" priority="108">
      <formula>$J439="entfällt"</formula>
    </cfRule>
  </conditionalFormatting>
  <conditionalFormatting sqref="A443">
    <cfRule type="expression" dxfId="196" priority="254">
      <formula>$J441="entfällt"</formula>
    </cfRule>
  </conditionalFormatting>
  <conditionalFormatting sqref="A447:A453">
    <cfRule type="expression" dxfId="195" priority="253">
      <formula>$J445="entfällt"</formula>
    </cfRule>
  </conditionalFormatting>
  <conditionalFormatting sqref="A454">
    <cfRule type="expression" dxfId="194" priority="105">
      <formula>$J454="entfällt"</formula>
    </cfRule>
    <cfRule type="expression" dxfId="193" priority="106">
      <formula>$J454="entfällt"</formula>
    </cfRule>
  </conditionalFormatting>
  <conditionalFormatting sqref="A456">
    <cfRule type="expression" dxfId="192" priority="252">
      <formula>$J454="entfällt"</formula>
    </cfRule>
  </conditionalFormatting>
  <conditionalFormatting sqref="A458">
    <cfRule type="expression" dxfId="191" priority="250">
      <formula>$J456="entfällt"</formula>
    </cfRule>
  </conditionalFormatting>
  <conditionalFormatting sqref="A459:A460">
    <cfRule type="expression" dxfId="190" priority="104">
      <formula>$J459="entfällt"</formula>
    </cfRule>
    <cfRule type="expression" dxfId="189" priority="103">
      <formula>$J459="entfällt"</formula>
    </cfRule>
  </conditionalFormatting>
  <conditionalFormatting sqref="A462">
    <cfRule type="expression" dxfId="188" priority="249">
      <formula>$J460="entfällt"</formula>
    </cfRule>
  </conditionalFormatting>
  <conditionalFormatting sqref="A464">
    <cfRule type="expression" dxfId="187" priority="248">
      <formula>$J462="entfällt"</formula>
    </cfRule>
  </conditionalFormatting>
  <conditionalFormatting sqref="A465">
    <cfRule type="expression" dxfId="186" priority="102">
      <formula>$J465="entfällt"</formula>
    </cfRule>
    <cfRule type="expression" dxfId="185" priority="101">
      <formula>$J465="entfällt"</formula>
    </cfRule>
  </conditionalFormatting>
  <conditionalFormatting sqref="A467">
    <cfRule type="expression" dxfId="184" priority="247">
      <formula>$J465="entfällt"</formula>
    </cfRule>
  </conditionalFormatting>
  <conditionalFormatting sqref="A471">
    <cfRule type="expression" dxfId="183" priority="245">
      <formula>$J469="entfällt"</formula>
    </cfRule>
  </conditionalFormatting>
  <conditionalFormatting sqref="A474:A475">
    <cfRule type="expression" dxfId="182" priority="100">
      <formula>$J474="entfällt"</formula>
    </cfRule>
    <cfRule type="expression" dxfId="181" priority="99">
      <formula>$J474="entfällt"</formula>
    </cfRule>
  </conditionalFormatting>
  <conditionalFormatting sqref="A477">
    <cfRule type="expression" dxfId="180" priority="244">
      <formula>$J475="entfällt"</formula>
    </cfRule>
  </conditionalFormatting>
  <conditionalFormatting sqref="A492">
    <cfRule type="expression" dxfId="179" priority="98">
      <formula>$J492="entfällt"</formula>
    </cfRule>
  </conditionalFormatting>
  <conditionalFormatting sqref="A513">
    <cfRule type="expression" dxfId="178" priority="96">
      <formula>$J513="entfällt"</formula>
    </cfRule>
  </conditionalFormatting>
  <conditionalFormatting sqref="A572">
    <cfRule type="expression" dxfId="177" priority="94">
      <formula>$J572="entfällt"</formula>
    </cfRule>
  </conditionalFormatting>
  <conditionalFormatting sqref="A617">
    <cfRule type="expression" dxfId="176" priority="92">
      <formula>$J617="entfällt"</formula>
    </cfRule>
  </conditionalFormatting>
  <conditionalFormatting sqref="A631">
    <cfRule type="expression" dxfId="175" priority="90">
      <formula>$J631="entfällt"</formula>
    </cfRule>
  </conditionalFormatting>
  <conditionalFormatting sqref="A643">
    <cfRule type="expression" dxfId="174" priority="88">
      <formula>$J643="entfällt"</formula>
    </cfRule>
  </conditionalFormatting>
  <conditionalFormatting sqref="A663">
    <cfRule type="expression" dxfId="173" priority="86">
      <formula>$J663="entfällt"</formula>
    </cfRule>
  </conditionalFormatting>
  <conditionalFormatting sqref="A672:A673">
    <cfRule type="expression" dxfId="172" priority="84">
      <formula>$J672="entfällt"</formula>
    </cfRule>
  </conditionalFormatting>
  <conditionalFormatting sqref="A696:A697">
    <cfRule type="expression" dxfId="171" priority="82">
      <formula>$J696="entfällt"</formula>
    </cfRule>
  </conditionalFormatting>
  <conditionalFormatting sqref="A708">
    <cfRule type="expression" dxfId="170" priority="80">
      <formula>$J708="entfällt"</formula>
    </cfRule>
  </conditionalFormatting>
  <conditionalFormatting sqref="A713:A714">
    <cfRule type="expression" dxfId="169" priority="78">
      <formula>$J713="entfällt"</formula>
    </cfRule>
  </conditionalFormatting>
  <conditionalFormatting sqref="A738">
    <cfRule type="expression" dxfId="168" priority="76">
      <formula>$J738="entfällt"</formula>
    </cfRule>
  </conditionalFormatting>
  <conditionalFormatting sqref="A747">
    <cfRule type="expression" dxfId="167" priority="74">
      <formula>$J747="entfällt"</formula>
    </cfRule>
  </conditionalFormatting>
  <conditionalFormatting sqref="A762">
    <cfRule type="expression" dxfId="166" priority="72">
      <formula>$J762="entfällt"</formula>
    </cfRule>
  </conditionalFormatting>
  <conditionalFormatting sqref="A769:A770">
    <cfRule type="expression" dxfId="165" priority="70">
      <formula>$J769="entfällt"</formula>
    </cfRule>
  </conditionalFormatting>
  <conditionalFormatting sqref="A779">
    <cfRule type="expression" dxfId="164" priority="68">
      <formula>$J779="entfällt"</formula>
    </cfRule>
  </conditionalFormatting>
  <conditionalFormatting sqref="A800">
    <cfRule type="expression" dxfId="163" priority="66">
      <formula>$J800="entfällt"</formula>
    </cfRule>
  </conditionalFormatting>
  <conditionalFormatting sqref="A810:A812">
    <cfRule type="expression" dxfId="162" priority="64">
      <formula>$J810="entfällt"</formula>
    </cfRule>
  </conditionalFormatting>
  <conditionalFormatting sqref="A822">
    <cfRule type="expression" dxfId="161" priority="62">
      <formula>$J822="entfällt"</formula>
    </cfRule>
  </conditionalFormatting>
  <conditionalFormatting sqref="A827:A828">
    <cfRule type="expression" dxfId="160" priority="60">
      <formula>$J827="entfällt"</formula>
    </cfRule>
  </conditionalFormatting>
  <conditionalFormatting sqref="A838">
    <cfRule type="expression" dxfId="159" priority="58">
      <formula>$J838="entfällt"</formula>
    </cfRule>
  </conditionalFormatting>
  <conditionalFormatting sqref="A845">
    <cfRule type="expression" dxfId="158" priority="56">
      <formula>$J845="entfällt"</formula>
    </cfRule>
  </conditionalFormatting>
  <conditionalFormatting sqref="A876:A878">
    <cfRule type="expression" dxfId="157" priority="54">
      <formula>$J876="entfällt"</formula>
    </cfRule>
  </conditionalFormatting>
  <conditionalFormatting sqref="A900">
    <cfRule type="expression" dxfId="156" priority="46">
      <formula>$J900="entfällt"</formula>
    </cfRule>
  </conditionalFormatting>
  <conditionalFormatting sqref="A907">
    <cfRule type="expression" dxfId="155" priority="50">
      <formula>$J907="entfällt"</formula>
    </cfRule>
  </conditionalFormatting>
  <conditionalFormatting sqref="A919:A920">
    <cfRule type="expression" dxfId="154" priority="48">
      <formula>$J919="entfällt"</formula>
    </cfRule>
  </conditionalFormatting>
  <conditionalFormatting sqref="A932">
    <cfRule type="expression" dxfId="153" priority="38">
      <formula>$J932="entfällt"</formula>
    </cfRule>
  </conditionalFormatting>
  <conditionalFormatting sqref="A941">
    <cfRule type="expression" dxfId="152" priority="42">
      <formula>$J941="entfällt"</formula>
    </cfRule>
  </conditionalFormatting>
  <conditionalFormatting sqref="A958">
    <cfRule type="expression" dxfId="151" priority="36">
      <formula>$J958="entfällt"</formula>
    </cfRule>
  </conditionalFormatting>
  <conditionalFormatting sqref="A962:A963">
    <cfRule type="expression" dxfId="150" priority="34">
      <formula>$J962="entfällt"</formula>
    </cfRule>
  </conditionalFormatting>
  <conditionalFormatting sqref="A982">
    <cfRule type="expression" dxfId="149" priority="32">
      <formula>$J982="entfällt"</formula>
    </cfRule>
  </conditionalFormatting>
  <conditionalFormatting sqref="A997">
    <cfRule type="expression" dxfId="148" priority="30">
      <formula>$J997="entfällt"</formula>
    </cfRule>
  </conditionalFormatting>
  <conditionalFormatting sqref="A1005:A1006">
    <cfRule type="expression" dxfId="147" priority="28">
      <formula>$J1005="entfällt"</formula>
    </cfRule>
  </conditionalFormatting>
  <conditionalFormatting sqref="A1025:A1027">
    <cfRule type="expression" dxfId="146" priority="26">
      <formula>$J1025="entfällt"</formula>
    </cfRule>
  </conditionalFormatting>
  <conditionalFormatting sqref="A1066:A1067">
    <cfRule type="expression" dxfId="145" priority="24">
      <formula>$J1066="entfällt"</formula>
    </cfRule>
  </conditionalFormatting>
  <conditionalFormatting sqref="A1082:A1083">
    <cfRule type="expression" dxfId="144" priority="22">
      <formula>$J1082="entfällt"</formula>
    </cfRule>
  </conditionalFormatting>
  <conditionalFormatting sqref="A1090">
    <cfRule type="expression" dxfId="143" priority="20">
      <formula>$J1090="entfällt"</formula>
    </cfRule>
  </conditionalFormatting>
  <conditionalFormatting sqref="A1099">
    <cfRule type="expression" dxfId="142" priority="18">
      <formula>$J1099="entfällt"</formula>
    </cfRule>
  </conditionalFormatting>
  <conditionalFormatting sqref="A1112">
    <cfRule type="expression" dxfId="141" priority="16">
      <formula>$J1112="entfällt"</formula>
    </cfRule>
  </conditionalFormatting>
  <conditionalFormatting sqref="A1130:A1131">
    <cfRule type="expression" dxfId="140" priority="14">
      <formula>$J1130="entfällt"</formula>
    </cfRule>
  </conditionalFormatting>
  <conditionalFormatting sqref="A1148:A1150">
    <cfRule type="expression" dxfId="139" priority="12">
      <formula>$J1148="entfällt"</formula>
    </cfRule>
  </conditionalFormatting>
  <conditionalFormatting sqref="A1153">
    <cfRule type="expression" dxfId="138" priority="10">
      <formula>$J1153="entfällt"</formula>
    </cfRule>
  </conditionalFormatting>
  <conditionalFormatting sqref="A1158">
    <cfRule type="expression" dxfId="137" priority="8">
      <formula>$J1158="entfällt"</formula>
    </cfRule>
  </conditionalFormatting>
  <conditionalFormatting sqref="A1172:A1173">
    <cfRule type="expression" dxfId="136" priority="6">
      <formula>$J1172="entfällt"</formula>
    </cfRule>
  </conditionalFormatting>
  <conditionalFormatting sqref="A1182">
    <cfRule type="expression" dxfId="135" priority="4">
      <formula>$J1182="entfällt"</formula>
    </cfRule>
  </conditionalFormatting>
  <conditionalFormatting sqref="A1189">
    <cfRule type="expression" dxfId="134" priority="2">
      <formula>$J1189="entfällt"</formula>
    </cfRule>
  </conditionalFormatting>
  <conditionalFormatting sqref="A1204 D1204:E1204 A1205:E2000">
    <cfRule type="expression" dxfId="133" priority="243">
      <formula>$J1204="entfällt"</formula>
    </cfRule>
  </conditionalFormatting>
  <conditionalFormatting sqref="A5:E190">
    <cfRule type="expression" dxfId="132" priority="137">
      <formula>$J5="entfällt"</formula>
    </cfRule>
  </conditionalFormatting>
  <conditionalFormatting sqref="A190:E201 A203:E234 A243:E266 A272:E316 A318:E326 A328:E336 A338:E383 A386:E391 A393:E398 A413:E426 A442:E453 A466:E473 B202:E202 B235:E235 A236:E241 B242:E242 B267:E267 A268:E269 B270:E271 B317:E317 B327:E327 B337:E337 B384:E385 B392:E392 B399:E399 A400:E403 B404:E405 A406:E411 B412:E412 B427:E427 A428:E438 B454:E454 A455:E458 B459:E460 A461:E464 B465:E465 B474:E475 A476:E491 A1190:E1202 B5:E7 A8:E15 B16:E16 A17:E61 B62:E63 A64:E79 B80:E80 A81:E98 B99:E99 A100:E106 B107:E108 A109:E110 B111:E111 A112:E129 B130:E130 A131:E147 B148:E150 A151:E170 B171:E171 A172:E176 B177:E177 A178:E187 B188:E189 B439:E441 B492:E492 A493:E512 B513:E513 A514:E571 B572:E572 A573:E616 B617:E617 A618:E630 B631:E631 A632:E642 B643:E643 A644:E662 B663:E663 A664:E671 B672:E673 A674:E695 B696:E697 A698:E707 B708:E708 A709:E712 B713:E714 A715:E737 B738:E738 A739:E746 B747:E747 A748:E761 B762:E762 A763:E768 B769:E770 A771:E778 B779:E779 A780:E799 B800:E800 A801:E809 B810:E812 A813:E821 B822:E822 A823:E826 B827:E828 A829:E837 B838:E838 A839:E844 B845:E845 A846:E875 B876:E878 A879:E899 B900:E900 A901:E906 B907:E907 A908:E918 B919:E920 A921:E931 B932:E932 A933:E940 B941:E941 A942:E957 B958:E958 A959:E961 B962:E963 A964:E981 B982:E982 A983:E996 B997:E997 A998:E1004 B1005:E1006 A1007:E1024 B1025:E1027 A1028:E1065 B1066:E1067 A1068:E1081 B1082:E1083 A1084:E1089 B1090:E1090 A1091:E1098 B1099:E1099 A1100:E1111 B1112:E1112 A1113:E1129 B1130:E1131 A1132:E1147 B1148:E1150 A1151:E1152 B1153:E1153 A1154:E1157 B1158:E1158 A1159:E1171 B1172:E1173 A1174:E1181 B1182:E1182 A1183:E1188 B1189:E1189">
    <cfRule type="expression" dxfId="131" priority="861">
      <formula>$J5="non applic."</formula>
    </cfRule>
  </conditionalFormatting>
  <conditionalFormatting sqref="A435:E442">
    <cfRule type="expression" dxfId="130" priority="107">
      <formula>$J435="entfällt"</formula>
    </cfRule>
  </conditionalFormatting>
  <conditionalFormatting sqref="A478:E1203">
    <cfRule type="expression" dxfId="129" priority="1">
      <formula>$J478="entfällt"</formula>
    </cfRule>
  </conditionalFormatting>
  <conditionalFormatting sqref="B191:E191 A192:E192 B193:E193 A194:E194 B195:E195 A196:E196 B197:E197 A198:E198 B199:E199 A200:E200 B201:E202 A203:E203 B204:E209 A210:E210 B211:E213 A214:E214 B215:E215 A216:E216 B217:E218 A219:E219 B220:E220 A221:E221 B222:E222 A223:E223 B224:E225 A226:E226 B227:E228 A229:E229 B230:E230 A231:E231 B232:E232 A233:E233 B234:E235 A236:E236 B237:E238 A239:E239 B240:E242 A243:E243 B244:E244 A245:E245 B246:E246 A247:E247 B248:E248 A249:E249 B250:E251 A252:E252 B253:E254 A255:E255 B256:E256 A257:E257 B258:E258 A259:E259 B260:E260 A261:E261 B262:E263 A264:E264 B265:E267 A268:E268 B269:E271 A272:E272 B273:E273 A274:E274 B275:E275 A276:E276 B277:E278 A279:E279 B280:E280 A281:E281 B282:E282 A283:E283 B284:E284 A285:E285 B286:E286 A287:E287 B288:E288 A289:E289 B290:E291 A292:E292 B293:E293 A294:E294 B295:E295 A296:E296 B297:E304 A305:E305 B306:E308 A309:E309 B310:E310 A311:E311 B312:E312 A313:E313 B314:E314 A315:E315 B316:E317 A318:E318 B319:E320 A321:E321 B322:E322 A323:E323 B324:E324 A325:E325 B326:E327 A328:E328 B329:E330 A331:E331 B332:E332 A333:E333 B334:E334 A335:E335 B336:E337 A338:E338 B339:E346 A347:E347 B348:E348 A349:E349 B350:E350 A351:E351 B352:E352 A353:E353 B354:E354 A355:E355 B356:E356 A357:E357 B358:E358 A359:E359 B360:E360 A361:E361 B362:E362 A363:E363 B364:E364 A365:E365 B366:E366 A367:E367 B368:E368 A369:E369 B370:E370 A371:E371 B372:E372 A373:E373 B374:E374 A375:E375 B376:E376 A377:E377 B378:E378 A379:E379 B380:E380 A381:E381 B382:E385 A386:E386 B387:E387 A388:E388 B389:E389 A390:E390 B391:E392 A393:E393 B394:E394 A395:E395 B396:E396 A397:E397 B398:E399 A400:E400 B401:E401 A402:E402 B403:E405 A406:E406 B407:E407 A408:E408 B409:E412 A413:E413 B414:E414 A415:E415 B416:E416 A417:E417 B418:E418 A419:E419 B420:E420 A421:E421 B422:E422 A423:E423 B424:E424 A425:E425 B426:E427 A428:E428 B429:E429 A430:E430 B431:E432 A433:E433 B434:E434 B443:E443 A444:E444 B445:E445 A446:E446 B447:E454 A455:E455 B456:E456 A457:E457 B458:E460 A461:E461 B462:E462 A463:E463 B464:E465 A466:E466 B467:E467 A468:E468 B469:E469 A470:E470 B471:E471 A472:E472 B473:E475 A476:E476 B477:E477">
    <cfRule type="expression" dxfId="128" priority="361">
      <formula>$J191="entfällt"</formula>
    </cfRule>
  </conditionalFormatting>
  <conditionalFormatting sqref="E1202">
    <cfRule type="expression" dxfId="127" priority="241">
      <formula>$J1202="entfällt"</formula>
    </cfRule>
  </conditionalFormatting>
  <hyperlinks>
    <hyperlink ref="C6" location="'02 LISTE DE CONTRÔLE ET RAPPORT'!A1" display="Documentation sur les ouvrages de protection" xr:uid="{D78239A1-47E7-4C08-8D37-D5FE00E72629}"/>
    <hyperlink ref="C62" location="'02 LISTE DE CONTRÔLE ET RAPPORT'!A1" display="Entretien périodique" xr:uid="{7693D2FD-F6B1-4D76-9C23-9BB6377619D1}"/>
    <hyperlink ref="C107" location="'02 LISTE DE CONTRÔLE ET RAPPORT'!A1" display="Documents" xr:uid="{A7A06C2F-9254-4A60-B0BB-E1AE449A047F}"/>
    <hyperlink ref="C404" location="'02 LISTE DE CONTRÔLE ET RAPPORT'!A1" display="Système de détection de gaz (local des engins po att)" xr:uid="{F0C509F5-60D6-43A4-B346-4D1F3A9F32E3}"/>
    <hyperlink ref="C384" location="'02 LISTE DE CONTRÔLE ET RAPPORT'!A1" display="Équipement" xr:uid="{305C3C37-538F-44F8-A1C2-ED72D839B355}"/>
    <hyperlink ref="C270" location="'02 LISTE DE CONTRÔLE ET RAPPORT'!A1" display="Fermetures" xr:uid="{41B1E6C2-C4E1-4A2D-A6C9-FFDC8516A5C7}"/>
    <hyperlink ref="C188" location="'02 LISTE DE CONTRÔLE ET RAPPORT'!A1" display="Enveloppe de la construction, accès, ouvrages extérieurs, environnement" xr:uid="{9753ABC0-F8EF-4F3D-94E2-0DA920398713}"/>
    <hyperlink ref="C149" location="'02 LISTE DE CONTRÔLE ET RAPPORT'!A1" display="Généralités" xr:uid="{F1FFC263-9E57-4656-ACC6-CEE63250C4A7}"/>
    <hyperlink ref="C148" location="'02 LISTE DE CONTRÔLE ET RAPPORT'!A1" display="Partie construction" xr:uid="{C5EB95EF-2302-4380-96B3-D9648FE16EC8}"/>
    <hyperlink ref="C672" location="'02 LISTE DE CONTRÔLE ET RAPPORT'!A1" display="Climatisation " xr:uid="{BD81C8DE-84B4-4831-B161-94B9181D9771}"/>
    <hyperlink ref="C474" location="'02 LISTE DE CONTRÔLE ET RAPPORT'!A1" display="Composants de ventilation" xr:uid="{9F173542-DE83-445C-8829-52AA909143F1}"/>
    <hyperlink ref="C459" location="'02 LISTE DE CONTRÔLE ET RAPPORT'!A1" display="Sas" xr:uid="{EF7A292E-E4F6-4E06-8AA3-2D074A4C5DDB}"/>
    <hyperlink ref="C440" location="'02 LISTE DE CONTRÔLE ET RAPPORT'!A1" display="Documents d’exploitation" xr:uid="{F85D3D32-F672-4724-8341-DC72A80F3FA8}"/>
    <hyperlink ref="C439" location="'02 LISTE DE CONTRÔLE ET RAPPORT'!A1" display="Ventilation" xr:uid="{5EE35280-CC09-4693-AE8E-B7BA620D9B60}"/>
    <hyperlink ref="C769" location="'02 LISTE DE CONTRÔLE ET RAPPORT'!A1" display="Réservoir d’eau (*pour les abris d’hôpitaux et d’EMS construits avant 2012)" xr:uid="{FECF6F10-5A32-453D-AA91-507030B3210D}"/>
    <hyperlink ref="C713" location="'02 LISTE DE CONTRÔLE ET RAPPORT'!A1" display="Contrôle du fonctionnement de l’alimentation en eau" xr:uid="{E8C37409-2932-455A-8817-480FDF25B5EF}"/>
    <hyperlink ref="C696" location="'02 LISTE DE CONTRÔLE ET RAPPORT'!A1" display="Documents d’exploitation" xr:uid="{0CDF24B6-313D-42A7-A7A0-109CC9EF1DD3}"/>
    <hyperlink ref="C695" location="'02 LISTE DE CONTRÔLE ET RAPPORT'!A1" display="Alimentation en eau" xr:uid="{107E9AB6-E82A-4EE0-B1DC-4E099DE41B07}"/>
    <hyperlink ref="C962" location="'02 LISTE DE CONTRÔLE ET RAPPORT'!A1" display="Alimentation électrique de secours (*À contrôler dans les abris pour lesquels une alimentation électrique de secours est prescrite [abris à partir de 800 places protégées] ou a été installée) " xr:uid="{AF4092A5-9223-4E20-A2EB-706DE219DC8D}"/>
    <hyperlink ref="C919" location="'02 LISTE DE CONTRÔLE ET RAPPORT'!A1" display="Protection EMP " xr:uid="{8C78CDC0-8B33-46DF-8BD6-13B5A6EEADB6}"/>
    <hyperlink ref="C877" location="'02 LISTE DE CONTRÔLE ET RAPPORT'!A1" display="Installations électriques générales " xr:uid="{4E09B4CD-8E83-43AC-8B41-3B008F9A50E8}"/>
    <hyperlink ref="C876" location="'02 LISTE DE CONTRÔLE ET RAPPORT'!A1" display="Alimentation en énergie électrique " xr:uid="{AB6AB578-EB6A-47C4-82C0-2EE2B28A2E47}"/>
    <hyperlink ref="C827" location="'02 LISTE DE CONTRÔLE ET RAPPORT'!A1" display="Contrôle du fonctionnement des écoulements" xr:uid="{B4CF614A-0672-4F65-9C64-90F3F934E661}"/>
    <hyperlink ref="C810" location="'02 LISTE DE CONTRÔLE ET RAPPORT'!A1" display="Évacuation des eaux usées" xr:uid="{E189BA85-3E20-4B8B-B2D8-C61880CDDB73}"/>
    <hyperlink ref="C811" location="'02 LISTE DE CONTRÔLE ET RAPPORT'!A1" display="Documents d’exploitation (*pour les abris d’hôpitaux et d’EMS construits avant 2012)" xr:uid="{DD1C67D8-3FF5-4E25-9B19-9F5B3442AEDC}"/>
    <hyperlink ref="C1130" location="'02 LISTE DE CONTRÔLE ET RAPPORT'!A1" display="Téléphone et transmission de données" xr:uid="{8E9466C3-7EBE-472C-91A5-2513142B9EEF}"/>
    <hyperlink ref="C1082" location="'02 LISTE DE CONTRÔLE ET RAPPORT'!A1" display="Radio 2500 MHz / Polycom / Télématique" xr:uid="{A8729A05-3499-470D-BB1B-9AA1AC87ED3A}"/>
    <hyperlink ref="C1066" location="'02 LISTE DE CONTRÔLE ET RAPPORT'!A1" display="Radio 200 MHz" xr:uid="{41795935-EDA9-408F-BF76-BE99D2C87A61}"/>
    <hyperlink ref="C1148" location="'02 LISTE DE CONTRÔLE ET RAPPORT'!A1" display="Installations du service sanitaire" xr:uid="{9BDEA9E4-B48B-456E-8F13-8A15D9D55BF8}"/>
    <hyperlink ref="C1149" location="'02 LISTE DE CONTRÔLE ET RAPPORT'!A1" display="Installations spécifiques" xr:uid="{D10E4348-4283-41C4-BA37-30261525DA05}"/>
    <hyperlink ref="C1172" location="'02 LISTE DE CONTRÔLE ET RAPPORT'!A1" display="Installation d’alimentation en gaz médical (oxygène O2 et protoxyde d’azote N2O)" xr:uid="{40E95A71-DCB1-4F19-BB29-028FFE6494B3}"/>
    <hyperlink ref="C1025" location="'02 LISTE DE CONTRÔLE ET RAPPORT'!A1" display="Transmission et télématique" xr:uid="{4DD65467-6360-4BF0-A7AE-5AD1D7494564}"/>
    <hyperlink ref="C1026" location="'02 LISTE DE CONTRÔLE ET RAPPORT'!A1" display="Transmission interne" xr:uid="{1B14A2D9-6597-4B8E-AB09-29D14F1C1C20}"/>
    <hyperlink ref="C691" location="'02 LISTE DE CONTRÔLE ET RAPPORT'!A1" display="Défauts exceptionnels dans le chapitre ventilation" xr:uid="{0DEA3E16-E6F8-4812-864B-2C532D93F042}"/>
    <hyperlink ref="C144" location="'02 LISTE DE CONTRÔLE ET RAPPORT'!A1" display="Défauts exceptionnels dans le chapitre Conditions opérationnelles" xr:uid="{D8E14CCA-973E-45BB-8B16-2A2D636BF0CA}"/>
    <hyperlink ref="C435" location="'02 LISTE DE CONTRÔLE ET RAPPORT'!A1" display="Défauts exceptionnels dans le chapitre partie construction" xr:uid="{B6FC59BD-BAB1-4825-A92C-525543983289}"/>
    <hyperlink ref="C806" location="'02 LISTE DE CONTRÔLE ET RAPPORT'!A1" display="Défauts exceptionnels dans le chapitre alimentation en eau" xr:uid="{49AD239B-7A93-4876-B7BF-913DF24C6ACB}"/>
    <hyperlink ref="C872" location="'02 LISTE DE CONTRÔLE ET RAPPORT'!A1" display="Défauts exceptionnels dans le chapitre évacuation des eaux usées" xr:uid="{4652E275-A26F-4E23-B75D-D3CD23099896}"/>
    <hyperlink ref="C1021" location="'02 LISTE DE CONTRÔLE ET RAPPORT'!A1" display="Défauts exceptionnels dans le chapitre alimentation en énergie électrique " xr:uid="{7423973E-9CB0-4129-A1E5-805718EFC67C}"/>
    <hyperlink ref="C1144" location="'02 LISTE DE CONTRÔLE ET RAPPORT'!A1" display="Défauts exceptionnels dans le chapitre transmission et télématique" xr:uid="{10C8EBF7-29CD-4EFB-AFB8-F4520DC8F1F7}"/>
    <hyperlink ref="C1199" location="'02 LISTE DE CONTRÔLE ET RAPPORT'!A1" display="Défauts exceptionnels dans le chapitre installations du service sanitaire" xr:uid="{E1904546-EFD6-48DE-A4C4-9933CFD91560}"/>
    <hyperlink ref="C5" location="'02 LISTE DE CONTRÔLE ET RAPPORT'!A1" display="Conditions opérationnelles" xr:uid="{5EA9C26C-8848-4DEF-8EC0-F08AB3B86FE4}"/>
    <hyperlink ref="C1005" location="'02 LISTE DE CONTRÔLE ET RAPPORT'!A1" display="Cuisine " xr:uid="{47D55A51-013E-4A32-9402-53ECB06D5086}"/>
  </hyperlinks>
  <pageMargins left="0.51181102362204722" right="0.31496062992125984" top="0.74803149606299213" bottom="0.74803149606299213" header="0.31496062992125984" footer="0.31496062992125984"/>
  <pageSetup paperSize="9" scale="92" fitToHeight="0" orientation="portrait" r:id="rId1"/>
  <headerFooter>
    <oddFooter>&amp;L&amp;F
&amp;A&amp;RSeite &amp;P</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3163DAAE-AD46-4696-9CE2-84860ACC0A3E}">
          <x14:formula1>
            <xm:f>'Données de base'!$A$2:$A$6</xm:f>
          </x14:formula1>
          <xm:sqref>I239:I241 I198:I199 I267:I269 I390:I391 I171:I187 I997:I1004 I444:I458 I337:I383 I465:I473 I747:I768 H9 I650:I690 I622:I642 I843:I844 I932:I940 I900:I906 I1007:I1012 I386:I387 I573:I616 I509:I512 I1015:I1016 I1148:I1198 I736:I737 I135:I143 I958:I981 I8:I9 I402:I434 I983:I995 I114:I129 I1028:I1143</xm:sqref>
        </x14:dataValidation>
        <x14:dataValidation type="list" allowBlank="1" showInputMessage="1" showErrorMessage="1" xr:uid="{F679BF3B-04F8-4809-B66D-4266065C2057}">
          <x14:formula1>
            <xm:f>'Données de base'!$B$13:$B$14</xm:f>
          </x14:formula1>
          <xm:sqref>E5:E7 E16 E62:E63 E404:E405 E80 E631 E492 E1199 E435 E111 E107:E108 E1005:E1006 E1099 E454 E392 E1090 E1153 E1189 E327 E148:E150 E267 E144 E412 E337 E171 E1144 E177 E845 E747 E932 E1130:E1131 E827:E828 E672:E673 E769:E770 E941 E617 E738 E202 E907 E900 E474:E475 E958 E962:E963 E713:E714 E997 E800 E399 E384:E385 E235 E1112 E242 E810:E812 E982 E439:E441 E643 E427 E838 E872 E513 E459:E460 E1182 E188:E189 E779 E270:E271 E1148:E1150 E572 E1021 E465 E663 E806 E1158 E691 E99 E762 E1082:E1083 E1025:E1027 E1172:E1173 E822 E708 E695:E697 E317 E876:E878 E1066:E1067 E130 E920</xm:sqref>
        </x14:dataValidation>
        <x14:dataValidation type="list" allowBlank="1" showInputMessage="1" showErrorMessage="1" xr:uid="{C1BC6865-C0BE-461E-968C-CC2BA80C9F35}">
          <x14:formula1>
            <xm:f>'Données de base'!$C$13:$C$14</xm:f>
          </x14:formula1>
          <xm:sqref>E9 E1143 E11:E15 E17 E110 E19 E129 E65:E79 E314 E24:E49 E51:E60 E101:E106 E113 E82:E91 E118:E119 E121:E123 E115:E116 E134 E136:E143 E152 E154:E155 E157:E159 E161 E163 E165 E132 E170 E173:E174 E176 E179 E181 E183 E195 E185 E187 E191 E193 E197 E199 E201 E167:E168 E204:E209 E215 E217:E218 E220 E222 E230 E246 E224:E225 E227:E228 E232 E234 E237:E238 E240:E241 E244 E248 E250:E251 E253:E254 E256 E258 E260 E262:E263 E265:E266 E269 E273 E275 E277:E278 E280 E282 E284 E286 E288 E290:E291 E293 E295 E211:E213 E297:E304 E306:E308 E310 E512 E319:E320 E322 E324 E326 E329:E330 E332 E334 E336 E316 E348 E350 E352 E354 E356 E358 E360 E362 E364 E366 E368 E370 E372 E374 E376 E378 E380 E382:E383 E387 E1197:E1198 E394 E396 E398 E401 E339:E346 E407 E409:E411 E414 E416 E418 E420 E422 E424 E426 E403 E429 E431:E432 E434 E443 E445 E456 E458 E462 E464 E467 E469 E471 E473 E477 E447:E453 E479:E480 E482:E483 E485 E487 E489 E494:E495 E497:E498 E500:E501 E503:E504 E506 E508 E391 E515 E517 E519:E520 E522 E524 E526 E528 E530 E532 E534 E536 E538 E540 E542 E544:E545 E547 E549 E551:E552 E554 E556 E558 E560:E561 E563 E565 E567 E569 E571 E574 E576:E577 E579 E581 E583:E584 E586 E588 E590 E592 E594:E595 E597 E599 E601:E603 E605 E607 E609 E611:E612 E614 E616 E619 E621 E623 E625:E626 E628 E630 E633 E635 E637:E638 E640 E642 E645 E647 E649 E651 E653 E655 E657 E659:E662 E665 E667 E669 E671 E674 E676 E678 E680:E682 E684 E686:E688 E690 E699 E701 E703:E707 E710 E712 E716 E718 E720:E721 E723:E724 E726 E728 E730 E732 E734:E735 E737 E740 E742:E743 E745:E746 E749:E751 E753:E754 E756 E758 E760:E761 E764 E766 E768 E772 E774 E776 E778 E781 E783 E785 E787 E789 E791 E793 E795 E797 E799 E802 E804:E805 E814 E816 E491 E824 E826 E835 E837 E844 E842 E840 E818:E821 E833 E849 E851 E853:E854 E856 E858 E860 E862 E864 E866:E871 E830:E831 E880:E881 E883 E885 E887 E889 E891 E893 E895:E897 E899 E902 E904 E906 E909 E911:E912 E914:E915 E917:E918 E922 E924:E925 E927 E929 E931 E934 E936:E940 E943 E945 E947 E949 E951 E953:E954 E956:E957 E960 E965 E967 E969 E971:E972 E974 E976:E977 E979 E981 E984 E986 E988 E990 E992 E994 E996 E999:E1000 E1002:E1004 E1008:E1010 E1012 E1014 E1016 E1018:E1020 E1028 E847 E1030:E1038 E1040:E1041 E1043:E1044 E1046:E1048 E1050 E1052 E1054:E1063 E1065 E1069 E1071:E1075 E1077 E1079 E1081 E1085 E1087 E1092 E1089 E1094 E1096 E1098 E1101 E1103 E1105 E1107 E1109 E1111 E1114 E1116:E1117 E1119 E1121:E1122 E1124 E1126 E1128:E1129 E1133:E1134 E1136:E1137 E1139 E1141 E1152 E1155:E1157 E1160:E1169 E1171 E1175:E1177 E1179:E1181 E1184:E1185 E1187:E1188 E1191:E1192 E1194:E1195 E389 E510 E312 E93 E125 E127 E95:E98</xm:sqref>
        </x14:dataValidation>
        <x14:dataValidation type="list" allowBlank="1" showInputMessage="1" showErrorMessage="1" xr:uid="{9EA85C1C-3598-4434-BA33-5F5CCC5DAFCB}">
          <x14:formula1>
            <xm:f>'Données de base'!$A$2:$A$7</xm:f>
          </x14:formula1>
          <xm:sqref>C1219 E8 E10 E18 E21 E20 E22 E23 E50 E61 E64 E81 E92 E94 E100 E109 E112 E114 E117 E120 E124 E126 E128 E131 E133 E135 E145 E146 E147 E151 E153 E156 E160 E162 E164 E166 E169 E172 E175 E178 E180 E182 E184 E186 E190 E192 E194 E196 E198 E200 E203 E210 E214 E216 E219 E221 E223 E226 E229 E231 E233 E236 E239 E243 E245 E247 E249 E252 E255 E257 E259 E261 E264 E268 E272 E274 E276 E279 E281 E283 E285 E287 E289 E292 E294 E296 E305 E309 E311 E313 E315 E318 E321 E323 E325 E328 E331 E333 E335 E338 E347 E349 E351 E353 E355 E357 E359 E361 E363 E365 E367 E369 E371 E373 E375 E377 E379 E381 E386 E388 E390 E393 E395 E397 E400 E402 E406 E408 E413 E415 E417 E419 E421 E423 E425 E428 E430 E433 E436 E437 E438 E442 E444 E446 E455 E457 E461 E463 E466 E468 E470 E472 E476 E478 E481 E484 E486 E488 E490 E493 E496 E499 E502 E505 E507 E509 E511 E514 E516 E518 E521 E523 E525 E527 E529 E531 E533 E535 E537 E539 E541 E543 E546 E548 E550 E553 E555 E557 E559 E562 E564 E566 E568 E570 E573 E575 E578 E580 E582 E585 E587 E589 E591 E593 E596 E598 E600 E604 E606 E608 E610 E613 E615 E618 E620 E622 E624 E627 E629 E632 E634 E636 E639 E641 E644 E646 E648 E650 E652 E654 E656 E658 E664 E666 E668 E670 E675 E677 E679 E683 E685 E689 E692:E694 E698 E700 E702 E709 E711 E715 E717 E719 E722 E725 E727 E729 E731 E733 E736 E739 E741 E744 E748 E752 E755 E757 E759 E763 E765 E767 E771 E773 E775 E777 E780 E782 E784 E786 E788 E790 E792 E794 E796 E798 E801 E803 E807 E808 E809 E813 E815 E817 E823 E825 E829 E832 E834 E836 E839 E841 E843 E846 E848 E850 E852 E855 E857 E859 E861 E863 E865 E873 E874 E875 E879 E882 E884 E886 E888 E890 E892 E894 E898 E901 E903 E905 E908 E910 E913 E916 E921 E923 E926 E928 E930 E933 E935 E942 E944 E946 E948 E950 E952 E955 E959 E961 E964 E966 E968 E970 E973 E975 E978 E980 E983 E985 E987 E989 E991 E993 E995 E998 E1001 E1007 E1011 E1013 E1015 E1017 E1022 E1023 E1024 E1029 E1039 E1042 E1045 E1049 E1051 E1053 E1064 E1068 E1070 E1076 E1078 E1080 E1084 E1086 E1088 E1091 E1093 E1095 E1097 E1100 E1102 E1104 E1106 E1108 E1110 E1113 E1115 E1118 E1120 E1123 E1125 E1127 E1132 E1135 E1138 E1140 E1142 E1145 E1146 E1147 E1151 E1154 E1159 E1170 E1174 E1178 E1183 E1186 E1190 E1193 E1196 E1200 E1201 E1202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21FE7-B913-4DEC-BE3A-5A4FD2AFD58F}">
  <sheetPr filterMode="1">
    <tabColor rgb="FF002060"/>
    <pageSetUpPr fitToPage="1"/>
  </sheetPr>
  <dimension ref="A1:H1217"/>
  <sheetViews>
    <sheetView topLeftCell="A944" zoomScaleNormal="100" workbookViewId="0">
      <selection activeCell="M956" sqref="M956"/>
    </sheetView>
  </sheetViews>
  <sheetFormatPr baseColWidth="10" defaultRowHeight="15" x14ac:dyDescent="0.25"/>
  <cols>
    <col min="1" max="1" width="2.42578125" style="4" customWidth="1"/>
    <col min="2" max="2" width="8.5703125" style="188" customWidth="1"/>
    <col min="3" max="3" width="48.85546875" style="2" customWidth="1"/>
    <col min="4" max="4" width="58.140625" style="1" customWidth="1"/>
    <col min="5" max="5" width="8.42578125" style="1" hidden="1" customWidth="1"/>
    <col min="6" max="8" width="13.5703125" style="1" hidden="1" customWidth="1"/>
  </cols>
  <sheetData>
    <row r="1" spans="1:8" s="12" customFormat="1" ht="27.6" customHeight="1" x14ac:dyDescent="0.25">
      <c r="A1" s="10"/>
      <c r="B1" s="187" t="s">
        <v>2490</v>
      </c>
      <c r="C1" s="11"/>
      <c r="D1" s="10"/>
      <c r="E1" s="10"/>
      <c r="F1" s="10"/>
      <c r="G1" s="10"/>
      <c r="H1" s="10"/>
    </row>
    <row r="2" spans="1:8" ht="3" customHeight="1" x14ac:dyDescent="0.25">
      <c r="C2" s="815"/>
      <c r="D2" s="815"/>
      <c r="E2" s="148"/>
    </row>
    <row r="3" spans="1:8" ht="21" customHeight="1" thickBot="1" x14ac:dyDescent="0.3">
      <c r="A3" s="816"/>
      <c r="B3" s="816"/>
      <c r="C3" s="816"/>
      <c r="D3" s="816"/>
      <c r="E3" s="4"/>
    </row>
    <row r="4" spans="1:8" s="26" customFormat="1" ht="13.5" customHeight="1" thickBot="1" x14ac:dyDescent="0.3">
      <c r="A4" s="64"/>
      <c r="B4" s="189" t="s">
        <v>0</v>
      </c>
      <c r="C4" s="548" t="s">
        <v>2159</v>
      </c>
      <c r="D4" s="141" t="s">
        <v>2491</v>
      </c>
      <c r="E4" s="149" t="s">
        <v>55</v>
      </c>
      <c r="F4" s="149" t="s">
        <v>1</v>
      </c>
      <c r="G4" s="149" t="s">
        <v>2</v>
      </c>
      <c r="H4" s="149" t="s">
        <v>5</v>
      </c>
    </row>
    <row r="5" spans="1:8" ht="29.1" customHeight="1" thickBot="1" x14ac:dyDescent="0.3">
      <c r="A5" s="215" t="str">
        <f>'02 LISTE DE CONTRÔLE ET RAPPORT'!A5</f>
        <v/>
      </c>
      <c r="B5" s="373">
        <f>'02 LISTE DE CONTRÔLE ET RAPPORT'!B5</f>
        <v>1000</v>
      </c>
      <c r="C5" s="678" t="str">
        <f>'02 LISTE DE CONTRÔLE ET RAPPORT'!C5</f>
        <v>Conditions opérationnelles</v>
      </c>
      <c r="D5" s="646"/>
      <c r="E5" s="8" t="s">
        <v>6</v>
      </c>
      <c r="F5" s="8" t="s">
        <v>6</v>
      </c>
      <c r="G5" s="8" t="s">
        <v>6</v>
      </c>
      <c r="H5" s="8" t="s">
        <v>6</v>
      </c>
    </row>
    <row r="6" spans="1:8" ht="29.1" customHeight="1" thickBot="1" x14ac:dyDescent="0.3">
      <c r="A6" s="647" t="str">
        <f>'02 LISTE DE CONTRÔLE ET RAPPORT'!A6</f>
        <v/>
      </c>
      <c r="B6" s="648">
        <f>'02 LISTE DE CONTRÔLE ET RAPPORT'!B6</f>
        <v>1100</v>
      </c>
      <c r="C6" s="679" t="str">
        <f>'02 LISTE DE CONTRÔLE ET RAPPORT'!C6</f>
        <v>Documentation sur les ouvrages de protection</v>
      </c>
      <c r="D6" s="649"/>
      <c r="E6" s="8" t="s">
        <v>6</v>
      </c>
      <c r="F6" s="8" t="s">
        <v>6</v>
      </c>
      <c r="G6" s="8" t="s">
        <v>6</v>
      </c>
      <c r="H6" s="8" t="s">
        <v>6</v>
      </c>
    </row>
    <row r="7" spans="1:8" ht="29.1" customHeight="1" thickBot="1" x14ac:dyDescent="0.3">
      <c r="A7" s="72" t="str">
        <f>'02 LISTE DE CONTRÔLE ET RAPPORT'!A7</f>
        <v/>
      </c>
      <c r="B7" s="207">
        <f>'02 LISTE DE CONTRÔLE ET RAPPORT'!B7</f>
        <v>1101</v>
      </c>
      <c r="C7" s="680" t="str">
        <f>'02 LISTE DE CONTRÔLE ET RAPPORT'!C7</f>
        <v>Généralités</v>
      </c>
      <c r="D7" s="650"/>
      <c r="E7" s="8" t="s">
        <v>6</v>
      </c>
      <c r="F7" s="8" t="s">
        <v>6</v>
      </c>
      <c r="G7" s="8" t="s">
        <v>6</v>
      </c>
      <c r="H7" s="8" t="s">
        <v>6</v>
      </c>
    </row>
    <row r="8" spans="1:8" ht="157.5" hidden="1" customHeight="1" x14ac:dyDescent="0.25">
      <c r="A8" s="67" t="str">
        <f>'02 LISTE DE CONTRÔLE ET RAPPORT'!A8</f>
        <v/>
      </c>
      <c r="B8" s="190">
        <f>'02 LISTE DE CONTRÔLE ET RAPPORT'!B8</f>
        <v>1101.01</v>
      </c>
      <c r="C8" s="633" t="str">
        <f>'02 LISTE DE CONTRÔLE ET RAPPORT'!C8</f>
        <v>Description du défaut: Le procès-verbal de réception est manquant.</v>
      </c>
      <c r="D8" s="70"/>
      <c r="E8" s="8" t="s">
        <v>6</v>
      </c>
      <c r="F8" s="8" t="s">
        <v>6</v>
      </c>
    </row>
    <row r="9" spans="1:8" ht="57" hidden="1" customHeight="1" x14ac:dyDescent="0.25">
      <c r="A9" s="221" t="str">
        <f>'02 LISTE DE CONTRÔLE ET RAPPORT'!A9</f>
        <v/>
      </c>
      <c r="B9" s="222"/>
      <c r="C9" s="223" t="str">
        <f>'02 LISTE DE CONTRÔLE ET RAPPORT'!C9</f>
        <v xml:space="preserve">Le procès-verbal de réception doit en principe figurer dans la documentation sur l’ouvrage de protection, car il contient des informations et des valeurs qui sont indispensables à son exploitation et à son entretien. Si le procès-verbal de réception ne peut être obtenu auprès des archives communales, la marche à suivre doit être discutée avec l’autorité cantonale compétente. </v>
      </c>
      <c r="D9" s="237"/>
      <c r="E9" s="8" t="s">
        <v>6</v>
      </c>
      <c r="F9" s="8" t="s">
        <v>6</v>
      </c>
    </row>
    <row r="10" spans="1:8" ht="29.1" customHeight="1" x14ac:dyDescent="0.25">
      <c r="A10" s="67" t="str">
        <f>'02 LISTE DE CONTRÔLE ET RAPPORT'!A10</f>
        <v>NA</v>
      </c>
      <c r="B10" s="191">
        <f>'02 LISTE DE CONTRÔLE ET RAPPORT'!B10</f>
        <v>1101.02</v>
      </c>
      <c r="C10" s="681" t="str">
        <f>'02 LISTE DE CONTRÔLE ET RAPPORT'!C10</f>
        <v>Description du défaut: La documentation sur l’ouvrage de protection est manquante.</v>
      </c>
      <c r="D10" s="70"/>
      <c r="E10" s="8" t="s">
        <v>6</v>
      </c>
      <c r="F10" s="8" t="s">
        <v>6</v>
      </c>
      <c r="G10" s="8" t="s">
        <v>6</v>
      </c>
      <c r="H10" s="8" t="s">
        <v>6</v>
      </c>
    </row>
    <row r="11" spans="1:8" ht="29.1" customHeight="1" x14ac:dyDescent="0.25">
      <c r="A11" s="221" t="str">
        <f>'02 LISTE DE CONTRÔLE ET RAPPORT'!A11</f>
        <v/>
      </c>
      <c r="B11" s="222"/>
      <c r="C11" s="682" t="str">
        <f>'02 LISTE DE CONTRÔLE ET RAPPORT'!C11</f>
        <v xml:space="preserve">Une documentation sur l’ouvrage de protection introuvable ou incomplète constitue un défaut. </v>
      </c>
      <c r="D11" s="237"/>
      <c r="E11" s="8" t="s">
        <v>6</v>
      </c>
      <c r="F11" s="8" t="s">
        <v>6</v>
      </c>
      <c r="G11" s="8" t="s">
        <v>6</v>
      </c>
      <c r="H11" s="8" t="s">
        <v>6</v>
      </c>
    </row>
    <row r="12" spans="1:8" ht="29.1" customHeight="1" x14ac:dyDescent="0.25">
      <c r="A12" s="221" t="str">
        <f>'02 LISTE DE CONTRÔLE ET RAPPORT'!A12</f>
        <v/>
      </c>
      <c r="B12" s="222"/>
      <c r="C12" s="682" t="str">
        <f>'02 LISTE DE CONTRÔLE ET RAPPORT'!C12</f>
        <v>Pour pouvoir assurer l’entretien et la disponibilité opérationnelle de l’ouvrage de protection, il est indispensable de disposer d’une documentation sur l’ouvrage. Celle-ci contient tous les documents techniques, plans, contrats, calculs, schémas et manuels d’utilisation ainsi que le procès-verbal de réception, la liste des pièces de rechange et du matériel de remplacement, etc.</v>
      </c>
      <c r="D12" s="237"/>
      <c r="E12" s="8" t="s">
        <v>6</v>
      </c>
      <c r="F12" s="8" t="s">
        <v>6</v>
      </c>
      <c r="G12" s="8" t="s">
        <v>6</v>
      </c>
      <c r="H12" s="8" t="s">
        <v>6</v>
      </c>
    </row>
    <row r="13" spans="1:8" ht="29.1" customHeight="1" x14ac:dyDescent="0.25">
      <c r="A13" s="221" t="str">
        <f>'02 LISTE DE CONTRÔLE ET RAPPORT'!A13</f>
        <v/>
      </c>
      <c r="B13" s="222"/>
      <c r="C13" s="682" t="str">
        <f>'02 LISTE DE CONTRÔLE ET RAPPORT'!C13</f>
        <v>La liste complète des documents figure au chapitre suivant. Les documents manquants doivent être trouvés ou élaborés. Selon les directives des cantons, les documents révisés doivent être préparés en plusieurs exemplaires (p. ex. pour l’ouvrage de protection, la commune, le propriétaire, le canton).</v>
      </c>
      <c r="D13" s="237"/>
      <c r="E13" s="8" t="s">
        <v>6</v>
      </c>
      <c r="F13" s="8" t="s">
        <v>6</v>
      </c>
      <c r="G13" s="8" t="s">
        <v>6</v>
      </c>
      <c r="H13" s="8" t="s">
        <v>6</v>
      </c>
    </row>
    <row r="14" spans="1:8" ht="29.1" customHeight="1" x14ac:dyDescent="0.25">
      <c r="A14" s="221" t="str">
        <f>'02 LISTE DE CONTRÔLE ET RAPPORT'!A14</f>
        <v/>
      </c>
      <c r="B14" s="222"/>
      <c r="C14" s="682" t="str">
        <f>'02 LISTE DE CONTRÔLE ET RAPPORT'!C14</f>
        <v xml:space="preserve">La documentation sur l’ouvrage de protection doit être classée et munie d’une table des matières. </v>
      </c>
      <c r="D14" s="237"/>
      <c r="E14" s="8" t="s">
        <v>6</v>
      </c>
      <c r="F14" s="8" t="s">
        <v>6</v>
      </c>
      <c r="G14" s="8" t="s">
        <v>6</v>
      </c>
      <c r="H14" s="8" t="s">
        <v>6</v>
      </c>
    </row>
    <row r="15" spans="1:8" ht="29.1" customHeight="1" thickBot="1" x14ac:dyDescent="0.3">
      <c r="A15" s="221" t="str">
        <f>'02 LISTE DE CONTRÔLE ET RAPPORT'!A15</f>
        <v/>
      </c>
      <c r="B15" s="225"/>
      <c r="C15" s="683" t="str">
        <f>'02 LISTE DE CONTRÔLE ET RAPPORT'!C15</f>
        <v>Lorsque la documentation fait défaut, la marche à suivre doit être discutée avec l’autorité cantonale compétente.</v>
      </c>
      <c r="D15" s="237"/>
      <c r="E15" s="8" t="s">
        <v>6</v>
      </c>
      <c r="F15" s="8" t="s">
        <v>6</v>
      </c>
      <c r="G15" s="8" t="s">
        <v>6</v>
      </c>
      <c r="H15" s="8" t="s">
        <v>6</v>
      </c>
    </row>
    <row r="16" spans="1:8" ht="29.1" customHeight="1" thickBot="1" x14ac:dyDescent="0.3">
      <c r="A16" s="72" t="str">
        <f>'02 LISTE DE CONTRÔLE ET RAPPORT'!A16</f>
        <v/>
      </c>
      <c r="B16" s="207">
        <f>'02 LISTE DE CONTRÔLE ET RAPPORT'!B16</f>
        <v>1102</v>
      </c>
      <c r="C16" s="680" t="str">
        <f>'02 LISTE DE CONTRÔLE ET RAPPORT'!C16</f>
        <v>Plans</v>
      </c>
      <c r="D16" s="651"/>
      <c r="E16" s="8" t="s">
        <v>6</v>
      </c>
      <c r="F16" s="8" t="s">
        <v>6</v>
      </c>
      <c r="G16" s="8" t="s">
        <v>6</v>
      </c>
      <c r="H16" s="8" t="s">
        <v>6</v>
      </c>
    </row>
    <row r="17" spans="1:8" ht="29.1" customHeight="1" x14ac:dyDescent="0.25">
      <c r="A17" s="221" t="str">
        <f>'02 LISTE DE CONTRÔLE ET RAPPORT'!A17</f>
        <v/>
      </c>
      <c r="B17" s="229"/>
      <c r="C17" s="684" t="str">
        <f>'02 LISTE DE CONTRÔLE ET RAPPORT'!C17</f>
        <v>Pour les domaines suivants, les plans disponibles dans l’ouvrage de protection sont incomplets. Les documents ci-après doivent être intégrés dans la documentation sur l’ouvrage de protection en respectant le nombre d’exemplaires requis.</v>
      </c>
      <c r="D17" s="237"/>
      <c r="E17" s="8" t="s">
        <v>6</v>
      </c>
      <c r="F17" s="8" t="s">
        <v>6</v>
      </c>
      <c r="G17" s="8" t="s">
        <v>6</v>
      </c>
      <c r="H17" s="8" t="s">
        <v>6</v>
      </c>
    </row>
    <row r="18" spans="1:8" ht="29.1" customHeight="1" x14ac:dyDescent="0.25">
      <c r="A18" s="67" t="str">
        <f>'02 LISTE DE CONTRÔLE ET RAPPORT'!A18</f>
        <v/>
      </c>
      <c r="B18" s="191">
        <f>'02 LISTE DE CONTRÔLE ET RAPPORT'!B18</f>
        <v>1102.01</v>
      </c>
      <c r="C18" s="681" t="str">
        <f>'02 LISTE DE CONTRÔLE ET RAPPORT'!C18</f>
        <v>Description du défaut: Le plan d’ameublement est manquant.</v>
      </c>
      <c r="D18" s="70"/>
      <c r="E18" s="8" t="s">
        <v>6</v>
      </c>
      <c r="F18" s="8" t="s">
        <v>6</v>
      </c>
      <c r="G18" s="8" t="s">
        <v>6</v>
      </c>
      <c r="H18" s="8" t="s">
        <v>6</v>
      </c>
    </row>
    <row r="19" spans="1:8" ht="29.1" customHeight="1" x14ac:dyDescent="0.25">
      <c r="A19" s="221" t="str">
        <f>'02 LISTE DE CONTRÔLE ET RAPPORT'!A19</f>
        <v/>
      </c>
      <c r="B19" s="222"/>
      <c r="C19" s="682" t="str">
        <f>'02 LISTE DE CONTRÔLE ET RAPPORT'!C19</f>
        <v>Plan présentant l’ameublement (p. ex. lits et toilettes sèches séparées par des parois).</v>
      </c>
      <c r="D19" s="237"/>
      <c r="E19" s="8" t="s">
        <v>6</v>
      </c>
      <c r="F19" s="8" t="s">
        <v>6</v>
      </c>
      <c r="G19" s="8" t="s">
        <v>6</v>
      </c>
      <c r="H19" s="8" t="s">
        <v>6</v>
      </c>
    </row>
    <row r="20" spans="1:8" ht="29.1" customHeight="1" x14ac:dyDescent="0.25">
      <c r="A20" s="67" t="str">
        <f>'02 LISTE DE CONTRÔLE ET RAPPORT'!A20</f>
        <v/>
      </c>
      <c r="B20" s="191">
        <f>'02 LISTE DE CONTRÔLE ET RAPPORT'!B20</f>
        <v>1102.02</v>
      </c>
      <c r="C20" s="62" t="str">
        <f>'02 LISTE DE CONTRÔLE ET RAPPORT'!C20</f>
        <v>Description du défaut: Le plan de situation est manquant (échelle 1:500 ou 1:1000).</v>
      </c>
      <c r="D20" s="70"/>
      <c r="E20" s="8" t="s">
        <v>6</v>
      </c>
      <c r="F20" s="8" t="s">
        <v>6</v>
      </c>
      <c r="G20" s="8" t="s">
        <v>6</v>
      </c>
      <c r="H20" s="8" t="s">
        <v>6</v>
      </c>
    </row>
    <row r="21" spans="1:8" ht="29.1" customHeight="1" x14ac:dyDescent="0.25">
      <c r="A21" s="67" t="str">
        <f>'02 LISTE DE CONTRÔLE ET RAPPORT'!A21</f>
        <v/>
      </c>
      <c r="B21" s="191">
        <f>'02 LISTE DE CONTRÔLE ET RAPPORT'!B21</f>
        <v>1102.03</v>
      </c>
      <c r="C21" s="62" t="str">
        <f>'02 LISTE DE CONTRÔLE ET RAPPORT'!C21</f>
        <v>Description du défaut: Le plan en coupe est manquant (échelle: 1:50).</v>
      </c>
      <c r="D21" s="70"/>
      <c r="E21" s="8" t="s">
        <v>6</v>
      </c>
      <c r="F21" s="8" t="s">
        <v>6</v>
      </c>
      <c r="G21" s="8" t="s">
        <v>6</v>
      </c>
      <c r="H21" s="8" t="s">
        <v>6</v>
      </c>
    </row>
    <row r="22" spans="1:8" ht="29.1" customHeight="1" x14ac:dyDescent="0.25">
      <c r="A22" s="67" t="str">
        <f>'02 LISTE DE CONTRÔLE ET RAPPORT'!A22</f>
        <v/>
      </c>
      <c r="B22" s="191">
        <f>'02 LISTE DE CONTRÔLE ET RAPPORT'!B22</f>
        <v>1102.04</v>
      </c>
      <c r="C22" s="62" t="str">
        <f>'02 LISTE DE CONTRÔLE ET RAPPORT'!C22</f>
        <v>Description du défaut: Les plans de coupe et de section sont manquants (échelle: 1:50).</v>
      </c>
      <c r="D22" s="70"/>
      <c r="E22" s="8" t="s">
        <v>6</v>
      </c>
      <c r="F22" s="8" t="s">
        <v>6</v>
      </c>
      <c r="G22" s="8" t="s">
        <v>6</v>
      </c>
      <c r="H22" s="8" t="s">
        <v>6</v>
      </c>
    </row>
    <row r="23" spans="1:8" ht="29.1" customHeight="1" x14ac:dyDescent="0.25">
      <c r="A23" s="67" t="str">
        <f>'02 LISTE DE CONTRÔLE ET RAPPORT'!A23</f>
        <v/>
      </c>
      <c r="B23" s="191">
        <f>'02 LISTE DE CONTRÔLE ET RAPPORT'!B23</f>
        <v>1102.05</v>
      </c>
      <c r="C23" s="62" t="str">
        <f>'02 LISTE DE CONTRÔLE ET RAPPORT'!C23</f>
        <v>Description du défaut: Les plans révisés des installations pour la ventilation/le chauffage; l’eau/les eaux usées, l’électricité sont manquants (plan à l’échelle 1:50 et schémas).</v>
      </c>
      <c r="D23" s="70"/>
      <c r="E23" s="8" t="s">
        <v>6</v>
      </c>
      <c r="F23" s="8" t="s">
        <v>6</v>
      </c>
      <c r="G23" s="8" t="s">
        <v>6</v>
      </c>
      <c r="H23" s="8" t="s">
        <v>6</v>
      </c>
    </row>
    <row r="24" spans="1:8" ht="29.1" customHeight="1" x14ac:dyDescent="0.25">
      <c r="A24" s="221" t="str">
        <f>'02 LISTE DE CONTRÔLE ET RAPPORT'!A24</f>
        <v/>
      </c>
      <c r="B24" s="222"/>
      <c r="C24" s="685" t="str">
        <f>'02 LISTE DE CONTRÔLE ET RAPPORT'!C24</f>
        <v>À contrôler dans les abris équipés de telles installations et dans les constructions protégées.</v>
      </c>
      <c r="D24" s="237"/>
      <c r="E24" s="8" t="s">
        <v>6</v>
      </c>
      <c r="F24" s="8" t="s">
        <v>6</v>
      </c>
      <c r="G24" s="8" t="s">
        <v>6</v>
      </c>
      <c r="H24" s="8" t="s">
        <v>6</v>
      </c>
    </row>
    <row r="25" spans="1:8" ht="29.1" customHeight="1" x14ac:dyDescent="0.25">
      <c r="A25" s="221" t="str">
        <f>'02 LISTE DE CONTRÔLE ET RAPPORT'!A25</f>
        <v/>
      </c>
      <c r="B25" s="222"/>
      <c r="C25" s="685" t="str">
        <f>'02 LISTE DE CONTRÔLE ET RAPPORT'!C25</f>
        <v>Le dossier concernant la ventilation et le chauffage comprend:</v>
      </c>
      <c r="D25" s="237"/>
      <c r="E25" s="8" t="s">
        <v>6</v>
      </c>
      <c r="F25" s="8" t="s">
        <v>6</v>
      </c>
      <c r="G25" s="8" t="s">
        <v>6</v>
      </c>
      <c r="H25" s="8" t="s">
        <v>6</v>
      </c>
    </row>
    <row r="26" spans="1:8" ht="29.1" customHeight="1" x14ac:dyDescent="0.25">
      <c r="A26" s="221" t="str">
        <f>'02 LISTE DE CONTRÔLE ET RAPPORT'!A26</f>
        <v/>
      </c>
      <c r="B26" s="222"/>
      <c r="C26" s="686" t="str">
        <f>'02 LISTE DE CONTRÔLE ET RAPPORT'!C26</f>
        <v>-        plans d’installation révisés (vue en plan, coupes) pour la ventilation,</v>
      </c>
      <c r="D26" s="237"/>
      <c r="E26" s="8" t="s">
        <v>6</v>
      </c>
      <c r="F26" s="8" t="s">
        <v>6</v>
      </c>
      <c r="G26" s="8" t="s">
        <v>6</v>
      </c>
      <c r="H26" s="8" t="s">
        <v>6</v>
      </c>
    </row>
    <row r="27" spans="1:8" ht="29.1" customHeight="1" x14ac:dyDescent="0.25">
      <c r="A27" s="221" t="str">
        <f>'02 LISTE DE CONTRÔLE ET RAPPORT'!A27</f>
        <v/>
      </c>
      <c r="B27" s="222"/>
      <c r="C27" s="686" t="str">
        <f>'02 LISTE DE CONTRÔLE ET RAPPORT'!C27</f>
        <v>-        plans d’installation révisés (vue en plan, coupes) pour installations de chauffage équipées d’un système de pompage d’eau chaude,</v>
      </c>
      <c r="D27" s="237"/>
      <c r="E27" s="8" t="s">
        <v>6</v>
      </c>
      <c r="F27" s="8" t="s">
        <v>6</v>
      </c>
      <c r="G27" s="8" t="s">
        <v>6</v>
      </c>
      <c r="H27" s="8" t="s">
        <v>6</v>
      </c>
    </row>
    <row r="28" spans="1:8" ht="29.1" customHeight="1" x14ac:dyDescent="0.25">
      <c r="A28" s="221" t="str">
        <f>'02 LISTE DE CONTRÔLE ET RAPPORT'!A28</f>
        <v/>
      </c>
      <c r="B28" s="222"/>
      <c r="C28" s="686" t="str">
        <f>'02 LISTE DE CONTRÔLE ET RAPPORT'!C28</f>
        <v>-        schéma d’exploitation du système de ventilation (principe de ventilation),</v>
      </c>
      <c r="D28" s="237"/>
      <c r="E28" s="8" t="s">
        <v>6</v>
      </c>
      <c r="F28" s="8" t="s">
        <v>6</v>
      </c>
      <c r="G28" s="8" t="s">
        <v>6</v>
      </c>
      <c r="H28" s="8" t="s">
        <v>6</v>
      </c>
    </row>
    <row r="29" spans="1:8" ht="29.1" customHeight="1" x14ac:dyDescent="0.25">
      <c r="A29" s="221" t="str">
        <f>'02 LISTE DE CONTRÔLE ET RAPPORT'!A29</f>
        <v/>
      </c>
      <c r="B29" s="222"/>
      <c r="C29" s="686" t="str">
        <f>'02 LISTE DE CONTRÔLE ET RAPPORT'!C29</f>
        <v>-        schéma d’exploitation de l’installation de chauffage (principe de chauffage),</v>
      </c>
      <c r="D29" s="237"/>
      <c r="E29" s="8" t="s">
        <v>6</v>
      </c>
      <c r="F29" s="8" t="s">
        <v>6</v>
      </c>
      <c r="G29" s="8" t="s">
        <v>6</v>
      </c>
      <c r="H29" s="8" t="s">
        <v>6</v>
      </c>
    </row>
    <row r="30" spans="1:8" ht="29.1" customHeight="1" x14ac:dyDescent="0.25">
      <c r="A30" s="221" t="str">
        <f>'02 LISTE DE CONTRÔLE ET RAPPORT'!A30</f>
        <v/>
      </c>
      <c r="B30" s="222"/>
      <c r="C30" s="686" t="str">
        <f>'02 LISTE DE CONTRÔLE ET RAPPORT'!C30</f>
        <v>-        calcul de la ventilation (répartition de l’air pulsé et système d’évacuation d’air) et</v>
      </c>
      <c r="D30" s="237"/>
      <c r="E30" s="8" t="s">
        <v>6</v>
      </c>
      <c r="F30" s="8" t="s">
        <v>6</v>
      </c>
      <c r="G30" s="8" t="s">
        <v>6</v>
      </c>
      <c r="H30" s="8" t="s">
        <v>6</v>
      </c>
    </row>
    <row r="31" spans="1:8" ht="29.1" customHeight="1" x14ac:dyDescent="0.25">
      <c r="A31" s="221" t="str">
        <f>'02 LISTE DE CONTRÔLE ET RAPPORT'!A31</f>
        <v/>
      </c>
      <c r="B31" s="222"/>
      <c r="C31" s="686" t="str">
        <f>'02 LISTE DE CONTRÔLE ET RAPPORT'!C31</f>
        <v>-        feuilles de données techniques (appareils de ventilation, ventilateurs d’évacuation d’air, réchauffeurs d’air électrique, instruments de mesure, valves anti-explosion, soupapes de surpression, filtres à gaz, etc.).</v>
      </c>
      <c r="D31" s="237"/>
      <c r="E31" s="8" t="s">
        <v>6</v>
      </c>
      <c r="F31" s="8" t="s">
        <v>6</v>
      </c>
      <c r="G31" s="8" t="s">
        <v>6</v>
      </c>
      <c r="H31" s="8" t="s">
        <v>6</v>
      </c>
    </row>
    <row r="32" spans="1:8" ht="29.1" customHeight="1" x14ac:dyDescent="0.25">
      <c r="A32" s="221" t="str">
        <f>'02 LISTE DE CONTRÔLE ET RAPPORT'!A32</f>
        <v/>
      </c>
      <c r="B32" s="222"/>
      <c r="C32" s="687" t="str">
        <f>'02 LISTE DE CONTRÔLE ET RAPPORT'!C32</f>
        <v>Le dossier concernant le réseau d’eau comprend:</v>
      </c>
      <c r="D32" s="237"/>
      <c r="E32" s="8" t="s">
        <v>6</v>
      </c>
      <c r="F32" s="8" t="s">
        <v>6</v>
      </c>
      <c r="G32" s="8" t="s">
        <v>6</v>
      </c>
      <c r="H32" s="8" t="s">
        <v>6</v>
      </c>
    </row>
    <row r="33" spans="1:8" ht="29.1" customHeight="1" x14ac:dyDescent="0.25">
      <c r="A33" s="221" t="str">
        <f>'02 LISTE DE CONTRÔLE ET RAPPORT'!A33</f>
        <v/>
      </c>
      <c r="B33" s="222"/>
      <c r="C33" s="688" t="str">
        <f>'02 LISTE DE CONTRÔLE ET RAPPORT'!C33</f>
        <v>-        plan/s d’installation révisé/s pour l’eau froide et l’eau chaude,</v>
      </c>
      <c r="D33" s="237"/>
      <c r="E33" s="8" t="s">
        <v>6</v>
      </c>
      <c r="F33" s="8" t="s">
        <v>6</v>
      </c>
      <c r="G33" s="8" t="s">
        <v>6</v>
      </c>
      <c r="H33" s="8" t="s">
        <v>6</v>
      </c>
    </row>
    <row r="34" spans="1:8" ht="29.1" customHeight="1" x14ac:dyDescent="0.25">
      <c r="A34" s="221" t="str">
        <f>'02 LISTE DE CONTRÔLE ET RAPPORT'!A34</f>
        <v/>
      </c>
      <c r="B34" s="222"/>
      <c r="C34" s="688" t="str">
        <f>'02 LISTE DE CONTRÔLE ET RAPPORT'!C34</f>
        <v>-        schéma révisé pour l’approvisionnement en eau et la répartition de l’eau,</v>
      </c>
      <c r="D34" s="237"/>
      <c r="E34" s="8" t="s">
        <v>6</v>
      </c>
      <c r="F34" s="8" t="s">
        <v>6</v>
      </c>
      <c r="G34" s="8" t="s">
        <v>6</v>
      </c>
      <c r="H34" s="8" t="s">
        <v>6</v>
      </c>
    </row>
    <row r="35" spans="1:8" ht="29.1" customHeight="1" x14ac:dyDescent="0.25">
      <c r="A35" s="221" t="str">
        <f>'02 LISTE DE CONTRÔLE ET RAPPORT'!A35</f>
        <v/>
      </c>
      <c r="B35" s="222"/>
      <c r="C35" s="688" t="str">
        <f>'02 LISTE DE CONTRÔLE ET RAPPORT'!C35</f>
        <v>-        schéma d’exploitation révisé pour l’approvisionnement en eau et la répartition de l’eau,</v>
      </c>
      <c r="D35" s="237"/>
      <c r="E35" s="8" t="s">
        <v>6</v>
      </c>
      <c r="F35" s="8" t="s">
        <v>6</v>
      </c>
      <c r="G35" s="8" t="s">
        <v>6</v>
      </c>
      <c r="H35" s="8" t="s">
        <v>6</v>
      </c>
    </row>
    <row r="36" spans="1:8" ht="29.1" customHeight="1" x14ac:dyDescent="0.25">
      <c r="A36" s="221" t="str">
        <f>'02 LISTE DE CONTRÔLE ET RAPPORT'!A36</f>
        <v/>
      </c>
      <c r="B36" s="222"/>
      <c r="C36" s="688" t="str">
        <f>'02 LISTE DE CONTRÔLE ET RAPPORT'!C36</f>
        <v xml:space="preserve">-        feuilles de données techniques (installation de surpression, appareil de stérilisation par rayons ultraviolets, etc.), </v>
      </c>
      <c r="D36" s="237"/>
      <c r="E36" s="8" t="s">
        <v>6</v>
      </c>
      <c r="F36" s="8" t="s">
        <v>6</v>
      </c>
      <c r="G36" s="8" t="s">
        <v>6</v>
      </c>
      <c r="H36" s="8" t="s">
        <v>6</v>
      </c>
    </row>
    <row r="37" spans="1:8" ht="29.1" customHeight="1" x14ac:dyDescent="0.25">
      <c r="A37" s="221" t="str">
        <f>'02 LISTE DE CONTRÔLE ET RAPPORT'!A37</f>
        <v/>
      </c>
      <c r="B37" s="222"/>
      <c r="C37" s="688" t="str">
        <f>'02 LISTE DE CONTRÔLE ET RAPPORT'!C37</f>
        <v>-        plan d’installation révisé pour la canalisation,</v>
      </c>
      <c r="D37" s="237"/>
      <c r="E37" s="8" t="s">
        <v>6</v>
      </c>
      <c r="F37" s="8" t="s">
        <v>6</v>
      </c>
      <c r="G37" s="8" t="s">
        <v>6</v>
      </c>
      <c r="H37" s="8" t="s">
        <v>6</v>
      </c>
    </row>
    <row r="38" spans="1:8" ht="29.1" customHeight="1" x14ac:dyDescent="0.25">
      <c r="A38" s="221" t="str">
        <f>'02 LISTE DE CONTRÔLE ET RAPPORT'!A38</f>
        <v/>
      </c>
      <c r="B38" s="222"/>
      <c r="C38" s="688" t="str">
        <f>'02 LISTE DE CONTRÔLE ET RAPPORT'!C38</f>
        <v>-        schéma révisé pour l’évacuation des eaux usées (schéma de principe de l’évacuation des eaux usées),</v>
      </c>
      <c r="D38" s="237"/>
      <c r="E38" s="8" t="s">
        <v>6</v>
      </c>
      <c r="F38" s="8" t="s">
        <v>6</v>
      </c>
      <c r="G38" s="8" t="s">
        <v>6</v>
      </c>
      <c r="H38" s="8" t="s">
        <v>6</v>
      </c>
    </row>
    <row r="39" spans="1:8" ht="29.1" customHeight="1" x14ac:dyDescent="0.25">
      <c r="A39" s="221" t="str">
        <f>'02 LISTE DE CONTRÔLE ET RAPPORT'!A39</f>
        <v/>
      </c>
      <c r="B39" s="222"/>
      <c r="C39" s="688" t="str">
        <f>'02 LISTE DE CONTRÔLE ET RAPPORT'!C39</f>
        <v>-        schéma d’exploitation révisé pour l’évacuation des eaux usées et</v>
      </c>
      <c r="D39" s="237"/>
      <c r="E39" s="8" t="s">
        <v>6</v>
      </c>
      <c r="F39" s="8" t="s">
        <v>6</v>
      </c>
      <c r="G39" s="8" t="s">
        <v>6</v>
      </c>
      <c r="H39" s="8" t="s">
        <v>6</v>
      </c>
    </row>
    <row r="40" spans="1:8" ht="29.1" customHeight="1" x14ac:dyDescent="0.25">
      <c r="A40" s="221" t="str">
        <f>'02 LISTE DE CONTRÔLE ET RAPPORT'!A40</f>
        <v/>
      </c>
      <c r="B40" s="222"/>
      <c r="C40" s="688" t="str">
        <f>'02 LISTE DE CONTRÔLE ET RAPPORT'!C40</f>
        <v>-        feuilles de données techniques (pompe électrique de la fosse fécale, pompe manuelle de la fosse fécale, etc.).</v>
      </c>
      <c r="D40" s="237"/>
      <c r="E40" s="8" t="s">
        <v>6</v>
      </c>
      <c r="F40" s="8" t="s">
        <v>6</v>
      </c>
      <c r="G40" s="8" t="s">
        <v>6</v>
      </c>
      <c r="H40" s="8" t="s">
        <v>6</v>
      </c>
    </row>
    <row r="41" spans="1:8" ht="29.1" customHeight="1" x14ac:dyDescent="0.25">
      <c r="A41" s="221" t="str">
        <f>'02 LISTE DE CONTRÔLE ET RAPPORT'!A41</f>
        <v/>
      </c>
      <c r="B41" s="222"/>
      <c r="C41" s="687" t="str">
        <f>'02 LISTE DE CONTRÔLE ET RAPPORT'!C41</f>
        <v>Le dossier concernant l’installation électrique comprend:</v>
      </c>
      <c r="D41" s="237"/>
      <c r="E41" s="8" t="s">
        <v>6</v>
      </c>
      <c r="F41" s="8" t="s">
        <v>6</v>
      </c>
      <c r="G41" s="8" t="s">
        <v>6</v>
      </c>
      <c r="H41" s="8" t="s">
        <v>6</v>
      </c>
    </row>
    <row r="42" spans="1:8" ht="29.1" customHeight="1" x14ac:dyDescent="0.25">
      <c r="A42" s="221" t="str">
        <f>'02 LISTE DE CONTRÔLE ET RAPPORT'!A42</f>
        <v/>
      </c>
      <c r="B42" s="222"/>
      <c r="C42" s="688" t="str">
        <f>'02 LISTE DE CONTRÔLE ET RAPPORT'!C42</f>
        <v>-        plan de situation 1:1000 (ligne d’amenée de courant fort),</v>
      </c>
      <c r="D42" s="237"/>
      <c r="E42" s="8" t="s">
        <v>6</v>
      </c>
      <c r="F42" s="8" t="s">
        <v>6</v>
      </c>
      <c r="G42" s="8" t="s">
        <v>6</v>
      </c>
      <c r="H42" s="8" t="s">
        <v>6</v>
      </c>
    </row>
    <row r="43" spans="1:8" ht="29.1" customHeight="1" x14ac:dyDescent="0.25">
      <c r="A43" s="221" t="str">
        <f>'02 LISTE DE CONTRÔLE ET RAPPORT'!A43</f>
        <v/>
      </c>
      <c r="B43" s="222"/>
      <c r="C43" s="688" t="str">
        <f>'02 LISTE DE CONTRÔLE ET RAPPORT'!C43</f>
        <v>-        plan/s d’installation de courant fort révisé/s,</v>
      </c>
      <c r="D43" s="237"/>
      <c r="E43" s="8" t="s">
        <v>6</v>
      </c>
      <c r="F43" s="8" t="s">
        <v>6</v>
      </c>
      <c r="G43" s="8" t="s">
        <v>6</v>
      </c>
      <c r="H43" s="8" t="s">
        <v>6</v>
      </c>
    </row>
    <row r="44" spans="1:8" ht="29.1" customHeight="1" x14ac:dyDescent="0.25">
      <c r="A44" s="221" t="str">
        <f>'02 LISTE DE CONTRÔLE ET RAPPORT'!A44</f>
        <v/>
      </c>
      <c r="B44" s="222"/>
      <c r="C44" s="688" t="str">
        <f>'02 LISTE DE CONTRÔLE ET RAPPORT'!C44</f>
        <v>-        schéma de principe révisé de l’alimentation électrique,</v>
      </c>
      <c r="D44" s="237"/>
      <c r="E44" s="8" t="s">
        <v>6</v>
      </c>
      <c r="F44" s="8" t="s">
        <v>6</v>
      </c>
      <c r="G44" s="8" t="s">
        <v>6</v>
      </c>
      <c r="H44" s="8" t="s">
        <v>6</v>
      </c>
    </row>
    <row r="45" spans="1:8" ht="29.1" customHeight="1" x14ac:dyDescent="0.25">
      <c r="A45" s="221" t="str">
        <f>'02 LISTE DE CONTRÔLE ET RAPPORT'!A45</f>
        <v/>
      </c>
      <c r="B45" s="222"/>
      <c r="C45" s="688" t="str">
        <f>'02 LISTE DE CONTRÔLE ET RAPPORT'!C45</f>
        <v>-        plan révisé de mise à terre,</v>
      </c>
      <c r="D45" s="237"/>
      <c r="E45" s="8" t="s">
        <v>6</v>
      </c>
      <c r="F45" s="8" t="s">
        <v>6</v>
      </c>
      <c r="G45" s="8" t="s">
        <v>6</v>
      </c>
      <c r="H45" s="8" t="s">
        <v>6</v>
      </c>
    </row>
    <row r="46" spans="1:8" ht="29.1" customHeight="1" x14ac:dyDescent="0.25">
      <c r="A46" s="221" t="str">
        <f>'02 LISTE DE CONTRÔLE ET RAPPORT'!A46</f>
        <v/>
      </c>
      <c r="B46" s="222"/>
      <c r="C46" s="688" t="str">
        <f>'02 LISTE DE CONTRÔLE ET RAPPORT'!C46</f>
        <v>-        schéma révisé pour le tableau principal et le tableau secondaire,</v>
      </c>
      <c r="D46" s="237"/>
      <c r="E46" s="8" t="s">
        <v>6</v>
      </c>
      <c r="F46" s="8" t="s">
        <v>6</v>
      </c>
      <c r="G46" s="8" t="s">
        <v>6</v>
      </c>
      <c r="H46" s="8" t="s">
        <v>6</v>
      </c>
    </row>
    <row r="47" spans="1:8" ht="29.1" customHeight="1" x14ac:dyDescent="0.25">
      <c r="A47" s="221" t="str">
        <f>'02 LISTE DE CONTRÔLE ET RAPPORT'!A47</f>
        <v/>
      </c>
      <c r="B47" s="222"/>
      <c r="C47" s="688" t="str">
        <f>'02 LISTE DE CONTRÔLE ET RAPPORT'!C47</f>
        <v>-        recueil de l’installation électrique dans les ouvrages de protection et</v>
      </c>
      <c r="D47" s="237"/>
      <c r="E47" s="8" t="s">
        <v>6</v>
      </c>
      <c r="F47" s="8" t="s">
        <v>6</v>
      </c>
      <c r="G47" s="8" t="s">
        <v>6</v>
      </c>
      <c r="H47" s="8" t="s">
        <v>6</v>
      </c>
    </row>
    <row r="48" spans="1:8" ht="29.1" customHeight="1" x14ac:dyDescent="0.25">
      <c r="A48" s="221" t="str">
        <f>'02 LISTE DE CONTRÔLE ET RAPPORT'!A48</f>
        <v/>
      </c>
      <c r="B48" s="222"/>
      <c r="C48" s="688" t="str">
        <f>'02 LISTE DE CONTRÔLE ET RAPPORT'!C48</f>
        <v>-        manuel d’utilisation du groupe électrogène de secours (*à vérifier dans les abris où l’alimentation de secours est prescrite [abris de plus de 800 places protégées] ou installée).</v>
      </c>
      <c r="D48" s="237"/>
      <c r="E48" s="8" t="s">
        <v>6</v>
      </c>
      <c r="F48" s="8" t="s">
        <v>6</v>
      </c>
      <c r="G48" s="8" t="s">
        <v>6</v>
      </c>
      <c r="H48" s="8" t="s">
        <v>6</v>
      </c>
    </row>
    <row r="49" spans="1:8" ht="29.1" customHeight="1" x14ac:dyDescent="0.25">
      <c r="A49" s="221" t="str">
        <f>'02 LISTE DE CONTRÔLE ET RAPPORT'!A49</f>
        <v/>
      </c>
      <c r="B49" s="222"/>
      <c r="C49" s="687" t="str">
        <f>'02 LISTE DE CONTRÔLE ET RAPPORT'!C49</f>
        <v>La documentation relative au groupe électrogène de secours doit comprendre le manuel d’utilisation et les instructions d’entretien ainsi que les indications suivantes: capacité du réservoir de carburant, niveau de l’eau de refroidissement, tableau des charges, résultat de la marche d’essai de 24 heures.</v>
      </c>
      <c r="D49" s="237"/>
      <c r="E49" s="8" t="s">
        <v>6</v>
      </c>
      <c r="F49" s="8" t="s">
        <v>6</v>
      </c>
      <c r="G49" s="8" t="s">
        <v>6</v>
      </c>
      <c r="H49" s="8" t="s">
        <v>6</v>
      </c>
    </row>
    <row r="50" spans="1:8" ht="29.1" customHeight="1" x14ac:dyDescent="0.25">
      <c r="A50" s="67" t="str">
        <f>'02 LISTE DE CONTRÔLE ET RAPPORT'!A50</f>
        <v/>
      </c>
      <c r="B50" s="191">
        <f>'02 LISTE DE CONTRÔLE ET RAPPORT'!B50</f>
        <v>1102.06</v>
      </c>
      <c r="C50" s="681" t="str">
        <f>'02 LISTE DE CONTRÔLE ET RAPPORT'!C50</f>
        <v>Description du défaut: Abris dans lesquels la transmission (trm) ou la télématique sont prescrites ou installées ainsi que constructions protégées:</v>
      </c>
      <c r="D50" s="70"/>
      <c r="E50" s="8" t="s">
        <v>6</v>
      </c>
      <c r="F50" s="8" t="s">
        <v>6</v>
      </c>
      <c r="G50" s="8" t="s">
        <v>6</v>
      </c>
      <c r="H50" s="8" t="s">
        <v>6</v>
      </c>
    </row>
    <row r="51" spans="1:8" ht="29.1" customHeight="1" x14ac:dyDescent="0.25">
      <c r="A51" s="221" t="str">
        <f>'02 LISTE DE CONTRÔLE ET RAPPORT'!A51</f>
        <v/>
      </c>
      <c r="B51" s="222"/>
      <c r="C51" s="687" t="str">
        <f>'02 LISTE DE CONTRÔLE ET RAPPORT'!C51</f>
        <v>Les plans des installations de trm/télématique révisés sont manquants (plan à l’échelle 1:50 et schémas).</v>
      </c>
      <c r="D51" s="237"/>
      <c r="E51" s="8" t="s">
        <v>6</v>
      </c>
      <c r="F51" s="8" t="s">
        <v>6</v>
      </c>
      <c r="G51" s="8" t="s">
        <v>6</v>
      </c>
      <c r="H51" s="8" t="s">
        <v>6</v>
      </c>
    </row>
    <row r="52" spans="1:8" ht="29.1" customHeight="1" x14ac:dyDescent="0.25">
      <c r="A52" s="221" t="str">
        <f>'02 LISTE DE CONTRÔLE ET RAPPORT'!A52</f>
        <v/>
      </c>
      <c r="B52" s="222"/>
      <c r="C52" s="688" t="str">
        <f>'02 LISTE DE CONTRÔLE ET RAPPORT'!C52</f>
        <v>-        plan d’installation révisé pour les équipements de télématique (raccordements/installations),</v>
      </c>
      <c r="D52" s="237"/>
      <c r="E52" s="8" t="s">
        <v>6</v>
      </c>
      <c r="F52" s="8" t="s">
        <v>6</v>
      </c>
      <c r="G52" s="8" t="s">
        <v>6</v>
      </c>
      <c r="H52" s="8" t="s">
        <v>6</v>
      </c>
    </row>
    <row r="53" spans="1:8" ht="29.1" customHeight="1" x14ac:dyDescent="0.25">
      <c r="A53" s="221" t="str">
        <f>'02 LISTE DE CONTRÔLE ET RAPPORT'!A53</f>
        <v/>
      </c>
      <c r="B53" s="222"/>
      <c r="C53" s="688" t="str">
        <f>'02 LISTE DE CONTRÔLE ET RAPPORT'!C53</f>
        <v>-        schéma de principe révisé pour les équipements de télématique (raccordements/installations),</v>
      </c>
      <c r="D53" s="237"/>
      <c r="E53" s="8" t="s">
        <v>6</v>
      </c>
      <c r="F53" s="8" t="s">
        <v>6</v>
      </c>
      <c r="G53" s="8" t="s">
        <v>6</v>
      </c>
      <c r="H53" s="8" t="s">
        <v>6</v>
      </c>
    </row>
    <row r="54" spans="1:8" ht="29.1" customHeight="1" x14ac:dyDescent="0.25">
      <c r="A54" s="221" t="str">
        <f>'02 LISTE DE CONTRÔLE ET RAPPORT'!A54</f>
        <v/>
      </c>
      <c r="B54" s="222"/>
      <c r="C54" s="688" t="str">
        <f>'02 LISTE DE CONTRÔLE ET RAPPORT'!C54</f>
        <v>-        schéma de principe révisé pour l’installation radio 2500 MHz,</v>
      </c>
      <c r="D54" s="237"/>
      <c r="E54" s="8" t="s">
        <v>6</v>
      </c>
      <c r="F54" s="8" t="s">
        <v>6</v>
      </c>
      <c r="G54" s="8" t="s">
        <v>6</v>
      </c>
      <c r="H54" s="8" t="s">
        <v>6</v>
      </c>
    </row>
    <row r="55" spans="1:8" ht="29.1" customHeight="1" x14ac:dyDescent="0.25">
      <c r="A55" s="221" t="str">
        <f>'02 LISTE DE CONTRÔLE ET RAPPORT'!A55</f>
        <v/>
      </c>
      <c r="B55" s="222"/>
      <c r="C55" s="688" t="str">
        <f>'02 LISTE DE CONTRÔLE ET RAPPORT'!C55</f>
        <v>-        schéma de principe révisé pour l’installation radio 200 MHz (ancienne),</v>
      </c>
      <c r="D55" s="237"/>
      <c r="E55" s="8" t="s">
        <v>6</v>
      </c>
      <c r="F55" s="8" t="s">
        <v>6</v>
      </c>
      <c r="G55" s="8" t="s">
        <v>6</v>
      </c>
      <c r="H55" s="8" t="s">
        <v>6</v>
      </c>
    </row>
    <row r="56" spans="1:8" ht="29.1" customHeight="1" x14ac:dyDescent="0.25">
      <c r="A56" s="221" t="str">
        <f>'02 LISTE DE CONTRÔLE ET RAPPORT'!A56</f>
        <v/>
      </c>
      <c r="B56" s="222"/>
      <c r="C56" s="688" t="str">
        <f>'02 LISTE DE CONTRÔLE ET RAPPORT'!C56</f>
        <v>-        manuel d’utilisation du modem,</v>
      </c>
      <c r="D56" s="237"/>
      <c r="E56" s="8" t="s">
        <v>6</v>
      </c>
      <c r="F56" s="8" t="s">
        <v>6</v>
      </c>
      <c r="G56" s="8" t="s">
        <v>6</v>
      </c>
      <c r="H56" s="8" t="s">
        <v>6</v>
      </c>
    </row>
    <row r="57" spans="1:8" ht="29.1" customHeight="1" x14ac:dyDescent="0.25">
      <c r="A57" s="221" t="str">
        <f>'02 LISTE DE CONTRÔLE ET RAPPORT'!A57</f>
        <v/>
      </c>
      <c r="B57" s="222"/>
      <c r="C57" s="688" t="str">
        <f>'02 LISTE DE CONTRÔLE ET RAPPORT'!C57</f>
        <v>-        manuel d’utilisation du routeur,</v>
      </c>
      <c r="D57" s="237"/>
      <c r="E57" s="8" t="s">
        <v>6</v>
      </c>
      <c r="F57" s="8" t="s">
        <v>6</v>
      </c>
      <c r="G57" s="8" t="s">
        <v>6</v>
      </c>
      <c r="H57" s="8" t="s">
        <v>6</v>
      </c>
    </row>
    <row r="58" spans="1:8" ht="29.1" customHeight="1" x14ac:dyDescent="0.25">
      <c r="A58" s="221" t="str">
        <f>'02 LISTE DE CONTRÔLE ET RAPPORT'!A58</f>
        <v/>
      </c>
      <c r="B58" s="222"/>
      <c r="C58" s="688" t="str">
        <f>'02 LISTE DE CONTRÔLE ET RAPPORT'!C58</f>
        <v>-        manuel d’utilisation de l’autocommutateur d’usagers (ACU) et</v>
      </c>
      <c r="D58" s="237"/>
      <c r="E58" s="8" t="s">
        <v>6</v>
      </c>
      <c r="F58" s="8" t="s">
        <v>6</v>
      </c>
      <c r="G58" s="8" t="s">
        <v>6</v>
      </c>
      <c r="H58" s="8" t="s">
        <v>6</v>
      </c>
    </row>
    <row r="59" spans="1:8" ht="29.1" customHeight="1" x14ac:dyDescent="0.25">
      <c r="A59" s="221" t="str">
        <f>'02 LISTE DE CONTRÔLE ET RAPPORT'!A59</f>
        <v/>
      </c>
      <c r="B59" s="222"/>
      <c r="C59" s="688" t="str">
        <f>'02 LISTE DE CONTRÔLE ET RAPPORT'!C59</f>
        <v>-        manuel d’utilisation du commutateur de réseau.</v>
      </c>
      <c r="D59" s="237"/>
      <c r="E59" s="8" t="s">
        <v>6</v>
      </c>
      <c r="F59" s="8" t="s">
        <v>6</v>
      </c>
      <c r="G59" s="8" t="s">
        <v>6</v>
      </c>
      <c r="H59" s="8" t="s">
        <v>6</v>
      </c>
    </row>
    <row r="60" spans="1:8" ht="29.1" customHeight="1" x14ac:dyDescent="0.25">
      <c r="A60" s="221" t="str">
        <f>'02 LISTE DE CONTRÔLE ET RAPPORT'!A60</f>
        <v/>
      </c>
      <c r="B60" s="222"/>
      <c r="C60" s="687" t="str">
        <f>'02 LISTE DE CONTRÔLE ET RAPPORT'!C60</f>
        <v>Les raccordements sur place doivent être déterminés par un spécialiste et demandés auprès du fournisseur de réseau. La programmation de l’autocommutateur d’usagers (ACU) doit être effectuée par une entreprise spécialisée autorisée.</v>
      </c>
      <c r="D60" s="237"/>
      <c r="E60" s="8" t="s">
        <v>6</v>
      </c>
      <c r="F60" s="8" t="s">
        <v>6</v>
      </c>
      <c r="G60" s="8" t="s">
        <v>6</v>
      </c>
      <c r="H60" s="8" t="s">
        <v>6</v>
      </c>
    </row>
    <row r="61" spans="1:8" ht="29.1" customHeight="1" thickBot="1" x14ac:dyDescent="0.3">
      <c r="A61" s="652" t="str">
        <f>'02 LISTE DE CONTRÔLE ET RAPPORT'!A61</f>
        <v/>
      </c>
      <c r="B61" s="192">
        <f>'02 LISTE DE CONTRÔLE ET RAPPORT'!B61</f>
        <v>1102.07</v>
      </c>
      <c r="C61" s="689" t="str">
        <f>'02 LISTE DE CONTRÔLE ET RAPPORT'!C61</f>
        <v>Description du défaut: Abris dans lesquels la transmission (trm) ou la télématique sont prescrites ou installées ainsi que constructions protégées: le plan de situation révisé (échelle 1:500 ou 1:1000) avec les emplacements des antennes, y compris les raccordements, est manquant.</v>
      </c>
      <c r="D61" s="653"/>
      <c r="E61" s="8" t="s">
        <v>6</v>
      </c>
      <c r="F61" s="8" t="s">
        <v>6</v>
      </c>
      <c r="G61" s="8" t="s">
        <v>6</v>
      </c>
      <c r="H61" s="8" t="s">
        <v>6</v>
      </c>
    </row>
    <row r="62" spans="1:8" ht="29.1" customHeight="1" thickBot="1" x14ac:dyDescent="0.3">
      <c r="A62" s="654" t="str">
        <f>'02 LISTE DE CONTRÔLE ET RAPPORT'!A62</f>
        <v/>
      </c>
      <c r="B62" s="648">
        <f>'02 LISTE DE CONTRÔLE ET RAPPORT'!B62</f>
        <v>1200</v>
      </c>
      <c r="C62" s="690" t="str">
        <f>'02 LISTE DE CONTRÔLE ET RAPPORT'!C62</f>
        <v>Entretien périodique</v>
      </c>
      <c r="D62" s="656"/>
      <c r="E62" s="8" t="s">
        <v>6</v>
      </c>
      <c r="F62" s="8" t="s">
        <v>6</v>
      </c>
      <c r="G62" s="8" t="s">
        <v>6</v>
      </c>
      <c r="H62" s="8" t="s">
        <v>6</v>
      </c>
    </row>
    <row r="63" spans="1:8" ht="29.1" customHeight="1" thickBot="1" x14ac:dyDescent="0.3">
      <c r="A63" s="72" t="str">
        <f>'02 LISTE DE CONTRÔLE ET RAPPORT'!A63</f>
        <v/>
      </c>
      <c r="B63" s="207">
        <f>'02 LISTE DE CONTRÔLE ET RAPPORT'!B63</f>
        <v>1201</v>
      </c>
      <c r="C63" s="680" t="str">
        <f>'02 LISTE DE CONTRÔLE ET RAPPORT'!C63</f>
        <v>Entretien périodique</v>
      </c>
      <c r="D63" s="651"/>
      <c r="E63" s="8" t="s">
        <v>6</v>
      </c>
      <c r="F63" s="8" t="s">
        <v>6</v>
      </c>
      <c r="G63" s="8" t="s">
        <v>6</v>
      </c>
      <c r="H63" s="8" t="s">
        <v>6</v>
      </c>
    </row>
    <row r="64" spans="1:8" ht="29.1" customHeight="1" x14ac:dyDescent="0.25">
      <c r="A64" s="68" t="str">
        <f>'02 LISTE DE CONTRÔLE ET RAPPORT'!A64</f>
        <v/>
      </c>
      <c r="B64" s="193">
        <f>'02 LISTE DE CONTRÔLE ET RAPPORT'!B64</f>
        <v>1201.01</v>
      </c>
      <c r="C64" s="691" t="str">
        <f>'02 LISTE DE CONTRÔLE ET RAPPORT'!C64</f>
        <v>Description du défaut: L’entretien périodique de l’ouvrage de protection n’a pas été effectué.</v>
      </c>
      <c r="D64" s="71"/>
      <c r="E64" s="8" t="s">
        <v>6</v>
      </c>
      <c r="F64" s="8" t="s">
        <v>6</v>
      </c>
      <c r="G64" s="8" t="s">
        <v>6</v>
      </c>
      <c r="H64" s="8" t="s">
        <v>6</v>
      </c>
    </row>
    <row r="65" spans="1:8" ht="29.1" customHeight="1" x14ac:dyDescent="0.25">
      <c r="A65" s="221" t="str">
        <f>'02 LISTE DE CONTRÔLE ET RAPPORT'!A65</f>
        <v/>
      </c>
      <c r="B65" s="222"/>
      <c r="C65" s="687" t="str">
        <f>'02 LISTE DE CONTRÔLE ET RAPPORT'!C65</f>
        <v xml:space="preserve">Conformément aux Instructions techniques pour l’entretien des constructions de protection civile de pleine valeur réalisées selon les ITO, les ITAS ou les ITMO (ITE), il convient de procéder chaque année à une entretien périodique selon les modalités suivantes: </v>
      </c>
      <c r="D65" s="237"/>
      <c r="E65" s="8" t="s">
        <v>6</v>
      </c>
      <c r="F65" s="8" t="s">
        <v>6</v>
      </c>
      <c r="G65" s="8" t="s">
        <v>6</v>
      </c>
      <c r="H65" s="8" t="s">
        <v>6</v>
      </c>
    </row>
    <row r="66" spans="1:8" ht="29.1" customHeight="1" x14ac:dyDescent="0.25">
      <c r="A66" s="221" t="str">
        <f>'02 LISTE DE CONTRÔLE ET RAPPORT'!A66</f>
        <v/>
      </c>
      <c r="B66" s="222"/>
      <c r="C66" s="688" t="str">
        <f>'02 LISTE DE CONTRÔLE ET RAPPORT'!C66</f>
        <v>-        8 contrôles,</v>
      </c>
      <c r="D66" s="237"/>
      <c r="E66" s="8" t="s">
        <v>6</v>
      </c>
      <c r="F66" s="8" t="s">
        <v>6</v>
      </c>
      <c r="G66" s="8" t="s">
        <v>6</v>
      </c>
      <c r="H66" s="8" t="s">
        <v>6</v>
      </c>
    </row>
    <row r="67" spans="1:8" ht="29.1" customHeight="1" x14ac:dyDescent="0.25">
      <c r="A67" s="221" t="str">
        <f>'02 LISTE DE CONTRÔLE ET RAPPORT'!A67</f>
        <v/>
      </c>
      <c r="B67" s="222"/>
      <c r="C67" s="688" t="str">
        <f>'02 LISTE DE CONTRÔLE ET RAPPORT'!C67</f>
        <v>-        3 PETITS entretiens et</v>
      </c>
      <c r="D67" s="237"/>
      <c r="E67" s="8" t="s">
        <v>6</v>
      </c>
      <c r="F67" s="8" t="s">
        <v>6</v>
      </c>
      <c r="G67" s="8" t="s">
        <v>6</v>
      </c>
      <c r="H67" s="8" t="s">
        <v>6</v>
      </c>
    </row>
    <row r="68" spans="1:8" ht="29.1" customHeight="1" x14ac:dyDescent="0.25">
      <c r="A68" s="221" t="str">
        <f>'02 LISTE DE CONTRÔLE ET RAPPORT'!A68</f>
        <v/>
      </c>
      <c r="B68" s="222"/>
      <c r="C68" s="688" t="str">
        <f>'02 LISTE DE CONTRÔLE ET RAPPORT'!C68</f>
        <v>-        1 GRAND entretien.</v>
      </c>
      <c r="D68" s="237"/>
      <c r="E68" s="8" t="s">
        <v>6</v>
      </c>
      <c r="F68" s="8" t="s">
        <v>6</v>
      </c>
      <c r="G68" s="8" t="s">
        <v>6</v>
      </c>
      <c r="H68" s="8" t="s">
        <v>6</v>
      </c>
    </row>
    <row r="69" spans="1:8" ht="29.1" customHeight="1" x14ac:dyDescent="0.25">
      <c r="A69" s="221" t="str">
        <f>'02 LISTE DE CONTRÔLE ET RAPPORT'!A69</f>
        <v/>
      </c>
      <c r="B69" s="222"/>
      <c r="C69" s="687" t="str">
        <f>'02 LISTE DE CONTRÔLE ET RAPPORT'!C69</f>
        <v>Pour assurer la disponibilité opérationnelle de la construction, il est indispensable que tous les préposés à la construction connaissent les installations techniques de leur construction et qu’ils effectuent l’entretien périodique de celle-ci. Des plans d’intervention appropriés doivent être établis et respectés.</v>
      </c>
      <c r="D69" s="237"/>
      <c r="E69" s="8" t="s">
        <v>6</v>
      </c>
      <c r="F69" s="8" t="s">
        <v>6</v>
      </c>
      <c r="G69" s="8" t="s">
        <v>6</v>
      </c>
      <c r="H69" s="8" t="s">
        <v>6</v>
      </c>
    </row>
    <row r="70" spans="1:8" ht="29.1" customHeight="1" x14ac:dyDescent="0.25">
      <c r="A70" s="221" t="str">
        <f>'02 LISTE DE CONTRÔLE ET RAPPORT'!A70</f>
        <v/>
      </c>
      <c r="B70" s="222"/>
      <c r="C70" s="687" t="str">
        <f>'02 LISTE DE CONTRÔLE ET RAPPORT'!C70</f>
        <v xml:space="preserve">L’entretien périodique des construction protégées doit aussi être effectué chaque année selon le même principe. Cependant, conformément aux Directives concernant le degré de préparation réduit (DPR) des constructions protégées de la protection de la population, il n’est pas nécessaire de procéder à des rondes de contrôle. </v>
      </c>
      <c r="D70" s="237"/>
      <c r="E70" s="8" t="s">
        <v>6</v>
      </c>
      <c r="F70" s="8" t="s">
        <v>6</v>
      </c>
      <c r="G70" s="8" t="s">
        <v>6</v>
      </c>
      <c r="H70" s="8" t="s">
        <v>6</v>
      </c>
    </row>
    <row r="71" spans="1:8" ht="29.1" customHeight="1" x14ac:dyDescent="0.25">
      <c r="A71" s="221" t="str">
        <f>'02 LISTE DE CONTRÔLE ET RAPPORT'!A71</f>
        <v/>
      </c>
      <c r="B71" s="222"/>
      <c r="C71" s="687" t="str">
        <f>'02 LISTE DE CONTRÔLE ET RAPPORT'!C71</f>
        <v>Conformément aux ITE, l’entretien périodique des abris spéciaux (abris en terrain découvert et dans des garages souterrains, abris d’hôpitaux et d’EMS) doit être effectué chaque année selon les modalités suivantes:</v>
      </c>
      <c r="D71" s="237"/>
      <c r="E71" s="8" t="s">
        <v>6</v>
      </c>
      <c r="F71" s="8" t="s">
        <v>6</v>
      </c>
      <c r="G71" s="8" t="s">
        <v>6</v>
      </c>
      <c r="H71" s="8" t="s">
        <v>6</v>
      </c>
    </row>
    <row r="72" spans="1:8" ht="29.1" customHeight="1" x14ac:dyDescent="0.25">
      <c r="A72" s="221" t="str">
        <f>'02 LISTE DE CONTRÔLE ET RAPPORT'!A72</f>
        <v/>
      </c>
      <c r="B72" s="222"/>
      <c r="C72" s="687" t="str">
        <f>'02 LISTE DE CONTRÔLE ET RAPPORT'!C72</f>
        <v>ITAS – abris avec alimentation électrique de secours et/ou avec alimentation en eau:</v>
      </c>
      <c r="D72" s="237"/>
      <c r="E72" s="8" t="s">
        <v>6</v>
      </c>
      <c r="F72" s="8" t="s">
        <v>6</v>
      </c>
      <c r="G72" s="8" t="s">
        <v>6</v>
      </c>
      <c r="H72" s="8" t="s">
        <v>6</v>
      </c>
    </row>
    <row r="73" spans="1:8" ht="29.1" customHeight="1" x14ac:dyDescent="0.25">
      <c r="A73" s="221" t="str">
        <f>'02 LISTE DE CONTRÔLE ET RAPPORT'!A73</f>
        <v/>
      </c>
      <c r="B73" s="222"/>
      <c r="C73" s="688" t="str">
        <f>'02 LISTE DE CONTRÔLE ET RAPPORT'!C73</f>
        <v>-        contrôles selon les besoins,</v>
      </c>
      <c r="D73" s="237"/>
      <c r="E73" s="8" t="s">
        <v>6</v>
      </c>
      <c r="F73" s="8" t="s">
        <v>6</v>
      </c>
      <c r="G73" s="8" t="s">
        <v>6</v>
      </c>
      <c r="H73" s="8" t="s">
        <v>6</v>
      </c>
    </row>
    <row r="74" spans="1:8" ht="29.1" customHeight="1" x14ac:dyDescent="0.25">
      <c r="A74" s="221" t="str">
        <f>'02 LISTE DE CONTRÔLE ET RAPPORT'!A74</f>
        <v/>
      </c>
      <c r="B74" s="222"/>
      <c r="C74" s="688" t="str">
        <f>'02 LISTE DE CONTRÔLE ET RAPPORT'!C74</f>
        <v>-        3 PETITS entretiens et</v>
      </c>
      <c r="D74" s="237"/>
      <c r="E74" s="8" t="s">
        <v>6</v>
      </c>
      <c r="F74" s="8" t="s">
        <v>6</v>
      </c>
      <c r="G74" s="8" t="s">
        <v>6</v>
      </c>
      <c r="H74" s="8" t="s">
        <v>6</v>
      </c>
    </row>
    <row r="75" spans="1:8" ht="29.1" customHeight="1" x14ac:dyDescent="0.25">
      <c r="A75" s="221" t="str">
        <f>'02 LISTE DE CONTRÔLE ET RAPPORT'!A75</f>
        <v/>
      </c>
      <c r="B75" s="222"/>
      <c r="C75" s="688" t="str">
        <f>'02 LISTE DE CONTRÔLE ET RAPPORT'!C75</f>
        <v>-        1 GRAND entretien</v>
      </c>
      <c r="D75" s="237"/>
      <c r="E75" s="8" t="s">
        <v>6</v>
      </c>
      <c r="F75" s="8" t="s">
        <v>6</v>
      </c>
      <c r="G75" s="8" t="s">
        <v>6</v>
      </c>
      <c r="H75" s="8" t="s">
        <v>6</v>
      </c>
    </row>
    <row r="76" spans="1:8" ht="29.1" customHeight="1" x14ac:dyDescent="0.25">
      <c r="A76" s="221" t="str">
        <f>'02 LISTE DE CONTRÔLE ET RAPPORT'!A76</f>
        <v/>
      </c>
      <c r="B76" s="222"/>
      <c r="C76" s="687" t="str">
        <f>'02 LISTE DE CONTRÔLE ET RAPPORT'!C76</f>
        <v>ITAS – abris sans alimentation électrique de secours et/ou sans alimentation en eau:</v>
      </c>
      <c r="D76" s="237"/>
      <c r="E76" s="8" t="s">
        <v>6</v>
      </c>
      <c r="F76" s="8" t="s">
        <v>6</v>
      </c>
      <c r="G76" s="8" t="s">
        <v>6</v>
      </c>
      <c r="H76" s="8" t="s">
        <v>6</v>
      </c>
    </row>
    <row r="77" spans="1:8" ht="29.1" customHeight="1" x14ac:dyDescent="0.25">
      <c r="A77" s="221" t="str">
        <f>'02 LISTE DE CONTRÔLE ET RAPPORT'!A77</f>
        <v/>
      </c>
      <c r="B77" s="222"/>
      <c r="C77" s="688" t="str">
        <f>'02 LISTE DE CONTRÔLE ET RAPPORT'!C77</f>
        <v>-        contrôles selon les besoins</v>
      </c>
      <c r="D77" s="237"/>
      <c r="E77" s="8" t="s">
        <v>6</v>
      </c>
      <c r="F77" s="8" t="s">
        <v>6</v>
      </c>
      <c r="G77" s="8" t="s">
        <v>6</v>
      </c>
      <c r="H77" s="8" t="s">
        <v>6</v>
      </c>
    </row>
    <row r="78" spans="1:8" ht="29.1" customHeight="1" x14ac:dyDescent="0.25">
      <c r="A78" s="221" t="str">
        <f>'02 LISTE DE CONTRÔLE ET RAPPORT'!A78</f>
        <v/>
      </c>
      <c r="B78" s="222"/>
      <c r="C78" s="688" t="str">
        <f>'02 LISTE DE CONTRÔLE ET RAPPORT'!C78</f>
        <v>-        PETITS entretiens selon les besoins et</v>
      </c>
      <c r="D78" s="237"/>
      <c r="E78" s="8" t="s">
        <v>6</v>
      </c>
      <c r="F78" s="8" t="s">
        <v>6</v>
      </c>
      <c r="G78" s="8" t="s">
        <v>6</v>
      </c>
      <c r="H78" s="8" t="s">
        <v>6</v>
      </c>
    </row>
    <row r="79" spans="1:8" ht="29.1" customHeight="1" thickBot="1" x14ac:dyDescent="0.3">
      <c r="A79" s="221" t="str">
        <f>'02 LISTE DE CONTRÔLE ET RAPPORT'!A79</f>
        <v/>
      </c>
      <c r="B79" s="225"/>
      <c r="C79" s="692" t="str">
        <f>'02 LISTE DE CONTRÔLE ET RAPPORT'!C79</f>
        <v>-        1 GRAND entretien.</v>
      </c>
      <c r="D79" s="237"/>
      <c r="E79" s="8" t="s">
        <v>6</v>
      </c>
      <c r="F79" s="8" t="s">
        <v>6</v>
      </c>
      <c r="G79" s="8" t="s">
        <v>6</v>
      </c>
      <c r="H79" s="8" t="s">
        <v>6</v>
      </c>
    </row>
    <row r="80" spans="1:8" ht="29.1" customHeight="1" thickBot="1" x14ac:dyDescent="0.3">
      <c r="A80" s="72" t="str">
        <f>'02 LISTE DE CONTRÔLE ET RAPPORT'!A80</f>
        <v/>
      </c>
      <c r="B80" s="207">
        <f>'02 LISTE DE CONTRÔLE ET RAPPORT'!B80</f>
        <v>1202</v>
      </c>
      <c r="C80" s="680" t="str">
        <f>'02 LISTE DE CONTRÔLE ET RAPPORT'!C80</f>
        <v>Personnel technique</v>
      </c>
      <c r="D80" s="651"/>
      <c r="E80" s="8" t="s">
        <v>6</v>
      </c>
      <c r="F80" s="8" t="s">
        <v>6</v>
      </c>
      <c r="G80" s="8" t="s">
        <v>6</v>
      </c>
      <c r="H80" s="8" t="s">
        <v>6</v>
      </c>
    </row>
    <row r="81" spans="1:8" ht="29.1" customHeight="1" x14ac:dyDescent="0.25">
      <c r="A81" s="68" t="str">
        <f>'02 LISTE DE CONTRÔLE ET RAPPORT'!A81</f>
        <v/>
      </c>
      <c r="B81" s="193">
        <f>'02 LISTE DE CONTRÔLE ET RAPPORT'!B81</f>
        <v>1202.01</v>
      </c>
      <c r="C81" s="691" t="str">
        <f>'02 LISTE DE CONTRÔLE ET RAPPORT'!C81</f>
        <v>Description du défaut: Aucune personne responsable de l’entretien de l’ouvrage de protection n’a été désignée.</v>
      </c>
      <c r="D81" s="71"/>
      <c r="E81" s="8" t="s">
        <v>6</v>
      </c>
      <c r="F81" s="8" t="s">
        <v>6</v>
      </c>
      <c r="G81" s="8" t="s">
        <v>6</v>
      </c>
      <c r="H81" s="8" t="s">
        <v>6</v>
      </c>
    </row>
    <row r="82" spans="1:8" ht="29.1" customHeight="1" x14ac:dyDescent="0.25">
      <c r="A82" s="221" t="str">
        <f>'02 LISTE DE CONTRÔLE ET RAPPORT'!A82</f>
        <v/>
      </c>
      <c r="B82" s="222"/>
      <c r="C82" s="687" t="str">
        <f>'02 LISTE DE CONTRÔLE ET RAPPORT'!C82</f>
        <v>Le propriétaire désigne une personne responsable de l’entretien.</v>
      </c>
      <c r="D82" s="237"/>
      <c r="E82" s="8" t="s">
        <v>6</v>
      </c>
      <c r="F82" s="8" t="s">
        <v>6</v>
      </c>
      <c r="G82" s="8" t="s">
        <v>6</v>
      </c>
      <c r="H82" s="8" t="s">
        <v>6</v>
      </c>
    </row>
    <row r="83" spans="1:8" ht="29.1" customHeight="1" x14ac:dyDescent="0.25">
      <c r="A83" s="221" t="str">
        <f>'02 LISTE DE CONTRÔLE ET RAPPORT'!A83</f>
        <v/>
      </c>
      <c r="B83" s="222"/>
      <c r="C83" s="687" t="str">
        <f>'02 LISTE DE CONTRÔLE ET RAPPORT'!C83</f>
        <v>Celle-ci doit pouvoir disposer d’une équipe chargée de procéder aux travaux d’entretien conformément aux ITE.</v>
      </c>
      <c r="D83" s="237"/>
      <c r="E83" s="8" t="s">
        <v>6</v>
      </c>
      <c r="F83" s="8" t="s">
        <v>6</v>
      </c>
      <c r="G83" s="8" t="s">
        <v>6</v>
      </c>
      <c r="H83" s="8" t="s">
        <v>6</v>
      </c>
    </row>
    <row r="84" spans="1:8" ht="29.1" customHeight="1" x14ac:dyDescent="0.25">
      <c r="A84" s="221" t="str">
        <f>'02 LISTE DE CONTRÔLE ET RAPPORT'!A84</f>
        <v/>
      </c>
      <c r="B84" s="222"/>
      <c r="C84" s="687" t="str">
        <f>'02 LISTE DE CONTRÔLE ET RAPPORT'!C84</f>
        <v>Peuvent faire partie de l’équipe chargée de l’entretien:</v>
      </c>
      <c r="D84" s="237"/>
      <c r="E84" s="8" t="s">
        <v>6</v>
      </c>
      <c r="F84" s="8" t="s">
        <v>6</v>
      </c>
      <c r="G84" s="8" t="s">
        <v>6</v>
      </c>
      <c r="H84" s="8" t="s">
        <v>6</v>
      </c>
    </row>
    <row r="85" spans="1:8" ht="29.1" customHeight="1" x14ac:dyDescent="0.25">
      <c r="A85" s="221" t="str">
        <f>'02 LISTE DE CONTRÔLE ET RAPPORT'!A85</f>
        <v/>
      </c>
      <c r="B85" s="222"/>
      <c r="C85" s="688" t="str">
        <f>'02 LISTE DE CONTRÔLE ET RAPPORT'!C85</f>
        <v>-        préposé à la construction de la protection civile,</v>
      </c>
      <c r="D85" s="237"/>
      <c r="E85" s="8" t="s">
        <v>6</v>
      </c>
      <c r="F85" s="8" t="s">
        <v>6</v>
      </c>
      <c r="G85" s="8" t="s">
        <v>6</v>
      </c>
      <c r="H85" s="8" t="s">
        <v>6</v>
      </c>
    </row>
    <row r="86" spans="1:8" ht="29.1" customHeight="1" x14ac:dyDescent="0.25">
      <c r="A86" s="221" t="str">
        <f>'02 LISTE DE CONTRÔLE ET RAPPORT'!A86</f>
        <v/>
      </c>
      <c r="B86" s="222"/>
      <c r="C86" s="688" t="str">
        <f>'02 LISTE DE CONTRÔLE ET RAPPORT'!C86</f>
        <v>-        employés de commune,</v>
      </c>
      <c r="D86" s="237"/>
      <c r="E86" s="8" t="s">
        <v>6</v>
      </c>
      <c r="F86" s="8" t="s">
        <v>6</v>
      </c>
      <c r="G86" s="8" t="s">
        <v>6</v>
      </c>
      <c r="H86" s="8" t="s">
        <v>6</v>
      </c>
    </row>
    <row r="87" spans="1:8" ht="29.1" customHeight="1" x14ac:dyDescent="0.25">
      <c r="A87" s="221" t="str">
        <f>'02 LISTE DE CONTRÔLE ET RAPPORT'!A87</f>
        <v/>
      </c>
      <c r="B87" s="222"/>
      <c r="C87" s="688" t="str">
        <f>'02 LISTE DE CONTRÔLE ET RAPPORT'!C87</f>
        <v>-        service technique des hôpitaux,</v>
      </c>
      <c r="D87" s="237"/>
      <c r="E87" s="8" t="s">
        <v>6</v>
      </c>
      <c r="F87" s="8" t="s">
        <v>6</v>
      </c>
      <c r="G87" s="8" t="s">
        <v>6</v>
      </c>
      <c r="H87" s="8" t="s">
        <v>6</v>
      </c>
    </row>
    <row r="88" spans="1:8" ht="29.1" customHeight="1" x14ac:dyDescent="0.25">
      <c r="A88" s="221" t="str">
        <f>'02 LISTE DE CONTRÔLE ET RAPPORT'!A88</f>
        <v/>
      </c>
      <c r="B88" s="222"/>
      <c r="C88" s="688" t="str">
        <f>'02 LISTE DE CONTRÔLE ET RAPPORT'!C88</f>
        <v>-        spécialistes,</v>
      </c>
      <c r="D88" s="237"/>
      <c r="E88" s="8" t="s">
        <v>6</v>
      </c>
      <c r="F88" s="8" t="s">
        <v>6</v>
      </c>
      <c r="G88" s="8" t="s">
        <v>6</v>
      </c>
      <c r="H88" s="8" t="s">
        <v>6</v>
      </c>
    </row>
    <row r="89" spans="1:8" ht="29.1" customHeight="1" x14ac:dyDescent="0.25">
      <c r="A89" s="221" t="str">
        <f>'02 LISTE DE CONTRÔLE ET RAPPORT'!A89</f>
        <v/>
      </c>
      <c r="B89" s="222"/>
      <c r="C89" s="688" t="str">
        <f>'02 LISTE DE CONTRÔLE ET RAPPORT'!C89</f>
        <v>-        entreprises spécialisées et</v>
      </c>
      <c r="D89" s="237"/>
      <c r="E89" s="8" t="s">
        <v>6</v>
      </c>
      <c r="F89" s="8" t="s">
        <v>6</v>
      </c>
      <c r="G89" s="8" t="s">
        <v>6</v>
      </c>
      <c r="H89" s="8" t="s">
        <v>6</v>
      </c>
    </row>
    <row r="90" spans="1:8" ht="29.1" customHeight="1" x14ac:dyDescent="0.25">
      <c r="A90" s="221" t="str">
        <f>'02 LISTE DE CONTRÔLE ET RAPPORT'!A90</f>
        <v/>
      </c>
      <c r="B90" s="222"/>
      <c r="C90" s="688" t="str">
        <f>'02 LISTE DE CONTRÔLE ET RAPPORT'!C90</f>
        <v>-        concierges.</v>
      </c>
      <c r="D90" s="237"/>
      <c r="E90" s="8" t="s">
        <v>6</v>
      </c>
      <c r="F90" s="8" t="s">
        <v>6</v>
      </c>
      <c r="G90" s="8" t="s">
        <v>6</v>
      </c>
      <c r="H90" s="8" t="s">
        <v>6</v>
      </c>
    </row>
    <row r="91" spans="1:8" ht="29.1" customHeight="1" x14ac:dyDescent="0.25">
      <c r="A91" s="221" t="str">
        <f>'02 LISTE DE CONTRÔLE ET RAPPORT'!A91</f>
        <v/>
      </c>
      <c r="B91" s="222"/>
      <c r="C91" s="687" t="str">
        <f>'02 LISTE DE CONTRÔLE ET RAPPORT'!C91</f>
        <v>Pour des raisons de sécurité, au moins deux personnes doivent être présentes lors des PETITS et GRANDS entretiens (voir aussi la liste de contrôle 67023 de la Suva «Travailleurs isolés»).</v>
      </c>
      <c r="D91" s="237"/>
      <c r="E91" s="8" t="s">
        <v>6</v>
      </c>
      <c r="F91" s="8" t="s">
        <v>6</v>
      </c>
      <c r="G91" s="8" t="s">
        <v>6</v>
      </c>
      <c r="H91" s="8" t="s">
        <v>6</v>
      </c>
    </row>
    <row r="92" spans="1:8" ht="29.1" customHeight="1" x14ac:dyDescent="0.25">
      <c r="A92" s="68" t="str">
        <f>'02 LISTE DE CONTRÔLE ET RAPPORT'!A92</f>
        <v/>
      </c>
      <c r="B92" s="63">
        <f>'02 LISTE DE CONTRÔLE ET RAPPORT'!B92</f>
        <v>1202.02</v>
      </c>
      <c r="C92" s="693" t="str">
        <f>'02 LISTE DE CONTRÔLE ET RAPPORT'!C92</f>
        <v>Description du défaut: La personne responsable de l’entretien ne connaît pas les positions d’entretien.</v>
      </c>
      <c r="D92" s="71"/>
      <c r="E92" s="8" t="s">
        <v>6</v>
      </c>
      <c r="F92" s="8" t="s">
        <v>6</v>
      </c>
      <c r="G92" s="8" t="s">
        <v>6</v>
      </c>
      <c r="H92" s="8" t="s">
        <v>6</v>
      </c>
    </row>
    <row r="93" spans="1:8" ht="29.1" customHeight="1" x14ac:dyDescent="0.25">
      <c r="A93" s="221" t="str">
        <f>'02 LISTE DE CONTRÔLE ET RAPPORT'!A93</f>
        <v/>
      </c>
      <c r="B93" s="222"/>
      <c r="C93" s="682" t="str">
        <f>'02 LISTE DE CONTRÔLE ET RAPPORT'!C93</f>
        <v>L’entretien des ouvrages de protection se fonde sur les listes de contrôle de l’entretien (LCE) et les ITE 2000.</v>
      </c>
      <c r="D93" s="237"/>
      <c r="E93" s="8" t="s">
        <v>6</v>
      </c>
      <c r="F93" s="8" t="s">
        <v>6</v>
      </c>
      <c r="G93" s="8" t="s">
        <v>6</v>
      </c>
      <c r="H93" s="8" t="s">
        <v>6</v>
      </c>
    </row>
    <row r="94" spans="1:8" ht="29.1" customHeight="1" x14ac:dyDescent="0.25">
      <c r="A94" s="68" t="str">
        <f>'02 LISTE DE CONTRÔLE ET RAPPORT'!A94</f>
        <v/>
      </c>
      <c r="B94" s="63">
        <f>'02 LISTE DE CONTRÔLE ET RAPPORT'!B94</f>
        <v>1202.03</v>
      </c>
      <c r="C94" s="693" t="str">
        <f>'02 LISTE DE CONTRÔLE ET RAPPORT'!C94</f>
        <v>Description du défaut: La maintenance, l’entretien ou la préparation technique de l’ouvrage de protection ne peuvent pas être garantis avec le personnel technique mis à disposition.</v>
      </c>
      <c r="D94" s="71"/>
      <c r="E94" s="8" t="s">
        <v>6</v>
      </c>
      <c r="F94" s="8" t="s">
        <v>6</v>
      </c>
      <c r="G94" s="8" t="s">
        <v>6</v>
      </c>
      <c r="H94" s="8" t="s">
        <v>6</v>
      </c>
    </row>
    <row r="95" spans="1:8" ht="29.1" customHeight="1" x14ac:dyDescent="0.25">
      <c r="A95" s="221" t="str">
        <f>'02 LISTE DE CONTRÔLE ET RAPPORT'!A95</f>
        <v/>
      </c>
      <c r="B95" s="222"/>
      <c r="C95" s="687" t="str">
        <f>'02 LISTE DE CONTRÔLE ET RAPPORT'!C95</f>
        <v>Pour assurer la maintenance et l’entretien ainsi que la disponibilité opérationnelle de la construction protégée, une équipe d’entretien doit être mise à disposition. En fonction de la taille et du type de l’ouvrage de protection, celle-ci peut comprendre:</v>
      </c>
      <c r="D95" s="237"/>
      <c r="E95" s="8" t="s">
        <v>6</v>
      </c>
      <c r="F95" s="8" t="s">
        <v>6</v>
      </c>
      <c r="G95" s="8" t="s">
        <v>6</v>
      </c>
      <c r="H95" s="8" t="s">
        <v>6</v>
      </c>
    </row>
    <row r="96" spans="1:8" ht="29.1" customHeight="1" x14ac:dyDescent="0.25">
      <c r="A96" s="221" t="str">
        <f>'02 LISTE DE CONTRÔLE ET RAPPORT'!A96</f>
        <v/>
      </c>
      <c r="B96" s="222"/>
      <c r="C96" s="688" t="str">
        <f>'02 LISTE DE CONTRÔLE ET RAPPORT'!C96</f>
        <v>-        1 personne responsable de l’entretien de l’ouvrage de protection et</v>
      </c>
      <c r="D96" s="237"/>
      <c r="E96" s="8" t="s">
        <v>6</v>
      </c>
      <c r="F96" s="8" t="s">
        <v>6</v>
      </c>
      <c r="G96" s="8" t="s">
        <v>6</v>
      </c>
      <c r="H96" s="8" t="s">
        <v>6</v>
      </c>
    </row>
    <row r="97" spans="1:8" ht="29.1" customHeight="1" x14ac:dyDescent="0.25">
      <c r="A97" s="221" t="str">
        <f>'02 LISTE DE CONTRÔLE ET RAPPORT'!A97</f>
        <v/>
      </c>
      <c r="B97" s="222"/>
      <c r="C97" s="688" t="str">
        <f>'02 LISTE DE CONTRÔLE ET RAPPORT'!C97</f>
        <v>-        1 à 3 spécialistes électricité/ventilation/installations sanitaires/mécanique.</v>
      </c>
      <c r="D97" s="237"/>
      <c r="E97" s="8" t="s">
        <v>6</v>
      </c>
      <c r="F97" s="8" t="s">
        <v>6</v>
      </c>
      <c r="G97" s="8" t="s">
        <v>6</v>
      </c>
      <c r="H97" s="8" t="s">
        <v>6</v>
      </c>
    </row>
    <row r="98" spans="1:8" ht="29.1" customHeight="1" thickBot="1" x14ac:dyDescent="0.3">
      <c r="A98" s="221" t="str">
        <f>'02 LISTE DE CONTRÔLE ET RAPPORT'!A98</f>
        <v/>
      </c>
      <c r="B98" s="225"/>
      <c r="C98" s="694" t="str">
        <f>'02 LISTE DE CONTRÔLE ET RAPPORT'!C98</f>
        <v>Le personnel technique doit être recruté, formé et engagé régulièrement.</v>
      </c>
      <c r="D98" s="237"/>
      <c r="E98" s="8" t="s">
        <v>6</v>
      </c>
      <c r="F98" s="8" t="s">
        <v>6</v>
      </c>
      <c r="G98" s="8" t="s">
        <v>6</v>
      </c>
      <c r="H98" s="8" t="s">
        <v>6</v>
      </c>
    </row>
    <row r="99" spans="1:8" ht="29.1" customHeight="1" thickBot="1" x14ac:dyDescent="0.3">
      <c r="A99" s="72" t="str">
        <f>'02 LISTE DE CONTRÔLE ET RAPPORT'!A99</f>
        <v/>
      </c>
      <c r="B99" s="207">
        <f>'02 LISTE DE CONTRÔLE ET RAPPORT'!B99</f>
        <v>1203</v>
      </c>
      <c r="C99" s="680" t="str">
        <f>'02 LISTE DE CONTRÔLE ET RAPPORT'!C99</f>
        <v xml:space="preserve">Outils et matériel servant à l’entretien </v>
      </c>
      <c r="D99" s="651"/>
      <c r="E99" s="8" t="s">
        <v>6</v>
      </c>
      <c r="F99" s="8" t="s">
        <v>6</v>
      </c>
      <c r="G99" s="8" t="s">
        <v>6</v>
      </c>
      <c r="H99" s="8" t="s">
        <v>6</v>
      </c>
    </row>
    <row r="100" spans="1:8" ht="29.1" customHeight="1" x14ac:dyDescent="0.25">
      <c r="A100" s="67" t="str">
        <f>'02 LISTE DE CONTRÔLE ET RAPPORT'!A100</f>
        <v/>
      </c>
      <c r="B100" s="190">
        <f>'02 LISTE DE CONTRÔLE ET RAPPORT'!B100</f>
        <v>1203.01</v>
      </c>
      <c r="C100" s="695" t="str">
        <f>'02 LISTE DE CONTRÔLE ET RAPPORT'!C100</f>
        <v>Description du défaut: Le personnel technique ne dispose pas des outils nécessaires à l’entretien périodique.</v>
      </c>
      <c r="D100" s="70"/>
      <c r="E100" s="8" t="s">
        <v>6</v>
      </c>
      <c r="F100" s="8" t="s">
        <v>6</v>
      </c>
      <c r="G100" s="8" t="s">
        <v>6</v>
      </c>
      <c r="H100" s="8" t="s">
        <v>6</v>
      </c>
    </row>
    <row r="101" spans="1:8" ht="29.1" customHeight="1" x14ac:dyDescent="0.25">
      <c r="A101" s="221" t="str">
        <f>'02 LISTE DE CONTRÔLE ET RAPPORT'!A101</f>
        <v/>
      </c>
      <c r="B101" s="222"/>
      <c r="C101" s="687" t="str">
        <f>'02 LISTE DE CONTRÔLE ET RAPPORT'!C101</f>
        <v>Afin de pouvoir effecteur l’entretien périodique, le personnel technique doit pouvoir disposer des outils et du matériel nécessaires, à savoir:</v>
      </c>
      <c r="D101" s="237"/>
      <c r="E101" s="8" t="s">
        <v>6</v>
      </c>
      <c r="F101" s="8" t="s">
        <v>6</v>
      </c>
      <c r="G101" s="8" t="s">
        <v>6</v>
      </c>
      <c r="H101" s="8" t="s">
        <v>6</v>
      </c>
    </row>
    <row r="102" spans="1:8" ht="29.1" customHeight="1" x14ac:dyDescent="0.25">
      <c r="A102" s="221" t="str">
        <f>'02 LISTE DE CONTRÔLE ET RAPPORT'!A102</f>
        <v/>
      </c>
      <c r="B102" s="222"/>
      <c r="C102" s="688" t="str">
        <f>'02 LISTE DE CONTRÔLE ET RAPPORT'!C102</f>
        <v>-        banc de travail et chariot à outils dans les constructions protégées (livrés par l’OFPP),</v>
      </c>
      <c r="D102" s="237"/>
      <c r="E102" s="8" t="s">
        <v>6</v>
      </c>
      <c r="F102" s="8" t="s">
        <v>6</v>
      </c>
      <c r="G102" s="8" t="s">
        <v>6</v>
      </c>
      <c r="H102" s="8" t="s">
        <v>6</v>
      </c>
    </row>
    <row r="103" spans="1:8" ht="29.1" customHeight="1" x14ac:dyDescent="0.25">
      <c r="A103" s="221" t="str">
        <f>'02 LISTE DE CONTRÔLE ET RAPPORT'!A103</f>
        <v/>
      </c>
      <c r="B103" s="222"/>
      <c r="C103" s="688" t="str">
        <f>'02 LISTE DE CONTRÔLE ET RAPPORT'!C103</f>
        <v>-        jeu d’outils simple dans les abris (fourni par le propriétaire),</v>
      </c>
      <c r="D103" s="237"/>
      <c r="E103" s="8" t="s">
        <v>6</v>
      </c>
      <c r="F103" s="8" t="s">
        <v>6</v>
      </c>
      <c r="G103" s="8" t="s">
        <v>6</v>
      </c>
      <c r="H103" s="8" t="s">
        <v>6</v>
      </c>
    </row>
    <row r="104" spans="1:8" ht="29.1" customHeight="1" x14ac:dyDescent="0.25">
      <c r="A104" s="221" t="str">
        <f>'02 LISTE DE CONTRÔLE ET RAPPORT'!A104</f>
        <v/>
      </c>
      <c r="B104" s="222"/>
      <c r="C104" s="688" t="str">
        <f>'02 LISTE DE CONTRÔLE ET RAPPORT'!C104</f>
        <v>-        produits d’entretien et lubrifiants et</v>
      </c>
      <c r="D104" s="237"/>
      <c r="E104" s="8" t="s">
        <v>6</v>
      </c>
      <c r="F104" s="8" t="s">
        <v>6</v>
      </c>
      <c r="G104" s="8" t="s">
        <v>6</v>
      </c>
      <c r="H104" s="8" t="s">
        <v>6</v>
      </c>
    </row>
    <row r="105" spans="1:8" ht="29.1" customHeight="1" x14ac:dyDescent="0.25">
      <c r="A105" s="221" t="str">
        <f>'02 LISTE DE CONTRÔLE ET RAPPORT'!A105</f>
        <v/>
      </c>
      <c r="B105" s="222"/>
      <c r="C105" s="688" t="str">
        <f>'02 LISTE DE CONTRÔLE ET RAPPORT'!C105</f>
        <v>-        appareils et produits de nettoyage.</v>
      </c>
      <c r="D105" s="237"/>
      <c r="E105" s="8" t="s">
        <v>6</v>
      </c>
      <c r="F105" s="8" t="s">
        <v>6</v>
      </c>
      <c r="G105" s="8" t="s">
        <v>6</v>
      </c>
      <c r="H105" s="8" t="s">
        <v>6</v>
      </c>
    </row>
    <row r="106" spans="1:8" ht="29.1" customHeight="1" thickBot="1" x14ac:dyDescent="0.3">
      <c r="A106" s="236" t="str">
        <f>'02 LISTE DE CONTRÔLE ET RAPPORT'!A106</f>
        <v/>
      </c>
      <c r="B106" s="225"/>
      <c r="C106" s="694" t="str">
        <f>'02 LISTE DE CONTRÔLE ET RAPPORT'!C106</f>
        <v>Les appareils, outils et le matériel manquants doivent être achetés ou mis à la disposition du personnel technique.</v>
      </c>
      <c r="D106" s="657"/>
      <c r="E106" s="8" t="s">
        <v>6</v>
      </c>
      <c r="F106" s="8" t="s">
        <v>6</v>
      </c>
      <c r="G106" s="8" t="s">
        <v>6</v>
      </c>
      <c r="H106" s="8" t="s">
        <v>6</v>
      </c>
    </row>
    <row r="107" spans="1:8" ht="29.1" customHeight="1" thickBot="1" x14ac:dyDescent="0.3">
      <c r="A107" s="654" t="str">
        <f>'02 LISTE DE CONTRÔLE ET RAPPORT'!A107</f>
        <v/>
      </c>
      <c r="B107" s="648">
        <f>'02 LISTE DE CONTRÔLE ET RAPPORT'!B107</f>
        <v>1300</v>
      </c>
      <c r="C107" s="690" t="str">
        <f>'02 LISTE DE CONTRÔLE ET RAPPORT'!C107</f>
        <v>Documents</v>
      </c>
      <c r="D107" s="656"/>
      <c r="E107" s="8" t="s">
        <v>6</v>
      </c>
      <c r="F107" s="8" t="s">
        <v>6</v>
      </c>
      <c r="G107" s="8" t="s">
        <v>6</v>
      </c>
      <c r="H107" s="8" t="s">
        <v>6</v>
      </c>
    </row>
    <row r="108" spans="1:8" ht="29.1" customHeight="1" thickBot="1" x14ac:dyDescent="0.3">
      <c r="A108" s="72" t="str">
        <f>'02 LISTE DE CONTRÔLE ET RAPPORT'!A108</f>
        <v/>
      </c>
      <c r="B108" s="207">
        <f>'02 LISTE DE CONTRÔLE ET RAPPORT'!B108</f>
        <v>1301</v>
      </c>
      <c r="C108" s="680" t="str">
        <f>'02 LISTE DE CONTRÔLE ET RAPPORT'!C108</f>
        <v>Documents administratifs</v>
      </c>
      <c r="D108" s="651"/>
      <c r="E108" s="8" t="s">
        <v>6</v>
      </c>
      <c r="F108" s="8" t="s">
        <v>6</v>
      </c>
      <c r="G108" s="8" t="s">
        <v>6</v>
      </c>
      <c r="H108" s="8" t="s">
        <v>6</v>
      </c>
    </row>
    <row r="109" spans="1:8" ht="29.1" customHeight="1" x14ac:dyDescent="0.25">
      <c r="A109" s="67" t="str">
        <f>'02 LISTE DE CONTRÔLE ET RAPPORT'!A109</f>
        <v/>
      </c>
      <c r="B109" s="190">
        <f>'02 LISTE DE CONTRÔLE ET RAPPORT'!B109</f>
        <v>1301.01</v>
      </c>
      <c r="C109" s="695" t="str">
        <f>'02 LISTE DE CONTRÔLE ET RAPPORT'!C109</f>
        <v>Description du défaut: Le cahier des charges pour le personnel responsable de l’entretien est manquant.</v>
      </c>
      <c r="D109" s="70"/>
      <c r="E109" s="8" t="s">
        <v>6</v>
      </c>
      <c r="F109" s="8" t="s">
        <v>6</v>
      </c>
      <c r="G109" s="8" t="s">
        <v>6</v>
      </c>
      <c r="H109" s="8" t="s">
        <v>6</v>
      </c>
    </row>
    <row r="110" spans="1:8" ht="29.1" customHeight="1" thickBot="1" x14ac:dyDescent="0.3">
      <c r="A110" s="221" t="str">
        <f>'02 LISTE DE CONTRÔLE ET RAPPORT'!A110</f>
        <v/>
      </c>
      <c r="B110" s="225"/>
      <c r="C110" s="683" t="str">
        <f>'02 LISTE DE CONTRÔLE ET RAPPORT'!C110</f>
        <v>Il convient d’établir des cahiers des charges en vue de la coordination des tâches ou des différents postes ainsi que de leur différenciation (par exemple selon les ITE 2000, partie 1, appendice C). Ces cahiers des charges règlent les droits et les devoirs liés à l’entretien périodique des personnes responsables de l’entretien et, le cas échéant, du personnel technique mis à disposition.</v>
      </c>
      <c r="D110" s="237"/>
      <c r="E110" s="8" t="s">
        <v>6</v>
      </c>
      <c r="F110" s="8" t="s">
        <v>6</v>
      </c>
      <c r="G110" s="8" t="s">
        <v>6</v>
      </c>
      <c r="H110" s="8" t="s">
        <v>6</v>
      </c>
    </row>
    <row r="111" spans="1:8" ht="29.1" customHeight="1" thickBot="1" x14ac:dyDescent="0.3">
      <c r="A111" s="72" t="str">
        <f>'02 LISTE DE CONTRÔLE ET RAPPORT'!A111</f>
        <v/>
      </c>
      <c r="B111" s="207">
        <f>'02 LISTE DE CONTRÔLE ET RAPPORT'!B111</f>
        <v>1302</v>
      </c>
      <c r="C111" s="680" t="str">
        <f>'02 LISTE DE CONTRÔLE ET RAPPORT'!C111</f>
        <v>Documents techniques</v>
      </c>
      <c r="D111" s="651"/>
      <c r="E111" s="8" t="s">
        <v>6</v>
      </c>
      <c r="F111" s="8" t="s">
        <v>6</v>
      </c>
      <c r="G111" s="8" t="s">
        <v>6</v>
      </c>
      <c r="H111" s="8" t="s">
        <v>6</v>
      </c>
    </row>
    <row r="112" spans="1:8" ht="29.1" customHeight="1" x14ac:dyDescent="0.25">
      <c r="A112" s="68" t="str">
        <f>'02 LISTE DE CONTRÔLE ET RAPPORT'!A112</f>
        <v/>
      </c>
      <c r="B112" s="193">
        <f>'02 LISTE DE CONTRÔLE ET RAPPORT'!B112</f>
        <v>1302.01</v>
      </c>
      <c r="C112" s="691" t="str">
        <f>'02 LISTE DE CONTRÔLE ET RAPPORT'!C112</f>
        <v>Description du défaut: La liste de contrôle pour l’entretien (LCE) spécifique à l’ouvrage de protection est manquante.</v>
      </c>
      <c r="D112" s="71"/>
      <c r="E112" s="8" t="s">
        <v>6</v>
      </c>
      <c r="F112" s="8" t="s">
        <v>6</v>
      </c>
      <c r="G112" s="8" t="s">
        <v>6</v>
      </c>
      <c r="H112" s="8" t="s">
        <v>6</v>
      </c>
    </row>
    <row r="113" spans="1:8" ht="29.1" customHeight="1" thickBot="1" x14ac:dyDescent="0.3">
      <c r="A113" s="221" t="str">
        <f>'02 LISTE DE CONTRÔLE ET RAPPORT'!A113</f>
        <v/>
      </c>
      <c r="B113" s="222"/>
      <c r="C113" s="682" t="str">
        <f>'02 LISTE DE CONTRÔLE ET RAPPORT'!C113</f>
        <v>Pour l’exécution des travaux d’entretien, il convient d’établir, en collaboration avec l’autorité cantonale compétente, une LCE spécifique à la construction et établie sur la base des ITE, chap. 1.6 et exemple chap. 2.1.</v>
      </c>
      <c r="D113" s="238"/>
      <c r="E113" s="8" t="s">
        <v>6</v>
      </c>
      <c r="F113" s="8" t="s">
        <v>6</v>
      </c>
      <c r="G113" s="8" t="s">
        <v>6</v>
      </c>
      <c r="H113" s="8" t="s">
        <v>6</v>
      </c>
    </row>
    <row r="114" spans="1:8" ht="163.5" hidden="1" customHeight="1" x14ac:dyDescent="0.25">
      <c r="A114" s="68" t="str">
        <f>'02 LISTE DE CONTRÔLE ET RAPPORT'!A114</f>
        <v/>
      </c>
      <c r="B114" s="63">
        <f>'02 LISTE DE CONTRÔLE ET RAPPORT'!B114</f>
        <v>1302.02</v>
      </c>
      <c r="C114" s="638" t="str">
        <f>'02 LISTE DE CONTRÔLE ET RAPPORT'!C114</f>
        <v>Description du défaut: La liste de contrôle «Rétablissement du degré de préparation normal (DPN)» est manquante.</v>
      </c>
      <c r="D114" s="71"/>
      <c r="E114" s="8" t="s">
        <v>6</v>
      </c>
      <c r="F114" s="8" t="s">
        <v>6</v>
      </c>
    </row>
    <row r="115" spans="1:8" ht="29.45" hidden="1" customHeight="1" x14ac:dyDescent="0.25">
      <c r="A115" s="221" t="str">
        <f>'02 LISTE DE CONTRÔLE ET RAPPORT'!A115</f>
        <v/>
      </c>
      <c r="B115" s="222"/>
      <c r="C115" s="223" t="str">
        <f>'02 LISTE DE CONTRÔLE ET RAPPORT'!C115</f>
        <v>La liste de contrôle pour le rétablissement du degré de préparation normal est manquante et doit être établie.</v>
      </c>
      <c r="D115" s="238"/>
      <c r="E115" s="8" t="s">
        <v>6</v>
      </c>
      <c r="F115" s="8" t="s">
        <v>6</v>
      </c>
    </row>
    <row r="116" spans="1:8" ht="58.5" hidden="1" customHeight="1" x14ac:dyDescent="0.25">
      <c r="A116" s="221" t="str">
        <f>'02 LISTE DE CONTRÔLE ET RAPPORT'!A116</f>
        <v/>
      </c>
      <c r="B116" s="222"/>
      <c r="C116" s="223" t="str">
        <f>'02 LISTE DE CONTRÔLE ET RAPPORT'!C116</f>
        <v xml:space="preserve">Le rétablissement du DPN est décrit dans la liste de contrôle «Aménagement du DPR» selon les Directives DPR, 2e partie. Il s’agit globalement de la procédure inverse à celle de l’aménagement du DPR. </v>
      </c>
      <c r="D116" s="238"/>
      <c r="E116" s="8" t="s">
        <v>6</v>
      </c>
      <c r="F116" s="8" t="s">
        <v>6</v>
      </c>
    </row>
    <row r="117" spans="1:8" ht="157.5" hidden="1" customHeight="1" x14ac:dyDescent="0.25">
      <c r="A117" s="61" t="str">
        <f>'02 LISTE DE CONTRÔLE ET RAPPORT'!A117</f>
        <v/>
      </c>
      <c r="B117" s="191">
        <f>'02 LISTE DE CONTRÔLE ET RAPPORT'!B117</f>
        <v>1302.03</v>
      </c>
      <c r="C117" s="634" t="str">
        <f>'02 LISTE DE CONTRÔLE ET RAPPORT'!C117</f>
        <v>Description du défaut: Le journal propre à cet ouvrage de protection (carnet de bord) est manquant.</v>
      </c>
      <c r="D117" s="70"/>
      <c r="E117" s="8" t="s">
        <v>6</v>
      </c>
      <c r="F117" s="8" t="s">
        <v>6</v>
      </c>
    </row>
    <row r="118" spans="1:8" ht="72.95" hidden="1" customHeight="1" x14ac:dyDescent="0.25">
      <c r="A118" s="221" t="str">
        <f>'02 LISTE DE CONTRÔLE ET RAPPORT'!A118</f>
        <v/>
      </c>
      <c r="B118" s="222"/>
      <c r="C118" s="223" t="str">
        <f>'02 LISTE DE CONTRÔLE ET RAPPORT'!C118</f>
        <v>Conformément aux ITE, il convient de tenir un journal de la construction de protection et d’y inscrire toutes les visites, occupations, entretiens, pannes, réparations, événements spéciaux, etc. Le journal doit être déposé dans l’entrée principale.</v>
      </c>
      <c r="D118" s="238"/>
      <c r="E118" s="8" t="s">
        <v>6</v>
      </c>
      <c r="F118" s="8" t="s">
        <v>6</v>
      </c>
    </row>
    <row r="119" spans="1:8" ht="44.1" hidden="1" customHeight="1" x14ac:dyDescent="0.25">
      <c r="A119" s="221" t="str">
        <f>'02 LISTE DE CONTRÔLE ET RAPPORT'!A119</f>
        <v/>
      </c>
      <c r="B119" s="222"/>
      <c r="C119" s="223" t="str">
        <f>'02 LISTE DE CONTRÔLE ET RAPPORT'!C119</f>
        <v>Exemple: ITE 2000, page 2-15 pour les constructions protégées de pleine valeur ou ITE 1980, page 1.105 pour les constructions protégées aptes à être rénovées.</v>
      </c>
      <c r="D119" s="238"/>
      <c r="E119" s="8" t="s">
        <v>6</v>
      </c>
      <c r="F119" s="8" t="s">
        <v>6</v>
      </c>
    </row>
    <row r="120" spans="1:8" ht="157.5" hidden="1" customHeight="1" x14ac:dyDescent="0.25">
      <c r="A120" s="61" t="str">
        <f>'02 LISTE DE CONTRÔLE ET RAPPORT'!A120</f>
        <v/>
      </c>
      <c r="B120" s="191">
        <f>'02 LISTE DE CONTRÔLE ET RAPPORT'!B120</f>
        <v>1302.04</v>
      </c>
      <c r="C120" s="634" t="str">
        <f>'02 LISTE DE CONTRÔLE ET RAPPORT'!C120</f>
        <v>Description du défaut: La liste des pièces de rechange spécifique à cet ouvrage de protection est manquante.</v>
      </c>
      <c r="D120" s="70"/>
      <c r="E120" s="8" t="s">
        <v>6</v>
      </c>
      <c r="F120" s="8" t="s">
        <v>6</v>
      </c>
    </row>
    <row r="121" spans="1:8" ht="87.6" hidden="1" customHeight="1" x14ac:dyDescent="0.25">
      <c r="A121" s="221" t="str">
        <f>'02 LISTE DE CONTRÔLE ET RAPPORT'!A121</f>
        <v/>
      </c>
      <c r="B121" s="222"/>
      <c r="C121" s="223" t="str">
        <f>'02 LISTE DE CONTRÔLE ET RAPPORT'!C121</f>
        <v>Une liste des pièces de rechange et du matériel de remplacement doit être établie conformément aux ITE, 14e partie. Il convient de déterminer quel matériel de remplacement et quelles pièces de rechange doivent être disponibles dans l’ouvrage de protection et en quelles quantités.</v>
      </c>
      <c r="D121" s="238"/>
      <c r="E121" s="8" t="s">
        <v>6</v>
      </c>
      <c r="F121" s="8" t="s">
        <v>6</v>
      </c>
    </row>
    <row r="122" spans="1:8" ht="116.45" hidden="1" customHeight="1" x14ac:dyDescent="0.25">
      <c r="A122" s="221" t="str">
        <f>'02 LISTE DE CONTRÔLE ET RAPPORT'!A122</f>
        <v/>
      </c>
      <c r="B122" s="222"/>
      <c r="C122" s="223" t="str">
        <f>'02 LISTE DE CONTRÔLE ET RAPPORT'!C122</f>
        <v xml:space="preserve">Une liste correspondante d’éléments (lampes à incandescence, lampes fluorescentes, starters, batteries, courroies de transmission, joints, nattes de filtre, etc.) classés par ordre de priorité (acquisitions courantes et acquisitions requises lors d’une préparation) doit être établie. Pour les acquisitions effectuées lors de la préparation, les sources d’approvisionnement doivent avoir été définies au préalable. </v>
      </c>
      <c r="D122" s="238"/>
      <c r="E122" s="8" t="s">
        <v>6</v>
      </c>
      <c r="F122" s="8" t="s">
        <v>6</v>
      </c>
    </row>
    <row r="123" spans="1:8" ht="15" hidden="1" customHeight="1" x14ac:dyDescent="0.25">
      <c r="A123" s="221" t="str">
        <f>'02 LISTE DE CONTRÔLE ET RAPPORT'!A123</f>
        <v/>
      </c>
      <c r="B123" s="222"/>
      <c r="C123" s="223" t="str">
        <f>'02 LISTE DE CONTRÔLE ET RAPPORT'!C123</f>
        <v>Exemple: ITE 2000, page 14-22 ss</v>
      </c>
      <c r="D123" s="238"/>
      <c r="E123" s="8" t="s">
        <v>6</v>
      </c>
      <c r="F123" s="8" t="s">
        <v>6</v>
      </c>
    </row>
    <row r="124" spans="1:8" ht="163.5" hidden="1" customHeight="1" x14ac:dyDescent="0.25">
      <c r="A124" s="14" t="str">
        <f>'02 LISTE DE CONTRÔLE ET RAPPORT'!A124</f>
        <v/>
      </c>
      <c r="B124" s="63">
        <f>'02 LISTE DE CONTRÔLE ET RAPPORT'!B124</f>
        <v>1302.05</v>
      </c>
      <c r="C124" s="638" t="str">
        <f>'02 LISTE DE CONTRÔLE ET RAPPORT'!C124</f>
        <v>Description du défaut: La liste de contrôle selon les «Directives DPR, 2e partie» («Aménagement du DPR») est manquante.</v>
      </c>
      <c r="D124" s="71"/>
      <c r="E124" s="8" t="s">
        <v>6</v>
      </c>
      <c r="F124" s="8" t="s">
        <v>6</v>
      </c>
    </row>
    <row r="125" spans="1:8" ht="102" hidden="1" customHeight="1" x14ac:dyDescent="0.25">
      <c r="A125" s="221" t="str">
        <f>'02 LISTE DE CONTRÔLE ET RAPPORT'!A125</f>
        <v/>
      </c>
      <c r="B125" s="222"/>
      <c r="C125" s="223" t="str">
        <f>'02 LISTE DE CONTRÔLE ET RAPPORT'!C125</f>
        <v>Le degré de préparation de la construction protégée a été réduit (DPR). Par conséquent, la construction protégée n’est pas immédiatement opérationnelle. Conformément à la liste de contrôle «Aménagement du DPR 2e partie», les documents indiquant quelles mesures ont été prises pour mettre la construction protégée en DPR doivent être disponibles.</v>
      </c>
      <c r="D125" s="238"/>
      <c r="E125" s="8" t="s">
        <v>6</v>
      </c>
      <c r="F125" s="8" t="s">
        <v>6</v>
      </c>
    </row>
    <row r="126" spans="1:8" ht="157.5" hidden="1" customHeight="1" x14ac:dyDescent="0.25">
      <c r="A126" s="61" t="str">
        <f>'02 LISTE DE CONTRÔLE ET RAPPORT'!A126</f>
        <v/>
      </c>
      <c r="B126" s="191">
        <f>'02 LISTE DE CONTRÔLE ET RAPPORT'!B126</f>
        <v>1302.06</v>
      </c>
      <c r="C126" s="634" t="str">
        <f>'02 LISTE DE CONTRÔLE ET RAPPORT'!C126</f>
        <v>Description du défaut: Pour les constructions protégées de pleine valeur: les Instructions techniques pour l’entretien 2000 («ITE 2000») sont manquantes.</v>
      </c>
      <c r="D126" s="70"/>
      <c r="E126" s="8" t="s">
        <v>6</v>
      </c>
      <c r="F126" s="8" t="s">
        <v>6</v>
      </c>
    </row>
    <row r="127" spans="1:8" ht="44.1" hidden="1" customHeight="1" x14ac:dyDescent="0.25">
      <c r="A127" s="221" t="str">
        <f>'02 LISTE DE CONTRÔLE ET RAPPORT'!A127</f>
        <v/>
      </c>
      <c r="B127" s="222"/>
      <c r="C127" s="223" t="str">
        <f>'02 LISTE DE CONTRÔLE ET RAPPORT'!C127</f>
        <v>Pour assurer un entretien correct de l’ouvrage de protection, un exemplaire des ITE 2000 doit être disponible dans la construction.</v>
      </c>
      <c r="D127" s="238"/>
      <c r="E127" s="8" t="s">
        <v>6</v>
      </c>
      <c r="F127" s="8" t="s">
        <v>6</v>
      </c>
    </row>
    <row r="128" spans="1:8" ht="58.5" hidden="1" customHeight="1" x14ac:dyDescent="0.25">
      <c r="A128" s="61" t="str">
        <f>'02 LISTE DE CONTRÔLE ET RAPPORT'!A128</f>
        <v/>
      </c>
      <c r="B128" s="191">
        <f>'02 LISTE DE CONTRÔLE ET RAPPORT'!B128</f>
        <v>1302.07</v>
      </c>
      <c r="C128" s="634" t="str">
        <f>'02 LISTE DE CONTRÔLE ET RAPPORT'!C128</f>
        <v>Description du défaut: Pour les constructions protégées aptes à être rénovées: les Instructions techniques de l’OFPC pour l’entretien des constructions de protection civile «ITE 1980» sont manquantes.</v>
      </c>
      <c r="D128" s="70" t="s">
        <v>2132</v>
      </c>
      <c r="E128" s="1" t="s">
        <v>6</v>
      </c>
      <c r="F128" s="8" t="s">
        <v>6</v>
      </c>
    </row>
    <row r="129" spans="1:8" ht="44.1" hidden="1" customHeight="1" thickBot="1" x14ac:dyDescent="0.3">
      <c r="A129" s="221" t="str">
        <f>'02 LISTE DE CONTRÔLE ET RAPPORT'!A129</f>
        <v/>
      </c>
      <c r="B129" s="225"/>
      <c r="C129" s="227" t="str">
        <f>'02 LISTE DE CONTRÔLE ET RAPPORT'!C129</f>
        <v>Pour assurer un entretien correct de l’ouvrage de protection, un exemplaire des ITE 1980 doit être disponible dans la construction.</v>
      </c>
      <c r="D129" s="238"/>
      <c r="E129" s="1" t="s">
        <v>6</v>
      </c>
      <c r="F129" s="8" t="s">
        <v>6</v>
      </c>
    </row>
    <row r="130" spans="1:8" ht="29.1" customHeight="1" thickBot="1" x14ac:dyDescent="0.3">
      <c r="A130" s="72" t="str">
        <f>'02 LISTE DE CONTRÔLE ET RAPPORT'!A130</f>
        <v/>
      </c>
      <c r="B130" s="207">
        <f>'02 LISTE DE CONTRÔLE ET RAPPORT'!B130</f>
        <v>1303</v>
      </c>
      <c r="C130" s="680" t="str">
        <f>'02 LISTE DE CONTRÔLE ET RAPPORT'!C130</f>
        <v>Listes de contrôle pour la préparation et les dérangements de constructions protégées et d’abris</v>
      </c>
      <c r="D130" s="651"/>
      <c r="E130" s="8" t="s">
        <v>6</v>
      </c>
      <c r="F130" s="8" t="s">
        <v>6</v>
      </c>
      <c r="G130" s="8" t="s">
        <v>6</v>
      </c>
      <c r="H130" s="8" t="s">
        <v>6</v>
      </c>
    </row>
    <row r="131" spans="1:8" ht="29.1" customHeight="1" x14ac:dyDescent="0.25">
      <c r="A131" s="61" t="str">
        <f>'02 LISTE DE CONTRÔLE ET RAPPORT'!A131</f>
        <v/>
      </c>
      <c r="B131" s="190">
        <f>'02 LISTE DE CONTRÔLE ET RAPPORT'!B131</f>
        <v>1303.01</v>
      </c>
      <c r="C131" s="695" t="str">
        <f>'02 LISTE DE CONTRÔLE ET RAPPORT'!C131</f>
        <v>Description du défaut: La liste de contrôle spécifique à l’ouvrage de protection pour la préparation et la mise en service en cas de conflit armé est manquante.</v>
      </c>
      <c r="D131" s="70"/>
      <c r="E131" s="8" t="s">
        <v>6</v>
      </c>
      <c r="F131" s="8" t="s">
        <v>6</v>
      </c>
      <c r="G131" s="8" t="s">
        <v>6</v>
      </c>
      <c r="H131" s="8" t="s">
        <v>6</v>
      </c>
    </row>
    <row r="132" spans="1:8" ht="29.1" customHeight="1" x14ac:dyDescent="0.25">
      <c r="A132" s="221" t="str">
        <f>'02 LISTE DE CONTRÔLE ET RAPPORT'!A132</f>
        <v/>
      </c>
      <c r="B132" s="222"/>
      <c r="C132" s="682" t="str">
        <f>'02 LISTE DE CONTRÔLE ET RAPPORT'!C132</f>
        <v>L’autorité cantonale responsable des ouvrages de protection décide si la liste de contrôle pour cet ouvrage de protection doit être établie maintenant ou au plus tard si le Conseil fédéral ordonne le renforcement des mesures de protection de la population (pour les constructions protégées, le MET).</v>
      </c>
      <c r="D132" s="238"/>
      <c r="E132" s="8" t="s">
        <v>6</v>
      </c>
      <c r="F132" s="8" t="s">
        <v>6</v>
      </c>
      <c r="G132" s="8" t="s">
        <v>6</v>
      </c>
      <c r="H132" s="8" t="s">
        <v>6</v>
      </c>
    </row>
    <row r="133" spans="1:8" ht="29.1" customHeight="1" x14ac:dyDescent="0.25">
      <c r="A133" s="61" t="str">
        <f>'02 LISTE DE CONTRÔLE ET RAPPORT'!A133</f>
        <v/>
      </c>
      <c r="B133" s="191">
        <f>'02 LISTE DE CONTRÔLE ET RAPPORT'!B133</f>
        <v>1303.02</v>
      </c>
      <c r="C133" s="681" t="str">
        <f>'02 LISTE DE CONTRÔLE ET RAPPORT'!C133</f>
        <v>Description du défaut: La liste de contrôle spécifique à l’ouvrage de protection pour la préparation et la mise en service en cas de catastrophe ou de situation d’urgence est manquante.</v>
      </c>
      <c r="D133" s="70"/>
      <c r="E133" s="8" t="s">
        <v>6</v>
      </c>
      <c r="F133" s="8" t="s">
        <v>6</v>
      </c>
      <c r="G133" s="8" t="s">
        <v>6</v>
      </c>
      <c r="H133" s="8" t="s">
        <v>6</v>
      </c>
    </row>
    <row r="134" spans="1:8" ht="29.1" customHeight="1" thickBot="1" x14ac:dyDescent="0.3">
      <c r="A134" s="221" t="str">
        <f>'02 LISTE DE CONTRÔLE ET RAPPORT'!A134</f>
        <v/>
      </c>
      <c r="B134" s="222"/>
      <c r="C134" s="682" t="str">
        <f>'02 LISTE DE CONTRÔLE ET RAPPORT'!C134</f>
        <v>La liste de contrôle spécifique à l’ouvrage de protection pour la préparation et la mise en service en cas de catastrophe ou de situation d’urgence indique les travaux à réaliser (exploitation, chauffage et ventilation, alimentation électrique de secours, alimentation en eau et eaux usées, etc.). Elle doit être établie en collaboration avec l’autorité cantonale responsable des ouvrages de protection.</v>
      </c>
      <c r="D134" s="238"/>
      <c r="E134" s="8" t="s">
        <v>6</v>
      </c>
      <c r="F134" s="8" t="s">
        <v>6</v>
      </c>
      <c r="G134" s="8" t="s">
        <v>6</v>
      </c>
      <c r="H134" s="8" t="s">
        <v>6</v>
      </c>
    </row>
    <row r="135" spans="1:8" ht="157.5" hidden="1" customHeight="1" x14ac:dyDescent="0.25">
      <c r="A135" s="61" t="str">
        <f>'02 LISTE DE CONTRÔLE ET RAPPORT'!A135</f>
        <v/>
      </c>
      <c r="B135" s="191">
        <f>'02 LISTE DE CONTRÔLE ET RAPPORT'!B135</f>
        <v>1303.03</v>
      </c>
      <c r="C135" s="634" t="str">
        <f>'02 LISTE DE CONTRÔLE ET RAPPORT'!C135</f>
        <v>Description du défaut: Les listes de contrôle pour les dérangements selon le manuel d’exploitation technique sont manquantes.</v>
      </c>
      <c r="D135" s="70"/>
      <c r="E135" s="8" t="s">
        <v>6</v>
      </c>
      <c r="F135" s="8" t="s">
        <v>6</v>
      </c>
    </row>
    <row r="136" spans="1:8" ht="15" hidden="1" customHeight="1" x14ac:dyDescent="0.25">
      <c r="A136" s="221" t="str">
        <f>'02 LISTE DE CONTRÔLE ET RAPPORT'!A136</f>
        <v/>
      </c>
      <c r="B136" s="222"/>
      <c r="C136" s="234" t="str">
        <f>'02 LISTE DE CONTRÔLE ET RAPPORT'!C136</f>
        <v>Liste non exhaustive:</v>
      </c>
      <c r="D136" s="238"/>
      <c r="E136" s="8" t="s">
        <v>6</v>
      </c>
      <c r="F136" s="8" t="s">
        <v>6</v>
      </c>
    </row>
    <row r="137" spans="1:8" ht="29.45" hidden="1" customHeight="1" x14ac:dyDescent="0.25">
      <c r="A137" s="221" t="str">
        <f>'02 LISTE DE CONTRÔLE ET RAPPORT'!A137</f>
        <v/>
      </c>
      <c r="B137" s="222"/>
      <c r="C137" s="248" t="str">
        <f>'02 LISTE DE CONTRÔLE ET RAPPORT'!C137</f>
        <v>-        liste de contrôle Défaillance du ventilateur d’air pulsé,</v>
      </c>
      <c r="D137" s="238"/>
      <c r="E137" s="8" t="s">
        <v>6</v>
      </c>
      <c r="F137" s="8" t="s">
        <v>6</v>
      </c>
    </row>
    <row r="138" spans="1:8" ht="29.45" hidden="1" customHeight="1" x14ac:dyDescent="0.25">
      <c r="A138" s="221" t="str">
        <f>'02 LISTE DE CONTRÔLE ET RAPPORT'!A138</f>
        <v/>
      </c>
      <c r="B138" s="222"/>
      <c r="C138" s="248" t="str">
        <f>'02 LISTE DE CONTRÔLE ET RAPPORT'!C138</f>
        <v>-        liste de contrôle Défaillance du réseau local d’alimentation en eau,</v>
      </c>
      <c r="D138" s="238"/>
      <c r="E138" s="8" t="s">
        <v>6</v>
      </c>
      <c r="F138" s="8" t="s">
        <v>6</v>
      </c>
    </row>
    <row r="139" spans="1:8" ht="29.45" hidden="1" customHeight="1" x14ac:dyDescent="0.25">
      <c r="A139" s="221" t="str">
        <f>'02 LISTE DE CONTRÔLE ET RAPPORT'!A139</f>
        <v/>
      </c>
      <c r="B139" s="222"/>
      <c r="C139" s="248" t="str">
        <f>'02 LISTE DE CONTRÔLE ET RAPPORT'!C139</f>
        <v>-        liste de contrôle Refoulement des eaux déversées dans la canalisation locale,</v>
      </c>
      <c r="D139" s="238"/>
      <c r="E139" s="8" t="s">
        <v>6</v>
      </c>
      <c r="F139" s="8" t="s">
        <v>6</v>
      </c>
    </row>
    <row r="140" spans="1:8" ht="29.45" hidden="1" customHeight="1" x14ac:dyDescent="0.25">
      <c r="A140" s="221" t="str">
        <f>'02 LISTE DE CONTRÔLE ET RAPPORT'!A140</f>
        <v/>
      </c>
      <c r="B140" s="222"/>
      <c r="C140" s="248" t="str">
        <f>'02 LISTE DE CONTRÔLE ET RAPPORT'!C140</f>
        <v>-        liste de contrôle Défaillance de la pompe à matières fécales,</v>
      </c>
      <c r="D140" s="238"/>
      <c r="E140" s="8" t="s">
        <v>6</v>
      </c>
      <c r="F140" s="8" t="s">
        <v>6</v>
      </c>
    </row>
    <row r="141" spans="1:8" ht="29.45" hidden="1" customHeight="1" x14ac:dyDescent="0.25">
      <c r="A141" s="221" t="str">
        <f>'02 LISTE DE CONTRÔLE ET RAPPORT'!A141</f>
        <v/>
      </c>
      <c r="B141" s="222"/>
      <c r="C141" s="248" t="str">
        <f>'02 LISTE DE CONTRÔLE ET RAPPORT'!C141</f>
        <v>-        liste de contrôle Défaillance du réseau local d’alimentation en énergie électrique et</v>
      </c>
      <c r="D141" s="238"/>
      <c r="E141" s="8" t="s">
        <v>6</v>
      </c>
      <c r="F141" s="8" t="s">
        <v>6</v>
      </c>
    </row>
    <row r="142" spans="1:8" ht="29.45" hidden="1" customHeight="1" x14ac:dyDescent="0.25">
      <c r="A142" s="221" t="str">
        <f>'02 LISTE DE CONTRÔLE ET RAPPORT'!A142</f>
        <v/>
      </c>
      <c r="B142" s="222"/>
      <c r="C142" s="248" t="str">
        <f>'02 LISTE DE CONTRÔLE ET RAPPORT'!C142</f>
        <v>-        liste de contrôle Défaillance du groupe électrogène de secours.</v>
      </c>
      <c r="D142" s="238"/>
      <c r="E142" s="8" t="s">
        <v>6</v>
      </c>
      <c r="F142" s="8" t="s">
        <v>6</v>
      </c>
    </row>
    <row r="143" spans="1:8" ht="44.1" hidden="1" customHeight="1" thickBot="1" x14ac:dyDescent="0.3">
      <c r="A143" s="236" t="str">
        <f>'02 LISTE DE CONTRÔLE ET RAPPORT'!A143</f>
        <v/>
      </c>
      <c r="B143" s="225"/>
      <c r="C143" s="235" t="str">
        <f>'02 LISTE DE CONTRÔLE ET RAPPORT'!C143</f>
        <v>Les listes de contrôle doivent être établies en collaboration avec l’autorité cantonale responsable des ouvrages de protection.</v>
      </c>
      <c r="D143" s="239"/>
      <c r="E143" s="8" t="s">
        <v>6</v>
      </c>
      <c r="F143" s="8" t="s">
        <v>6</v>
      </c>
    </row>
    <row r="144" spans="1:8" ht="29.1" customHeight="1" thickBot="1" x14ac:dyDescent="0.3">
      <c r="A144" s="170" t="str">
        <f>'02 LISTE DE CONTRÔLE ET RAPPORT'!A144</f>
        <v/>
      </c>
      <c r="B144" s="194">
        <f>'02 LISTE DE CONTRÔLE ET RAPPORT'!B144</f>
        <v>1400</v>
      </c>
      <c r="C144" s="696" t="str">
        <f>'02 LISTE DE CONTRÔLE ET RAPPORT'!C144</f>
        <v>Défauts exceptionnels dans le chapitre Conditions opérationnelles</v>
      </c>
      <c r="D144" s="659"/>
      <c r="E144" s="8" t="s">
        <v>6</v>
      </c>
      <c r="F144" s="8" t="s">
        <v>6</v>
      </c>
      <c r="G144" s="8" t="s">
        <v>6</v>
      </c>
      <c r="H144" s="8" t="s">
        <v>6</v>
      </c>
    </row>
    <row r="145" spans="1:8" ht="29.1" customHeight="1" x14ac:dyDescent="0.25">
      <c r="A145" s="167" t="str">
        <f>'02 LISTE DE CONTRÔLE ET RAPPORT'!A145</f>
        <v/>
      </c>
      <c r="B145" s="195">
        <f>'02 LISTE DE CONTRÔLE ET RAPPORT'!B145</f>
        <v>1401</v>
      </c>
      <c r="C145" s="697" t="str">
        <f>'02 LISTE DE CONTRÔLE ET RAPPORT'!C145</f>
        <v>Description des défauts:</v>
      </c>
      <c r="D145" s="661"/>
      <c r="E145" s="8" t="s">
        <v>6</v>
      </c>
      <c r="F145" s="8" t="s">
        <v>6</v>
      </c>
      <c r="G145" s="8" t="s">
        <v>6</v>
      </c>
      <c r="H145" s="8" t="s">
        <v>6</v>
      </c>
    </row>
    <row r="146" spans="1:8" ht="29.1" customHeight="1" x14ac:dyDescent="0.25">
      <c r="A146" s="160" t="str">
        <f>'02 LISTE DE CONTRÔLE ET RAPPORT'!A146</f>
        <v/>
      </c>
      <c r="B146" s="196">
        <f>'02 LISTE DE CONTRÔLE ET RAPPORT'!B146</f>
        <v>1402</v>
      </c>
      <c r="C146" s="698" t="str">
        <f>'02 LISTE DE CONTRÔLE ET RAPPORT'!C146</f>
        <v>Description des défauts:</v>
      </c>
      <c r="D146" s="663"/>
      <c r="E146" s="8" t="s">
        <v>6</v>
      </c>
      <c r="F146" s="8" t="s">
        <v>6</v>
      </c>
      <c r="G146" s="8" t="s">
        <v>6</v>
      </c>
      <c r="H146" s="8" t="s">
        <v>6</v>
      </c>
    </row>
    <row r="147" spans="1:8" ht="29.1" customHeight="1" thickBot="1" x14ac:dyDescent="0.3">
      <c r="A147" s="165" t="str">
        <f>'02 LISTE DE CONTRÔLE ET RAPPORT'!A147</f>
        <v/>
      </c>
      <c r="B147" s="197">
        <f>'02 LISTE DE CONTRÔLE ET RAPPORT'!B147</f>
        <v>1403</v>
      </c>
      <c r="C147" s="699" t="str">
        <f>'02 LISTE DE CONTRÔLE ET RAPPORT'!C147</f>
        <v>Description des défauts:</v>
      </c>
      <c r="D147" s="665"/>
      <c r="E147" s="8" t="s">
        <v>6</v>
      </c>
      <c r="F147" s="8" t="s">
        <v>6</v>
      </c>
      <c r="G147" s="8" t="s">
        <v>6</v>
      </c>
      <c r="H147" s="8" t="s">
        <v>6</v>
      </c>
    </row>
    <row r="148" spans="1:8" ht="29.1" customHeight="1" thickBot="1" x14ac:dyDescent="0.3">
      <c r="A148" s="215" t="str">
        <f>'02 LISTE DE CONTRÔLE ET RAPPORT'!A148</f>
        <v/>
      </c>
      <c r="B148" s="373">
        <f>'02 LISTE DE CONTRÔLE ET RAPPORT'!B148</f>
        <v>2000</v>
      </c>
      <c r="C148" s="678" t="str">
        <f>'02 LISTE DE CONTRÔLE ET RAPPORT'!C148</f>
        <v>Partie construction</v>
      </c>
      <c r="D148" s="666"/>
      <c r="E148" s="8" t="s">
        <v>6</v>
      </c>
      <c r="F148" s="8" t="s">
        <v>6</v>
      </c>
      <c r="G148" s="8" t="s">
        <v>6</v>
      </c>
      <c r="H148" s="8" t="s">
        <v>6</v>
      </c>
    </row>
    <row r="149" spans="1:8" ht="29.1" customHeight="1" thickBot="1" x14ac:dyDescent="0.3">
      <c r="A149" s="654" t="str">
        <f>'02 LISTE DE CONTRÔLE ET RAPPORT'!A149</f>
        <v/>
      </c>
      <c r="B149" s="648">
        <f>'02 LISTE DE CONTRÔLE ET RAPPORT'!B149</f>
        <v>2100</v>
      </c>
      <c r="C149" s="690" t="str">
        <f>'02 LISTE DE CONTRÔLE ET RAPPORT'!C149</f>
        <v>Généralités</v>
      </c>
      <c r="D149" s="656"/>
      <c r="E149" s="8" t="s">
        <v>6</v>
      </c>
      <c r="F149" s="8" t="s">
        <v>6</v>
      </c>
      <c r="G149" s="8" t="s">
        <v>6</v>
      </c>
      <c r="H149" s="8" t="s">
        <v>6</v>
      </c>
    </row>
    <row r="150" spans="1:8" ht="29.1" customHeight="1" thickBot="1" x14ac:dyDescent="0.3">
      <c r="A150" s="72" t="str">
        <f>'02 LISTE DE CONTRÔLE ET RAPPORT'!A150</f>
        <v/>
      </c>
      <c r="B150" s="207">
        <f>'02 LISTE DE CONTRÔLE ET RAPPORT'!B150</f>
        <v>2101</v>
      </c>
      <c r="C150" s="680" t="str">
        <f>'02 LISTE DE CONTRÔLE ET RAPPORT'!C150</f>
        <v>Installations et aménagements étrangers aux ouvrages de protection</v>
      </c>
      <c r="D150" s="651"/>
      <c r="E150" s="8" t="s">
        <v>6</v>
      </c>
      <c r="F150" s="8" t="s">
        <v>6</v>
      </c>
      <c r="G150" s="8" t="s">
        <v>6</v>
      </c>
      <c r="H150" s="8" t="s">
        <v>6</v>
      </c>
    </row>
    <row r="151" spans="1:8" ht="29.1" customHeight="1" x14ac:dyDescent="0.25">
      <c r="A151" s="61" t="str">
        <f>'02 LISTE DE CONTRÔLE ET RAPPORT'!A151</f>
        <v/>
      </c>
      <c r="B151" s="190">
        <f>'02 LISTE DE CONTRÔLE ET RAPPORT'!B151</f>
        <v>2101.0100000000002</v>
      </c>
      <c r="C151" s="695" t="str">
        <f>'02 LISTE DE CONTRÔLE ET RAPPORT'!C151</f>
        <v>Description du défaut: Il n’existe aucune autorisation des autorités responsables de la protection civile pour les adaptions structurelles ultérieures.</v>
      </c>
      <c r="D151" s="70"/>
      <c r="E151" s="8" t="s">
        <v>6</v>
      </c>
      <c r="F151" s="8" t="s">
        <v>6</v>
      </c>
      <c r="G151" s="8" t="s">
        <v>6</v>
      </c>
      <c r="H151" s="8" t="s">
        <v>6</v>
      </c>
    </row>
    <row r="152" spans="1:8" ht="29.1" customHeight="1" x14ac:dyDescent="0.25">
      <c r="A152" s="221" t="str">
        <f>'02 LISTE DE CONTRÔLE ET RAPPORT'!A152</f>
        <v/>
      </c>
      <c r="B152" s="222"/>
      <c r="C152" s="682" t="str">
        <f>'02 LISTE DE CONTRÔLE ET RAPPORT'!C152</f>
        <v>Afin de ne pas compromettre la fonction de protection de l’ouvrage de protection, aucune modification structurelle (p. ex. installation de cloisons ou d’un chauffe-eau) ne peut être entreprise sans autorisation. La responsabilité relève de l’OFPP (par la voie de service par l’intermédiaire du canton) pour les constructions protégées et de l’autorité cantonale responsable des ouvrages de protection pour les abris.</v>
      </c>
      <c r="D152" s="238"/>
      <c r="E152" s="8" t="s">
        <v>6</v>
      </c>
      <c r="F152" s="8" t="s">
        <v>6</v>
      </c>
      <c r="G152" s="8" t="s">
        <v>6</v>
      </c>
      <c r="H152" s="8" t="s">
        <v>6</v>
      </c>
    </row>
    <row r="153" spans="1:8" ht="29.1" customHeight="1" x14ac:dyDescent="0.25">
      <c r="A153" s="61" t="str">
        <f>'02 LISTE DE CONTRÔLE ET RAPPORT'!A153</f>
        <v/>
      </c>
      <c r="B153" s="191">
        <f>'02 LISTE DE CONTRÔLE ET RAPPORT'!B153</f>
        <v>2101.02</v>
      </c>
      <c r="C153" s="681" t="str">
        <f>'02 LISTE DE CONTRÔLE ET RAPPORT'!C153</f>
        <v>Description du défaut: Il manque une planification et des instructions affichées en permanence sur place concernant le démontage d’installations et d’éléments étrangers à l’ouvrage de protection et la remise de l’ouvrage de protection dans son état initial de fonction.</v>
      </c>
      <c r="D153" s="70"/>
      <c r="E153" s="8" t="s">
        <v>6</v>
      </c>
      <c r="F153" s="8" t="s">
        <v>6</v>
      </c>
      <c r="G153" s="8" t="s">
        <v>6</v>
      </c>
      <c r="H153" s="8" t="s">
        <v>6</v>
      </c>
    </row>
    <row r="154" spans="1:8" ht="29.1" customHeight="1" x14ac:dyDescent="0.25">
      <c r="A154" s="221" t="str">
        <f>'02 LISTE DE CONTRÔLE ET RAPPORT'!A154</f>
        <v/>
      </c>
      <c r="B154" s="222"/>
      <c r="C154" s="682" t="str">
        <f>'02 LISTE DE CONTRÔLE ET RAPPORT'!C154</f>
        <v>Il convient de planifier les modalités de la remise de l’ouvrage de protection dans son état initial de fonction (besoins en temps, personnel, matériel).</v>
      </c>
      <c r="D154" s="238"/>
      <c r="E154" s="8" t="s">
        <v>6</v>
      </c>
      <c r="F154" s="8" t="s">
        <v>6</v>
      </c>
      <c r="G154" s="8" t="s">
        <v>6</v>
      </c>
      <c r="H154" s="8" t="s">
        <v>6</v>
      </c>
    </row>
    <row r="155" spans="1:8" ht="29.1" customHeight="1" x14ac:dyDescent="0.25">
      <c r="A155" s="221" t="str">
        <f>'02 LISTE DE CONTRÔLE ET RAPPORT'!A155</f>
        <v/>
      </c>
      <c r="B155" s="222"/>
      <c r="C155" s="682" t="str">
        <f>'02 LISTE DE CONTRÔLE ET RAPPORT'!C155</f>
        <v>En cas de modifications mineures n’affectant pas la fonction de protection de l’ouvrage de protection et permettant un retour en arrière rapide, il convient de documenter les modifications effectuées et la manière de revenir en arrière. Il n’y a pas d’autres mesures à prendre pour le moment.</v>
      </c>
      <c r="D155" s="238"/>
      <c r="E155" s="8" t="s">
        <v>6</v>
      </c>
      <c r="F155" s="8" t="s">
        <v>6</v>
      </c>
      <c r="G155" s="8" t="s">
        <v>6</v>
      </c>
      <c r="H155" s="8" t="s">
        <v>6</v>
      </c>
    </row>
    <row r="156" spans="1:8" ht="29.1" customHeight="1" x14ac:dyDescent="0.25">
      <c r="A156" s="13" t="str">
        <f>'02 LISTE DE CONTRÔLE ET RAPPORT'!A156</f>
        <v/>
      </c>
      <c r="B156" s="198">
        <f>'02 LISTE DE CONTRÔLE ET RAPPORT'!B156</f>
        <v>2101.0300000000002</v>
      </c>
      <c r="C156" s="700" t="str">
        <f>'02 LISTE DE CONTRÔLE ET RAPPORT'!C156</f>
        <v>Description du défaut: Avec la mise en place d’installations utilisées en temps de paix, des équipements techniques de l’ouvrage de protection (fermetures, installations de chauffage, de ventilation, sanitaires et électriques ou leurs composants) ont été retirés.</v>
      </c>
      <c r="D156" s="154"/>
      <c r="E156" s="8" t="s">
        <v>6</v>
      </c>
      <c r="F156" s="8" t="s">
        <v>6</v>
      </c>
      <c r="G156" s="8" t="s">
        <v>6</v>
      </c>
      <c r="H156" s="8" t="s">
        <v>6</v>
      </c>
    </row>
    <row r="157" spans="1:8" ht="29.1" customHeight="1" x14ac:dyDescent="0.25">
      <c r="A157" s="221" t="str">
        <f>'02 LISTE DE CONTRÔLE ET RAPPORT'!A157</f>
        <v/>
      </c>
      <c r="B157" s="222"/>
      <c r="C157" s="682" t="str">
        <f>'02 LISTE DE CONTRÔLE ET RAPPORT'!C157</f>
        <v xml:space="preserve">L’ouvrage de protection n’est plus utilisable dans sa fonction initialement prévue. Il n’est pas opérationnel! Les équipements techniques démontés (fermetures, installations de chauffage, de ventilation, sanitaires et électriques) doivent être montés sans délai. </v>
      </c>
      <c r="D157" s="238"/>
      <c r="E157" s="8" t="s">
        <v>6</v>
      </c>
      <c r="F157" s="8" t="s">
        <v>6</v>
      </c>
      <c r="G157" s="8" t="s">
        <v>6</v>
      </c>
      <c r="H157" s="8" t="s">
        <v>6</v>
      </c>
    </row>
    <row r="158" spans="1:8" ht="29.1" customHeight="1" x14ac:dyDescent="0.25">
      <c r="A158" s="221" t="str">
        <f>'02 LISTE DE CONTRÔLE ET RAPPORT'!A158</f>
        <v/>
      </c>
      <c r="B158" s="222"/>
      <c r="C158" s="682" t="str">
        <f>'02 LISTE DE CONTRÔLE ET RAPPORT'!C158</f>
        <v>Si l’enveloppe n’est plus étanche du fait de modifications structurelles, l’ouvrage de protection n’est pas opérationnel! Il faut y remédier sans délai.</v>
      </c>
      <c r="D158" s="238"/>
      <c r="E158" s="8" t="s">
        <v>6</v>
      </c>
      <c r="F158" s="8" t="s">
        <v>6</v>
      </c>
      <c r="G158" s="8" t="s">
        <v>6</v>
      </c>
      <c r="H158" s="8" t="s">
        <v>6</v>
      </c>
    </row>
    <row r="159" spans="1:8" ht="29.1" customHeight="1" x14ac:dyDescent="0.25">
      <c r="A159" s="221" t="str">
        <f>'02 LISTE DE CONTRÔLE ET RAPPORT'!A159</f>
        <v/>
      </c>
      <c r="B159" s="222"/>
      <c r="C159" s="682" t="str">
        <f>'02 LISTE DE CONTRÔLE ET RAPPORT'!C159</f>
        <v>La marche à suivre doit être discutée avec l’autorité cantonale responsable des ouvrages de protection.</v>
      </c>
      <c r="D159" s="238"/>
      <c r="E159" s="8" t="s">
        <v>6</v>
      </c>
      <c r="F159" s="8" t="s">
        <v>6</v>
      </c>
      <c r="G159" s="8" t="s">
        <v>6</v>
      </c>
      <c r="H159" s="8" t="s">
        <v>6</v>
      </c>
    </row>
    <row r="160" spans="1:8" ht="29.1" customHeight="1" x14ac:dyDescent="0.25">
      <c r="A160" s="74" t="str">
        <f>'02 LISTE DE CONTRÔLE ET RAPPORT'!A160</f>
        <v/>
      </c>
      <c r="B160" s="199">
        <f>'02 LISTE DE CONTRÔLE ET RAPPORT'!B160</f>
        <v>2101.04</v>
      </c>
      <c r="C160" s="701" t="str">
        <f>'02 LISTE DE CONTRÔLE ET RAPPORT'!C160</f>
        <v xml:space="preserve">Description du défaut: Il existe des revêtements de sol, de mur et de plafond présentant un risque d’incendie évident. La norme et les directives de protection incendie de l’AEAI s’appliquent. </v>
      </c>
      <c r="D160" s="77"/>
      <c r="E160" s="8" t="s">
        <v>6</v>
      </c>
      <c r="F160" s="8" t="s">
        <v>6</v>
      </c>
      <c r="G160" s="8" t="s">
        <v>6</v>
      </c>
      <c r="H160" s="8" t="s">
        <v>6</v>
      </c>
    </row>
    <row r="161" spans="1:8" ht="29.1" customHeight="1" x14ac:dyDescent="0.25">
      <c r="A161" s="221" t="str">
        <f>'02 LISTE DE CONTRÔLE ET RAPPORT'!A161</f>
        <v/>
      </c>
      <c r="B161" s="222"/>
      <c r="C161" s="682" t="str">
        <f>'02 LISTE DE CONTRÔLE ET RAPPORT'!C161</f>
        <v>Ces revêtements posent un risque d’incendie et représentent un danger potentiel pour les personnes. La norme et les prescriptions de protection incendie de l’AEAI doivent être respectées. Il faut pour cela faire appel à un expert de la protection incendie. Si les prescriptions ne peuvent pas être respectées, les revêtements doivent être enlevés.</v>
      </c>
      <c r="D161" s="238"/>
      <c r="E161" s="8" t="s">
        <v>6</v>
      </c>
      <c r="F161" s="8" t="s">
        <v>6</v>
      </c>
      <c r="G161" s="8" t="s">
        <v>6</v>
      </c>
      <c r="H161" s="8" t="s">
        <v>6</v>
      </c>
    </row>
    <row r="162" spans="1:8" ht="29.1" customHeight="1" x14ac:dyDescent="0.25">
      <c r="A162" s="14" t="str">
        <f>'02 LISTE DE CONTRÔLE ET RAPPORT'!A162</f>
        <v/>
      </c>
      <c r="B162" s="63">
        <f>'02 LISTE DE CONTRÔLE ET RAPPORT'!B162</f>
        <v>2101.0500000000002</v>
      </c>
      <c r="C162" s="693" t="str">
        <f>'02 LISTE DE CONTRÔLE ET RAPPORT'!C162</f>
        <v>Description du défaut: Des conduites de vapeur, de gaz, de mazout ou d’autres agents dangereux traversent l’ouvrage de protection.</v>
      </c>
      <c r="D162" s="71"/>
      <c r="E162" s="8" t="s">
        <v>6</v>
      </c>
      <c r="F162" s="8" t="s">
        <v>6</v>
      </c>
      <c r="G162" s="8" t="s">
        <v>6</v>
      </c>
      <c r="H162" s="8" t="s">
        <v>6</v>
      </c>
    </row>
    <row r="163" spans="1:8" ht="29.1" customHeight="1" x14ac:dyDescent="0.25">
      <c r="A163" s="221" t="str">
        <f>'02 LISTE DE CONTRÔLE ET RAPPORT'!A163</f>
        <v/>
      </c>
      <c r="B163" s="222"/>
      <c r="C163" s="682" t="str">
        <f>'02 LISTE DE CONTRÔLE ET RAPPORT'!C163</f>
        <v>Les conduites de vapeur, de gaz, de mazout ou d’autres agents dangereux traversant l’ouvrage de protection sont interdites et doivent être retirées. La marche à suivre doit être discutée avec l’autorité cantonale responsable des ouvrages de protection.</v>
      </c>
      <c r="D163" s="238"/>
      <c r="E163" s="8" t="s">
        <v>6</v>
      </c>
      <c r="F163" s="8" t="s">
        <v>6</v>
      </c>
      <c r="G163" s="8" t="s">
        <v>6</v>
      </c>
      <c r="H163" s="8" t="s">
        <v>6</v>
      </c>
    </row>
    <row r="164" spans="1:8" ht="29.1" customHeight="1" x14ac:dyDescent="0.25">
      <c r="A164" s="61" t="str">
        <f>'02 LISTE DE CONTRÔLE ET RAPPORT'!A164</f>
        <v/>
      </c>
      <c r="B164" s="191">
        <f>'02 LISTE DE CONTRÔLE ET RAPPORT'!B164</f>
        <v>2101.06</v>
      </c>
      <c r="C164" s="681" t="str">
        <f>'02 LISTE DE CONTRÔLE ET RAPPORT'!C164</f>
        <v>Description du défaut: Le dispositif d’isolation thermique installé a posteriori n’est pas démontable.</v>
      </c>
      <c r="D164" s="70"/>
      <c r="E164" s="8" t="s">
        <v>6</v>
      </c>
      <c r="F164" s="8" t="s">
        <v>6</v>
      </c>
      <c r="G164" s="8" t="s">
        <v>6</v>
      </c>
      <c r="H164" s="8" t="s">
        <v>6</v>
      </c>
    </row>
    <row r="165" spans="1:8" ht="29.1" customHeight="1" x14ac:dyDescent="0.25">
      <c r="A165" s="221" t="str">
        <f>'02 LISTE DE CONTRÔLE ET RAPPORT'!A165</f>
        <v/>
      </c>
      <c r="B165" s="222"/>
      <c r="C165" s="682" t="str">
        <f>'02 LISTE DE CONTRÔLE ET RAPPORT'!C165</f>
        <v>Ce défaut fait qu’en cas d’occupation de l’ouvrage de protection, la chaleur ne peut être évacuée que de manière limitée. L’autorité cantonale responsable des ouvrages de protection doit donc évaluer l’ouvrage en termes d’évacuation de chaleur.</v>
      </c>
      <c r="D165" s="238"/>
      <c r="E165" s="8" t="s">
        <v>6</v>
      </c>
      <c r="F165" s="8" t="s">
        <v>6</v>
      </c>
      <c r="G165" s="8" t="s">
        <v>6</v>
      </c>
      <c r="H165" s="8" t="s">
        <v>6</v>
      </c>
    </row>
    <row r="166" spans="1:8" ht="29.1" customHeight="1" x14ac:dyDescent="0.25">
      <c r="A166" s="14" t="str">
        <f>'02 LISTE DE CONTRÔLE ET RAPPORT'!A166</f>
        <v/>
      </c>
      <c r="B166" s="63">
        <f>'02 LISTE DE CONTRÔLE ET RAPPORT'!B166</f>
        <v>2101.0700000000002</v>
      </c>
      <c r="C166" s="693" t="str">
        <f>'02 LISTE DE CONTRÔLE ET RAPPORT'!C166</f>
        <v>Description du défaut: Les installations et éléments étrangers à l’ouvrage de protection ne sont pas démontables ou fixés de manière à résister aux chocs.</v>
      </c>
      <c r="D166" s="71"/>
      <c r="E166" s="8" t="s">
        <v>6</v>
      </c>
      <c r="F166" s="8" t="s">
        <v>6</v>
      </c>
      <c r="G166" s="8" t="s">
        <v>6</v>
      </c>
      <c r="H166" s="8" t="s">
        <v>6</v>
      </c>
    </row>
    <row r="167" spans="1:8" ht="29.1" customHeight="1" x14ac:dyDescent="0.25">
      <c r="A167" s="221" t="str">
        <f>'02 LISTE DE CONTRÔLE ET RAPPORT'!A167</f>
        <v/>
      </c>
      <c r="B167" s="222"/>
      <c r="C167" s="682" t="str">
        <f>'02 LISTE DE CONTRÔLE ET RAPPORT'!C167</f>
        <v>La protection des personnes n’est plus garantie. Le défaut doit être éliminé. La marche à suivre doit être discutée avec l’autorité cantonale responsable des ouvrages de protection.</v>
      </c>
      <c r="D167" s="238"/>
      <c r="E167" s="8" t="s">
        <v>6</v>
      </c>
      <c r="F167" s="8" t="s">
        <v>6</v>
      </c>
      <c r="G167" s="8" t="s">
        <v>6</v>
      </c>
      <c r="H167" s="8" t="s">
        <v>6</v>
      </c>
    </row>
    <row r="168" spans="1:8" ht="29.1" customHeight="1" x14ac:dyDescent="0.25">
      <c r="A168" s="221" t="str">
        <f>'02 LISTE DE CONTRÔLE ET RAPPORT'!A168</f>
        <v/>
      </c>
      <c r="B168" s="222"/>
      <c r="C168" s="682" t="str">
        <f>'02 LISTE DE CONTRÔLE ET RAPPORT'!C168</f>
        <v>Les installations et éléments étrangers à l’ouvrage de protection doivent être démontables (c’est-à-dire pouvoir être retirés de l’ouvrage de protection en cas d’occupation) ou, dans le cas des conduites d’eau, conduits de ventilation et d’évacuation d’air, canaux de câbles, équipements et appareils fixes, être fixés conformément aux IT Chocs.</v>
      </c>
      <c r="D168" s="238"/>
      <c r="E168" s="8" t="s">
        <v>6</v>
      </c>
      <c r="F168" s="8" t="s">
        <v>6</v>
      </c>
      <c r="G168" s="8" t="s">
        <v>6</v>
      </c>
      <c r="H168" s="8" t="s">
        <v>6</v>
      </c>
    </row>
    <row r="169" spans="1:8" ht="29.1" customHeight="1" x14ac:dyDescent="0.25">
      <c r="A169" s="14" t="str">
        <f>'02 LISTE DE CONTRÔLE ET RAPPORT'!A169</f>
        <v/>
      </c>
      <c r="B169" s="63">
        <f>'02 LISTE DE CONTRÔLE ET RAPPORT'!B169</f>
        <v>2101.08</v>
      </c>
      <c r="C169" s="693" t="str">
        <f>'02 LISTE DE CONTRÔLE ET RAPPORT'!C169</f>
        <v>Description du défaut: Il manque devant l’entrée de l’enveloppe de la construction un dispositif permettant d’arrêter les conduites tierces.</v>
      </c>
      <c r="D169" s="71"/>
      <c r="E169" s="8" t="s">
        <v>6</v>
      </c>
      <c r="F169" s="8" t="s">
        <v>6</v>
      </c>
      <c r="G169" s="8" t="s">
        <v>6</v>
      </c>
      <c r="H169" s="8" t="s">
        <v>6</v>
      </c>
    </row>
    <row r="170" spans="1:8" ht="29.1" customHeight="1" thickBot="1" x14ac:dyDescent="0.3">
      <c r="A170" s="236" t="str">
        <f>'02 LISTE DE CONTRÔLE ET RAPPORT'!A170</f>
        <v/>
      </c>
      <c r="B170" s="225"/>
      <c r="C170" s="683" t="str">
        <f>'02 LISTE DE CONTRÔLE ET RAPPORT'!C170</f>
        <v>Les conduites (eau froide, eau chaude, eau chaude pompée) qui n’ont pas été installées pour l’ouvrage de protection (étrangères à l’ouvrage de protection) doivent être dotées d’une vanne d’arrêt devant l’entrée de l’ouvrage de protection. L’absence de vanne constitue un défaut. Les vannes doivent être montées par une entreprise spécialisée juste avant le passage à travers l’enveloppe de la construction (ou après en cas d’impossibilité).</v>
      </c>
      <c r="D170" s="238"/>
      <c r="E170" s="8" t="s">
        <v>6</v>
      </c>
      <c r="F170" s="8" t="s">
        <v>6</v>
      </c>
      <c r="G170" s="8" t="s">
        <v>6</v>
      </c>
      <c r="H170" s="8" t="s">
        <v>6</v>
      </c>
    </row>
    <row r="171" spans="1:8" ht="15.75" hidden="1" thickBot="1" x14ac:dyDescent="0.3">
      <c r="A171" s="72" t="str">
        <f>'02 LISTE DE CONTRÔLE ET RAPPORT'!A171</f>
        <v/>
      </c>
      <c r="B171" s="207">
        <f>'02 LISTE DE CONTRÔLE ET RAPPORT'!B171</f>
        <v>2102</v>
      </c>
      <c r="C171" s="632" t="str">
        <f>'02 LISTE DE CONTRÔLE ET RAPPORT'!C171</f>
        <v>Plan d’ensemble et désignation des locaux</v>
      </c>
      <c r="D171" s="651"/>
      <c r="E171" s="8" t="s">
        <v>6</v>
      </c>
      <c r="F171" s="8" t="s">
        <v>6</v>
      </c>
    </row>
    <row r="172" spans="1:8" ht="157.5" hidden="1" customHeight="1" x14ac:dyDescent="0.25">
      <c r="A172" s="67" t="str">
        <f>'02 LISTE DE CONTRÔLE ET RAPPORT'!A172</f>
        <v/>
      </c>
      <c r="B172" s="190">
        <f>'02 LISTE DE CONTRÔLE ET RAPPORT'!B172</f>
        <v>2102.0100000000002</v>
      </c>
      <c r="C172" s="633" t="str">
        <f>'02 LISTE DE CONTRÔLE ET RAPPORT'!C172</f>
        <v xml:space="preserve">Description du défaut: Il manque un plan d’ensemble de l’ouvrage de protection affiché en permanence. </v>
      </c>
      <c r="D172" s="70"/>
      <c r="E172" s="8" t="s">
        <v>6</v>
      </c>
      <c r="F172" s="8" t="s">
        <v>6</v>
      </c>
    </row>
    <row r="173" spans="1:8" ht="44.1" hidden="1" customHeight="1" x14ac:dyDescent="0.25">
      <c r="A173" s="236" t="str">
        <f>'02 LISTE DE CONTRÔLE ET RAPPORT'!A173</f>
        <v/>
      </c>
      <c r="B173" s="222"/>
      <c r="C173" s="223" t="str">
        <f>'02 LISTE DE CONTRÔLE ET RAPPORT'!C173</f>
        <v>Dans les constructions protégées, un plan d’ensemble doit être fixé à la paroi (ITO ch. 2.95.2). Le plan doit être fixé sur un panneau et affiché en permanence.</v>
      </c>
      <c r="D173" s="238"/>
      <c r="E173" s="8" t="s">
        <v>6</v>
      </c>
      <c r="F173" s="8" t="s">
        <v>6</v>
      </c>
    </row>
    <row r="174" spans="1:8" ht="72.95" hidden="1" customHeight="1" x14ac:dyDescent="0.25">
      <c r="A174" s="236" t="str">
        <f>'02 LISTE DE CONTRÔLE ET RAPPORT'!A174</f>
        <v/>
      </c>
      <c r="B174" s="222"/>
      <c r="C174" s="223" t="str">
        <f>'02 LISTE DE CONTRÔLE ET RAPPORT'!C174</f>
        <v>Dans les PC et po att, le plan d’ensemble est accroché à une paroi libre du réfectoire; dans les unités d’hôpital protégées et les centres sanitaires protégés, les plans doivent être affichés dans les locaux de triage/réception/désinfection.</v>
      </c>
      <c r="D174" s="238"/>
      <c r="E174" s="8" t="s">
        <v>6</v>
      </c>
      <c r="F174" s="8" t="s">
        <v>6</v>
      </c>
    </row>
    <row r="175" spans="1:8" ht="157.5" hidden="1" customHeight="1" x14ac:dyDescent="0.25">
      <c r="A175" s="61" t="str">
        <f>'02 LISTE DE CONTRÔLE ET RAPPORT'!A175</f>
        <v/>
      </c>
      <c r="B175" s="191">
        <f>'02 LISTE DE CONTRÔLE ET RAPPORT'!B175</f>
        <v>2102.02</v>
      </c>
      <c r="C175" s="634" t="str">
        <f>'02 LISTE DE CONTRÔLE ET RAPPORT'!C175</f>
        <v>Description du défaut: Il manque une désignation des locaux apposée en permanence et qui corresponde au plan d’ensemble.</v>
      </c>
      <c r="D175" s="70"/>
      <c r="E175" s="8" t="s">
        <v>6</v>
      </c>
      <c r="F175" s="8" t="s">
        <v>6</v>
      </c>
    </row>
    <row r="176" spans="1:8" ht="44.1" hidden="1" customHeight="1" thickBot="1" x14ac:dyDescent="0.3">
      <c r="A176" s="236" t="str">
        <f>'02 LISTE DE CONTRÔLE ET RAPPORT'!A176</f>
        <v/>
      </c>
      <c r="B176" s="225"/>
      <c r="C176" s="227" t="str">
        <f>'02 LISTE DE CONTRÔLE ET RAPPORT'!C176</f>
        <v>La désignation des locaux doit correspondre à l’identique au plan d’ensemble. Les détails peuvent être consultés dans les ITO (ch. 2.95.1).</v>
      </c>
      <c r="D176" s="238"/>
      <c r="E176" s="8" t="s">
        <v>6</v>
      </c>
      <c r="F176" s="8" t="s">
        <v>6</v>
      </c>
    </row>
    <row r="177" spans="1:8" ht="29.1" customHeight="1" thickBot="1" x14ac:dyDescent="0.3">
      <c r="A177" s="72" t="str">
        <f>'02 LISTE DE CONTRÔLE ET RAPPORT'!A177</f>
        <v/>
      </c>
      <c r="B177" s="207">
        <f>'02 LISTE DE CONTRÔLE ET RAPPORT'!B177</f>
        <v>2103</v>
      </c>
      <c r="C177" s="680" t="str">
        <f>'02 LISTE DE CONTRÔLE ET RAPPORT'!C177</f>
        <v>Extincteurs portatifs (*dans les abris, uniquement si un groupe électrogène de secours a été prescrit ou installé)</v>
      </c>
      <c r="D177" s="651"/>
      <c r="E177" s="8" t="s">
        <v>6</v>
      </c>
      <c r="F177" s="8" t="s">
        <v>6</v>
      </c>
      <c r="G177" s="8" t="s">
        <v>6</v>
      </c>
    </row>
    <row r="178" spans="1:8" ht="29.1" customHeight="1" x14ac:dyDescent="0.25">
      <c r="A178" s="75" t="str">
        <f>'02 LISTE DE CONTRÔLE ET RAPPORT'!A178</f>
        <v/>
      </c>
      <c r="B178" s="200">
        <f>'02 LISTE DE CONTRÔLE ET RAPPORT'!B178</f>
        <v>2103.0100000000002</v>
      </c>
      <c r="C178" s="702" t="str">
        <f>'02 LISTE DE CONTRÔLE ET RAPPORT'!C178</f>
        <v>Description du défaut: Il n’y a aucun extincteur portatif dans l’ouvrage de protection.</v>
      </c>
      <c r="D178" s="77"/>
      <c r="E178" s="8" t="s">
        <v>6</v>
      </c>
      <c r="F178" s="8" t="s">
        <v>6</v>
      </c>
      <c r="G178" s="8" t="s">
        <v>6</v>
      </c>
    </row>
    <row r="179" spans="1:8" ht="29.1" customHeight="1" x14ac:dyDescent="0.25">
      <c r="A179" s="236" t="str">
        <f>'02 LISTE DE CONTRÔLE ET RAPPORT'!A179</f>
        <v/>
      </c>
      <c r="B179" s="222"/>
      <c r="C179" s="682" t="str">
        <f>'02 LISTE DE CONTRÔLE ET RAPPORT'!C179</f>
        <v>Il convient de se procurer les extincteurs portatifs nécessaires conformément à la liste des composants homologués de l’OFPP et de les monter de manière à résister aux chocs sur leurs supports homologués. S’ils font défaut, la marche à suivre doit être discutée avec l’autorité cantonale responsable des ouvrages de protection.</v>
      </c>
      <c r="D179" s="238"/>
      <c r="E179" s="8" t="s">
        <v>6</v>
      </c>
      <c r="F179" s="8" t="s">
        <v>6</v>
      </c>
      <c r="G179" s="8" t="s">
        <v>6</v>
      </c>
    </row>
    <row r="180" spans="1:8" ht="29.1" customHeight="1" x14ac:dyDescent="0.25">
      <c r="A180" s="75" t="str">
        <f>'02 LISTE DE CONTRÔLE ET RAPPORT'!A180</f>
        <v/>
      </c>
      <c r="B180" s="199">
        <f>'02 LISTE DE CONTRÔLE ET RAPPORT'!B180</f>
        <v>2103.02</v>
      </c>
      <c r="C180" s="701" t="str">
        <f>'02 LISTE DE CONTRÔLE ET RAPPORT'!C180</f>
        <v>Description du défaut: Les extincteurs portatifs ne sont pas entretenus et plombés conformément aux instructions en la matière.</v>
      </c>
      <c r="D180" s="77"/>
      <c r="E180" s="8" t="s">
        <v>6</v>
      </c>
      <c r="F180" s="8" t="s">
        <v>6</v>
      </c>
      <c r="G180" s="8" t="s">
        <v>6</v>
      </c>
    </row>
    <row r="181" spans="1:8" ht="29.1" customHeight="1" x14ac:dyDescent="0.25">
      <c r="A181" s="221" t="str">
        <f>'02 LISTE DE CONTRÔLE ET RAPPORT'!A181</f>
        <v/>
      </c>
      <c r="B181" s="222"/>
      <c r="C181" s="682" t="str">
        <f>'02 LISTE DE CONTRÔLE ET RAPPORT'!C181</f>
        <v>L’intervalle de maintenance des extincteurs portatifs dépend des indications du fabricant. L’association suisse des appareils d’extinction recommande, sur la base de ses longues années de pratique, de faire contrôler les extincteurs portatifs tous les 3 ans par l’entreprise spécialisée concernée.</v>
      </c>
      <c r="D181" s="238"/>
      <c r="E181" s="8" t="s">
        <v>6</v>
      </c>
      <c r="F181" s="8" t="s">
        <v>6</v>
      </c>
      <c r="G181" s="8" t="s">
        <v>6</v>
      </c>
    </row>
    <row r="182" spans="1:8" ht="29.1" customHeight="1" x14ac:dyDescent="0.25">
      <c r="A182" s="75" t="str">
        <f>'02 LISTE DE CONTRÔLE ET RAPPORT'!A182</f>
        <v/>
      </c>
      <c r="B182" s="199">
        <f>'02 LISTE DE CONTRÔLE ET RAPPORT'!B182</f>
        <v>2103.0300000000002</v>
      </c>
      <c r="C182" s="701" t="str">
        <f>'02 LISTE DE CONTRÔLE ET RAPPORT'!C182</f>
        <v>Description du défaut: Les extincteurs portatifs ne sont pas de type approprié.</v>
      </c>
      <c r="D182" s="77"/>
      <c r="E182" s="8" t="s">
        <v>6</v>
      </c>
      <c r="F182" s="8" t="s">
        <v>6</v>
      </c>
      <c r="G182" s="8" t="s">
        <v>6</v>
      </c>
    </row>
    <row r="183" spans="1:8" ht="29.1" customHeight="1" x14ac:dyDescent="0.25">
      <c r="A183" s="221" t="str">
        <f>'02 LISTE DE CONTRÔLE ET RAPPORT'!A183</f>
        <v/>
      </c>
      <c r="B183" s="222"/>
      <c r="C183" s="682" t="str">
        <f>'02 LISTE DE CONTRÔLE ET RAPPORT'!C183</f>
        <v>Les extincteurs portatifs à monter sur des supports homologués de manière à résister aux chocs doivent correspondre au type prescrit. Voir les instructions de l’OFPP sur l’équipement des constructions protégées en extincteurs portatifs ainsi que sur le remplacement et l’entretien de ceux-ci.</v>
      </c>
      <c r="D183" s="238"/>
      <c r="E183" s="8" t="s">
        <v>6</v>
      </c>
      <c r="F183" s="8" t="s">
        <v>6</v>
      </c>
      <c r="G183" s="8" t="s">
        <v>6</v>
      </c>
    </row>
    <row r="184" spans="1:8" ht="29.1" customHeight="1" x14ac:dyDescent="0.25">
      <c r="A184" s="75" t="str">
        <f>'02 LISTE DE CONTRÔLE ET RAPPORT'!A184</f>
        <v/>
      </c>
      <c r="B184" s="199">
        <f>'02 LISTE DE CONTRÔLE ET RAPPORT'!B184</f>
        <v>2103.04</v>
      </c>
      <c r="C184" s="701" t="str">
        <f>'02 LISTE DE CONTRÔLE ET RAPPORT'!C184</f>
        <v>Description du défaut: Il n’y a pas suffisamment d’extincteurs portatifs fixés de manière à résister aux chocs.</v>
      </c>
      <c r="D184" s="77"/>
      <c r="E184" s="8" t="s">
        <v>6</v>
      </c>
      <c r="F184" s="8" t="s">
        <v>6</v>
      </c>
      <c r="G184" s="8" t="s">
        <v>6</v>
      </c>
    </row>
    <row r="185" spans="1:8" ht="29.1" customHeight="1" x14ac:dyDescent="0.25">
      <c r="A185" s="221" t="str">
        <f>'02 LISTE DE CONTRÔLE ET RAPPORT'!A185</f>
        <v/>
      </c>
      <c r="B185" s="222"/>
      <c r="C185" s="682" t="str">
        <f>'02 LISTE DE CONTRÔLE ET RAPPORT'!C185</f>
        <v>Il convient de se procurer les extincteurs portatifs nécessaires (conformément à la liste des composants homologués de l’OFPP) et de les monter de manière à résister aux chocs sur leurs supports homologués. Voir les instructions de l’OFPP sur l’équipement des constructions protégées en extincteurs portatifs ainsi que sur le remplacement et l’entretien de ceux-ci. La marche à suivre doit être discutée avec l’autorité cantonale responsable des ouvrages de protection.</v>
      </c>
      <c r="D185" s="238"/>
      <c r="E185" s="8" t="s">
        <v>6</v>
      </c>
      <c r="F185" s="8" t="s">
        <v>6</v>
      </c>
      <c r="G185" s="8" t="s">
        <v>6</v>
      </c>
    </row>
    <row r="186" spans="1:8" ht="29.1" customHeight="1" x14ac:dyDescent="0.25">
      <c r="A186" s="75" t="str">
        <f>'02 LISTE DE CONTRÔLE ET RAPPORT'!A186</f>
        <v/>
      </c>
      <c r="B186" s="199">
        <f>'02 LISTE DE CONTRÔLE ET RAPPORT'!B186</f>
        <v>2103.0500000000002</v>
      </c>
      <c r="C186" s="701" t="str">
        <f>'02 LISTE DE CONTRÔLE ET RAPPORT'!C186</f>
        <v>Description du défaut: Les extincteurs portatifs ne sont pas installés au bon endroit.</v>
      </c>
      <c r="D186" s="77"/>
      <c r="E186" s="8" t="s">
        <v>6</v>
      </c>
      <c r="F186" s="8" t="s">
        <v>6</v>
      </c>
      <c r="G186" s="8" t="s">
        <v>6</v>
      </c>
    </row>
    <row r="187" spans="1:8" ht="29.1" customHeight="1" thickBot="1" x14ac:dyDescent="0.3">
      <c r="A187" s="236" t="str">
        <f>'02 LISTE DE CONTRÔLE ET RAPPORT'!A187</f>
        <v/>
      </c>
      <c r="B187" s="225"/>
      <c r="C187" s="683" t="str">
        <f>'02 LISTE DE CONTRÔLE ET RAPPORT'!C187</f>
        <v>Les extincteurs portatifs nécessaires et leurs supports homologués (liste des composants homologués de l’OFPP) doivent être montés de manière à résister aux chocs conformément aux instructions de l’OFPP sur l’équipement des constructions protégées en extincteurs portatifs ainsi que sur le remplacement et l’entretien de ceux-ci. L’annexe des instructions définit le nombre et le type d’extincteurs portatifs requis ainsi que leur emplacement.</v>
      </c>
      <c r="D187" s="239"/>
      <c r="E187" s="8" t="s">
        <v>6</v>
      </c>
      <c r="F187" s="8" t="s">
        <v>6</v>
      </c>
      <c r="G187" s="8" t="s">
        <v>6</v>
      </c>
    </row>
    <row r="188" spans="1:8" ht="29.1" customHeight="1" thickBot="1" x14ac:dyDescent="0.3">
      <c r="A188" s="654" t="str">
        <f>'02 LISTE DE CONTRÔLE ET RAPPORT'!A188</f>
        <v/>
      </c>
      <c r="B188" s="648">
        <f>'02 LISTE DE CONTRÔLE ET RAPPORT'!B188</f>
        <v>2200</v>
      </c>
      <c r="C188" s="690" t="str">
        <f>'02 LISTE DE CONTRÔLE ET RAPPORT'!C188</f>
        <v>Enveloppe de la construction, accès, ouvrages extérieurs, environnement</v>
      </c>
      <c r="D188" s="656"/>
      <c r="E188" s="8" t="s">
        <v>6</v>
      </c>
      <c r="F188" s="8" t="s">
        <v>6</v>
      </c>
      <c r="G188" s="8" t="s">
        <v>6</v>
      </c>
      <c r="H188" s="8" t="s">
        <v>6</v>
      </c>
    </row>
    <row r="189" spans="1:8" ht="29.1" customHeight="1" thickBot="1" x14ac:dyDescent="0.3">
      <c r="A189" s="72" t="str">
        <f>'02 LISTE DE CONTRÔLE ET RAPPORT'!A189</f>
        <v/>
      </c>
      <c r="B189" s="207">
        <f>'02 LISTE DE CONTRÔLE ET RAPPORT'!B189</f>
        <v>2201</v>
      </c>
      <c r="C189" s="680" t="str">
        <f>'02 LISTE DE CONTRÔLE ET RAPPORT'!C189</f>
        <v>Enveloppe de la construction</v>
      </c>
      <c r="D189" s="651"/>
      <c r="E189" s="8" t="s">
        <v>6</v>
      </c>
      <c r="F189" s="8" t="s">
        <v>6</v>
      </c>
      <c r="G189" s="8" t="s">
        <v>6</v>
      </c>
      <c r="H189" s="8" t="s">
        <v>6</v>
      </c>
    </row>
    <row r="190" spans="1:8" ht="29.1" customHeight="1" x14ac:dyDescent="0.25">
      <c r="A190" s="69" t="str">
        <f>'02 LISTE DE CONTRÔLE ET RAPPORT'!A190</f>
        <v/>
      </c>
      <c r="B190" s="201">
        <f>'02 LISTE DE CONTRÔLE ET RAPPORT'!B190</f>
        <v>2201.0100000000002</v>
      </c>
      <c r="C190" s="703" t="str">
        <f>'02 LISTE DE CONTRÔLE ET RAPPORT'!C190</f>
        <v>Description du défaut: L’enveloppe de la construction n’est pas étanche ou est endommagée.</v>
      </c>
      <c r="D190" s="154"/>
      <c r="E190" s="8" t="s">
        <v>6</v>
      </c>
      <c r="F190" s="8" t="s">
        <v>6</v>
      </c>
      <c r="G190" s="8" t="s">
        <v>6</v>
      </c>
      <c r="H190" s="8" t="s">
        <v>6</v>
      </c>
    </row>
    <row r="191" spans="1:8" ht="29.1" customHeight="1" x14ac:dyDescent="0.25">
      <c r="A191" s="236" t="str">
        <f>'02 LISTE DE CONTRÔLE ET RAPPORT'!A191</f>
        <v/>
      </c>
      <c r="B191" s="222"/>
      <c r="C191" s="682" t="str">
        <f>'02 LISTE DE CONTRÔLE ET RAPPORT'!C191</f>
        <v>Une fissure avec infiltration d’eau a par exemple été constatée. La marche à suivre doit être discutée avec l’autorité cantonale responsable des ouvrages de protection.</v>
      </c>
      <c r="D191" s="238"/>
      <c r="E191" s="8" t="s">
        <v>6</v>
      </c>
      <c r="F191" s="8" t="s">
        <v>6</v>
      </c>
      <c r="G191" s="8" t="s">
        <v>6</v>
      </c>
      <c r="H191" s="8" t="s">
        <v>6</v>
      </c>
    </row>
    <row r="192" spans="1:8" ht="29.1" customHeight="1" x14ac:dyDescent="0.25">
      <c r="A192" s="61" t="str">
        <f>'02 LISTE DE CONTRÔLE ET RAPPORT'!A192</f>
        <v/>
      </c>
      <c r="B192" s="191">
        <f>'02 LISTE DE CONTRÔLE ET RAPPORT'!B192</f>
        <v>2201.02</v>
      </c>
      <c r="C192" s="681" t="str">
        <f>'02 LISTE DE CONTRÔLE ET RAPPORT'!C192</f>
        <v>Description du défaut: Elle présente des fissures d’une largeur supérieure à 2 mm sans infiltration d’eau.</v>
      </c>
      <c r="D192" s="70"/>
      <c r="E192" s="8" t="s">
        <v>6</v>
      </c>
      <c r="F192" s="8" t="s">
        <v>6</v>
      </c>
      <c r="G192" s="8" t="s">
        <v>6</v>
      </c>
      <c r="H192" s="8" t="s">
        <v>6</v>
      </c>
    </row>
    <row r="193" spans="1:8" ht="29.1" customHeight="1" x14ac:dyDescent="0.25">
      <c r="A193" s="236" t="str">
        <f>'02 LISTE DE CONTRÔLE ET RAPPORT'!A193</f>
        <v/>
      </c>
      <c r="B193" s="222"/>
      <c r="C193" s="682" t="str">
        <f>'02 LISTE DE CONTRÔLE ET RAPPORT'!C193</f>
        <v>Pour pouvoir observer si la fissure travaille, on fera appliquer un enduit en plâtre par un spécialiste. Il convient d’établir un procès-verbal avec relevé de l’emplacement des fissures (local ainsi que surface: plafond/mur/sol) et de l’archiver dans la documentation sur l’ouvrage de protection. En présence de fissures, la marche à suivre doit être discutée avec l’autorité cantonale responsable des ouvrages de protection.</v>
      </c>
      <c r="D193" s="238"/>
      <c r="E193" s="8" t="s">
        <v>6</v>
      </c>
      <c r="F193" s="8" t="s">
        <v>6</v>
      </c>
      <c r="G193" s="8" t="s">
        <v>6</v>
      </c>
      <c r="H193" s="8" t="s">
        <v>6</v>
      </c>
    </row>
    <row r="194" spans="1:8" ht="29.1" customHeight="1" x14ac:dyDescent="0.25">
      <c r="A194" s="14" t="str">
        <f>'02 LISTE DE CONTRÔLE ET RAPPORT'!A194</f>
        <v/>
      </c>
      <c r="B194" s="63">
        <f>'02 LISTE DE CONTRÔLE ET RAPPORT'!B194</f>
        <v>2201.0300000000002</v>
      </c>
      <c r="C194" s="693" t="str">
        <f>'02 LISTE DE CONTRÔLE ET RAPPORT'!C194</f>
        <v>Description du défaut: Les traversées murales dans l’enveloppe de la construction ne sont pas toutes étanches au gaz et résistantes à la pression et ne sont pas conformes aux directives de l’OFPP.</v>
      </c>
      <c r="D194" s="71"/>
      <c r="E194" s="8" t="s">
        <v>6</v>
      </c>
      <c r="F194" s="8" t="s">
        <v>6</v>
      </c>
      <c r="G194" s="8" t="s">
        <v>6</v>
      </c>
      <c r="H194" s="8" t="s">
        <v>6</v>
      </c>
    </row>
    <row r="195" spans="1:8" ht="29.1" customHeight="1" x14ac:dyDescent="0.25">
      <c r="A195" s="236" t="str">
        <f>'02 LISTE DE CONTRÔLE ET RAPPORT'!A195</f>
        <v/>
      </c>
      <c r="B195" s="222"/>
      <c r="C195" s="682" t="str">
        <f>'02 LISTE DE CONTRÔLE ET RAPPORT'!C195</f>
        <v>Les ouvertures de moins de 60 mm doivent être obturées dans les règles de l’art à l’aide d’une pâte d’étanchéité homologuée OFPP (BZS).Les ouvertures de plus de 60 mm doivent être obturées par des gaines de câbles et de tubes étanches au gaz et résistantes à la pression ou obturées par des plaques en acier. La marche à suivre doit être discutée avec l’autorité cantonale responsable des ouvrages de protection.</v>
      </c>
      <c r="D195" s="238"/>
      <c r="E195" s="8" t="s">
        <v>6</v>
      </c>
      <c r="F195" s="8" t="s">
        <v>6</v>
      </c>
      <c r="G195" s="8" t="s">
        <v>6</v>
      </c>
      <c r="H195" s="8" t="s">
        <v>6</v>
      </c>
    </row>
    <row r="196" spans="1:8" ht="29.1" customHeight="1" x14ac:dyDescent="0.25">
      <c r="A196" s="61" t="str">
        <f>'02 LISTE DE CONTRÔLE ET RAPPORT'!A196</f>
        <v/>
      </c>
      <c r="B196" s="191">
        <f>'02 LISTE DE CONTRÔLE ET RAPPORT'!B196</f>
        <v>2201.04</v>
      </c>
      <c r="C196" s="681" t="str">
        <f>'02 LISTE DE CONTRÔLE ET RAPPORT'!C196</f>
        <v>Description du défaut: Les dégâts ne sont pas réparés (effritement, armature apparente).</v>
      </c>
      <c r="D196" s="70"/>
      <c r="E196" s="8" t="s">
        <v>6</v>
      </c>
      <c r="F196" s="8" t="s">
        <v>6</v>
      </c>
      <c r="G196" s="8" t="s">
        <v>6</v>
      </c>
      <c r="H196" s="8" t="s">
        <v>6</v>
      </c>
    </row>
    <row r="197" spans="1:8" ht="29.1" customHeight="1" x14ac:dyDescent="0.25">
      <c r="A197" s="236" t="str">
        <f>'02 LISTE DE CONTRÔLE ET RAPPORT'!A197</f>
        <v/>
      </c>
      <c r="B197" s="222"/>
      <c r="C197" s="682" t="str">
        <f>'02 LISTE DE CONTRÔLE ET RAPPORT'!C197</f>
        <v>Les armatures apparentes doivent être confiées à une entreprise spécialisée et les murs qui s’effritent doivent être réparés.</v>
      </c>
      <c r="D197" s="238"/>
      <c r="E197" s="8" t="s">
        <v>6</v>
      </c>
      <c r="F197" s="8" t="s">
        <v>6</v>
      </c>
      <c r="G197" s="8" t="s">
        <v>6</v>
      </c>
      <c r="H197" s="8" t="s">
        <v>6</v>
      </c>
    </row>
    <row r="198" spans="1:8" ht="163.5" hidden="1" customHeight="1" x14ac:dyDescent="0.25">
      <c r="A198" s="14" t="str">
        <f>'02 LISTE DE CONTRÔLE ET RAPPORT'!A198</f>
        <v/>
      </c>
      <c r="B198" s="63">
        <f>'02 LISTE DE CONTRÔLE ET RAPPORT'!B198</f>
        <v>2201.0500000000002</v>
      </c>
      <c r="C198" s="638" t="str">
        <f>'02 LISTE DE CONTRÔLE ET RAPPORT'!C198</f>
        <v>Description du défaut: Les gaines entre le local de ventilation et l’espace de séjour ne sont pas toutes étanches au gaz (dispositif coupe-feu).</v>
      </c>
      <c r="D198" s="71"/>
      <c r="E198" s="8" t="s">
        <v>6</v>
      </c>
    </row>
    <row r="199" spans="1:8" ht="29.45" hidden="1" customHeight="1" x14ac:dyDescent="0.25">
      <c r="A199" s="236" t="str">
        <f>'02 LISTE DE CONTRÔLE ET RAPPORT'!A199</f>
        <v/>
      </c>
      <c r="B199" s="222"/>
      <c r="C199" s="223" t="str">
        <f>'02 LISTE DE CONTRÔLE ET RAPPORT'!C199</f>
        <v>Elles doivent être remises en état par une entreprise spécialisée.</v>
      </c>
      <c r="D199" s="238"/>
      <c r="E199" s="8" t="s">
        <v>6</v>
      </c>
    </row>
    <row r="200" spans="1:8" ht="29.1" customHeight="1" x14ac:dyDescent="0.25">
      <c r="A200" s="14" t="str">
        <f>'02 LISTE DE CONTRÔLE ET RAPPORT'!A200</f>
        <v/>
      </c>
      <c r="B200" s="63">
        <f>'02 LISTE DE CONTRÔLE ET RAPPORT'!B200</f>
        <v>2201.06</v>
      </c>
      <c r="C200" s="693" t="str">
        <f>'02 LISTE DE CONTRÔLE ET RAPPORT'!C200</f>
        <v>Description du défaut: Il y a des moisissures sur les murs et/ou aux plafonds.</v>
      </c>
      <c r="D200" s="71"/>
      <c r="E200" s="8" t="s">
        <v>6</v>
      </c>
      <c r="F200" s="8" t="s">
        <v>6</v>
      </c>
      <c r="G200" s="8" t="s">
        <v>6</v>
      </c>
      <c r="H200" s="8" t="s">
        <v>6</v>
      </c>
    </row>
    <row r="201" spans="1:8" ht="29.1" customHeight="1" thickBot="1" x14ac:dyDescent="0.3">
      <c r="A201" s="236" t="str">
        <f>'02 LISTE DE CONTRÔLE ET RAPPORT'!A201</f>
        <v/>
      </c>
      <c r="B201" s="225"/>
      <c r="C201" s="683" t="str">
        <f>'02 LISTE DE CONTRÔLE ET RAPPORT'!C201</f>
        <v>Il faut veiller à ce qu’il n’y ait pas d’humidité excessive (supérieure à 65%) aux endroits concernés. En cas de moisissures, il convient en règle générale de faire appel à une entreprise spécialisée.  La marche à suivre doit être discutée avec l’autorité cantonale responsable des ouvrages de protection.</v>
      </c>
      <c r="D201" s="238"/>
      <c r="E201" s="8" t="s">
        <v>6</v>
      </c>
      <c r="F201" s="8" t="s">
        <v>6</v>
      </c>
      <c r="G201" s="8" t="s">
        <v>6</v>
      </c>
      <c r="H201" s="8" t="s">
        <v>6</v>
      </c>
    </row>
    <row r="202" spans="1:8" ht="29.1" customHeight="1" thickBot="1" x14ac:dyDescent="0.3">
      <c r="A202" s="72" t="str">
        <f>'02 LISTE DE CONTRÔLE ET RAPPORT'!A202</f>
        <v/>
      </c>
      <c r="B202" s="207">
        <f>'02 LISTE DE CONTRÔLE ET RAPPORT'!B202</f>
        <v>2202</v>
      </c>
      <c r="C202" s="680" t="str">
        <f>'02 LISTE DE CONTRÔLE ET RAPPORT'!C202</f>
        <v xml:space="preserve">SS et VE </v>
      </c>
      <c r="D202" s="651"/>
      <c r="E202" s="8" t="s">
        <v>6</v>
      </c>
      <c r="F202" s="8" t="s">
        <v>6</v>
      </c>
      <c r="G202" s="8" t="s">
        <v>6</v>
      </c>
      <c r="H202" s="8" t="s">
        <v>6</v>
      </c>
    </row>
    <row r="203" spans="1:8" ht="29.1" customHeight="1" x14ac:dyDescent="0.25">
      <c r="A203" s="68" t="str">
        <f>'02 LISTE DE CONTRÔLE ET RAPPORT'!A203</f>
        <v/>
      </c>
      <c r="B203" s="193">
        <f>'02 LISTE DE CONTRÔLE ET RAPPORT'!B203</f>
        <v>2202.0100000000002</v>
      </c>
      <c r="C203" s="691" t="str">
        <f>'02 LISTE DE CONTRÔLE ET RAPPORT'!C203</f>
        <v>Description du défaut: L’accès aux puits de sortie et aux sauts-de-loup pour les travaux d’entretien n’est pas garanti.</v>
      </c>
      <c r="D203" s="71"/>
      <c r="E203" s="8" t="s">
        <v>6</v>
      </c>
      <c r="F203" s="8" t="s">
        <v>6</v>
      </c>
      <c r="G203" s="8" t="s">
        <v>6</v>
      </c>
      <c r="H203" s="8" t="s">
        <v>6</v>
      </c>
    </row>
    <row r="204" spans="1:8" ht="29.1" customHeight="1" x14ac:dyDescent="0.25">
      <c r="A204" s="236" t="str">
        <f>'02 LISTE DE CONTRÔLE ET RAPPORT'!A204</f>
        <v/>
      </c>
      <c r="B204" s="222"/>
      <c r="C204" s="682" t="str">
        <f>'02 LISTE DE CONTRÔLE ET RAPPORT'!C204</f>
        <v xml:space="preserve">L’accès doit être dégagé. </v>
      </c>
      <c r="D204" s="238"/>
      <c r="E204" s="8" t="s">
        <v>6</v>
      </c>
      <c r="F204" s="8" t="s">
        <v>6</v>
      </c>
      <c r="G204" s="8" t="s">
        <v>6</v>
      </c>
      <c r="H204" s="8" t="s">
        <v>6</v>
      </c>
    </row>
    <row r="205" spans="1:8" ht="29.1" customHeight="1" x14ac:dyDescent="0.25">
      <c r="A205" s="236" t="str">
        <f>'02 LISTE DE CONTRÔLE ET RAPPORT'!A205</f>
        <v/>
      </c>
      <c r="B205" s="222"/>
      <c r="C205" s="682" t="str">
        <f>'02 LISTE DE CONTRÔLE ET RAPPORT'!C205</f>
        <v xml:space="preserve">Les sorties de secours (SS) doivent avoir une ouverture minimale de 0,60 x 0,80 m. Les voies d’évacuation (VE) doivent avoir une ouverture minimale de 0,60 x 0,60 m. </v>
      </c>
      <c r="D205" s="238"/>
      <c r="E205" s="8" t="s">
        <v>6</v>
      </c>
      <c r="F205" s="8" t="s">
        <v>6</v>
      </c>
      <c r="G205" s="8" t="s">
        <v>6</v>
      </c>
      <c r="H205" s="8" t="s">
        <v>6</v>
      </c>
    </row>
    <row r="206" spans="1:8" ht="29.1" customHeight="1" x14ac:dyDescent="0.25">
      <c r="A206" s="236" t="str">
        <f>'02 LISTE DE CONTRÔLE ET RAPPORT'!A206</f>
        <v/>
      </c>
      <c r="B206" s="222"/>
      <c r="C206" s="682" t="str">
        <f>'02 LISTE DE CONTRÔLE ET RAPPORT'!C206</f>
        <v>Le cadre métallique vissé réduit la taille de l’ouverture de 0,10 m de chaque côté. Ce cadre métallique doit être construit de manière à pouvoir être facilement retiré en cas d’occupation de l’abri.</v>
      </c>
      <c r="D206" s="238"/>
      <c r="E206" s="8" t="s">
        <v>6</v>
      </c>
      <c r="F206" s="8" t="s">
        <v>6</v>
      </c>
      <c r="G206" s="8" t="s">
        <v>6</v>
      </c>
      <c r="H206" s="8" t="s">
        <v>6</v>
      </c>
    </row>
    <row r="207" spans="1:8" ht="29.1" customHeight="1" x14ac:dyDescent="0.25">
      <c r="A207" s="236" t="str">
        <f>'02 LISTE DE CONTRÔLE ET RAPPORT'!A207</f>
        <v/>
      </c>
      <c r="B207" s="222"/>
      <c r="C207" s="682" t="str">
        <f>'02 LISTE DE CONTRÔLE ET RAPPORT'!C207</f>
        <v>L’isolation extérieure réduit l’ouverture de 0,10 m et doit être adaptée pour que celle-ci ait la section requise.</v>
      </c>
      <c r="D207" s="238"/>
      <c r="E207" s="8" t="s">
        <v>6</v>
      </c>
      <c r="F207" s="8" t="s">
        <v>6</v>
      </c>
      <c r="G207" s="8" t="s">
        <v>6</v>
      </c>
      <c r="H207" s="8" t="s">
        <v>6</v>
      </c>
    </row>
    <row r="208" spans="1:8" ht="29.1" customHeight="1" x14ac:dyDescent="0.25">
      <c r="A208" s="236" t="str">
        <f>'02 LISTE DE CONTRÔLE ET RAPPORT'!A208</f>
        <v/>
      </c>
      <c r="B208" s="222"/>
      <c r="C208" s="682" t="str">
        <f>'02 LISTE DE CONTRÔLE ET RAPPORT'!C208</f>
        <v>Le puits de lumière (hauteur min. 1 m) doit être démonté et remplacé par un élément plus grand, de sorte que l’ouverture atteigne au moins les dimensions requises.</v>
      </c>
      <c r="D208" s="238"/>
      <c r="E208" s="8" t="s">
        <v>6</v>
      </c>
      <c r="F208" s="8" t="s">
        <v>6</v>
      </c>
      <c r="G208" s="8" t="s">
        <v>6</v>
      </c>
      <c r="H208" s="8" t="s">
        <v>6</v>
      </c>
    </row>
    <row r="209" spans="1:8" ht="29.1" customHeight="1" x14ac:dyDescent="0.25">
      <c r="A209" s="236" t="str">
        <f>'02 LISTE DE CONTRÔLE ET RAPPORT'!A209</f>
        <v/>
      </c>
      <c r="B209" s="222"/>
      <c r="C209" s="682" t="str">
        <f>'02 LISTE DE CONTRÔLE ET RAPPORT'!C209</f>
        <v>Si l’accès garanti n’est pas suffisant, la marche à suivre doit être discutée avec l’autorité cantonale responsable des ouvrages de protection.</v>
      </c>
      <c r="D209" s="238"/>
      <c r="E209" s="8" t="s">
        <v>6</v>
      </c>
      <c r="F209" s="8" t="s">
        <v>6</v>
      </c>
      <c r="G209" s="8" t="s">
        <v>6</v>
      </c>
      <c r="H209" s="8" t="s">
        <v>6</v>
      </c>
    </row>
    <row r="210" spans="1:8" ht="29.1" customHeight="1" x14ac:dyDescent="0.25">
      <c r="A210" s="68" t="str">
        <f>'02 LISTE DE CONTRÔLE ET RAPPORT'!A210</f>
        <v/>
      </c>
      <c r="B210" s="63">
        <f>'02 LISTE DE CONTRÔLE ET RAPPORT'!B210</f>
        <v>2202.02</v>
      </c>
      <c r="C210" s="693" t="str">
        <f>'02 LISTE DE CONTRÔLE ET RAPPORT'!C210</f>
        <v>Description du défaut: Le bord inférieur du linteau de l’ouverture du volet blindé (VB) ne se situe pas à une distance minimale de 35 cm sous le terrain.</v>
      </c>
      <c r="D210" s="71"/>
      <c r="E210" s="8" t="s">
        <v>6</v>
      </c>
      <c r="F210" s="8" t="s">
        <v>6</v>
      </c>
      <c r="G210" s="8" t="s">
        <v>6</v>
      </c>
      <c r="H210" s="8" t="s">
        <v>6</v>
      </c>
    </row>
    <row r="211" spans="1:8" ht="29.1" customHeight="1" x14ac:dyDescent="0.25">
      <c r="A211" s="236" t="str">
        <f>'02 LISTE DE CONTRÔLE ET RAPPORT'!A211</f>
        <v/>
      </c>
      <c r="B211" s="222"/>
      <c r="C211" s="682" t="str">
        <f>'02 LISTE DE CONTRÔLE ET RAPPORT'!C211</f>
        <v>Le bord inférieur du linteau de l’ouverture du volet blindé dans la paroi de l’ouvrage de protection doit se situer à au moins 35 cm sous le terrain (protection contre les rayonnements et les éclats).</v>
      </c>
      <c r="D211" s="238"/>
      <c r="E211" s="8" t="s">
        <v>6</v>
      </c>
      <c r="F211" s="8" t="s">
        <v>6</v>
      </c>
      <c r="G211" s="8" t="s">
        <v>6</v>
      </c>
      <c r="H211" s="8" t="s">
        <v>6</v>
      </c>
    </row>
    <row r="212" spans="1:8" ht="29.1" customHeight="1" x14ac:dyDescent="0.25">
      <c r="A212" s="236" t="str">
        <f>'02 LISTE DE CONTRÔLE ET RAPPORT'!A212</f>
        <v/>
      </c>
      <c r="B212" s="222"/>
      <c r="C212" s="682" t="str">
        <f>'02 LISTE DE CONTRÔLE ET RAPPORT'!C212</f>
        <v>Le saut-de-loup de la sortie de secours doit être surélevé et le terrain doit être adapté en conséquence.</v>
      </c>
      <c r="D212" s="238"/>
      <c r="E212" s="8" t="s">
        <v>6</v>
      </c>
      <c r="F212" s="8" t="s">
        <v>6</v>
      </c>
      <c r="G212" s="8" t="s">
        <v>6</v>
      </c>
      <c r="H212" s="8" t="s">
        <v>6</v>
      </c>
    </row>
    <row r="213" spans="1:8" ht="29.1" customHeight="1" x14ac:dyDescent="0.25">
      <c r="A213" s="236" t="str">
        <f>'02 LISTE DE CONTRÔLE ET RAPPORT'!A213</f>
        <v/>
      </c>
      <c r="B213" s="222"/>
      <c r="C213" s="682" t="str">
        <f>'02 LISTE DE CONTRÔLE ET RAPPORT'!C213</f>
        <v>En cas de défaut en la matière, la marche à suivre doit être discutée avec l’autorité cantonale responsable des ouvrages de protection.</v>
      </c>
      <c r="D213" s="238"/>
      <c r="E213" s="8" t="s">
        <v>6</v>
      </c>
      <c r="F213" s="8" t="s">
        <v>6</v>
      </c>
      <c r="G213" s="8" t="s">
        <v>6</v>
      </c>
      <c r="H213" s="8" t="s">
        <v>6</v>
      </c>
    </row>
    <row r="214" spans="1:8" ht="29.1" customHeight="1" x14ac:dyDescent="0.25">
      <c r="A214" s="68" t="str">
        <f>'02 LISTE DE CONTRÔLE ET RAPPORT'!A214</f>
        <v/>
      </c>
      <c r="B214" s="63">
        <f>'02 LISTE DE CONTRÔLE ET RAPPORT'!B214</f>
        <v>2202.0300000000002</v>
      </c>
      <c r="C214" s="693" t="str">
        <f>'02 LISTE DE CONTRÔLE ET RAPPORT'!C214</f>
        <v>Description du défaut: Le bord supérieur des sauts-de-loup n’est pas adapté à la hauteur du terrain environnant.</v>
      </c>
      <c r="D214" s="71"/>
      <c r="E214" s="8" t="s">
        <v>6</v>
      </c>
      <c r="F214" s="8" t="s">
        <v>6</v>
      </c>
      <c r="G214" s="8" t="s">
        <v>6</v>
      </c>
      <c r="H214" s="8" t="s">
        <v>6</v>
      </c>
    </row>
    <row r="215" spans="1:8" ht="29.1" customHeight="1" x14ac:dyDescent="0.25">
      <c r="A215" s="236" t="str">
        <f>'02 LISTE DE CONTRÔLE ET RAPPORT'!A215</f>
        <v/>
      </c>
      <c r="B215" s="222"/>
      <c r="C215" s="682" t="str">
        <f>'02 LISTE DE CONTRÔLE ET RAPPORT'!C215</f>
        <v>Les sauts-de-loup des voies d’évacuation et les puits de sortie des sorties de secours doivent au moins arriver jusqu’au bord supérieur du terrain. Si tel n’est pas le cas, ils doivent être rehaussés au moins jusqu’à cette hauteur.</v>
      </c>
      <c r="D215" s="238"/>
      <c r="E215" s="8" t="s">
        <v>6</v>
      </c>
      <c r="F215" s="8" t="s">
        <v>6</v>
      </c>
      <c r="G215" s="8" t="s">
        <v>6</v>
      </c>
      <c r="H215" s="8" t="s">
        <v>6</v>
      </c>
    </row>
    <row r="216" spans="1:8" ht="29.1" customHeight="1" x14ac:dyDescent="0.25">
      <c r="A216" s="74" t="str">
        <f>'02 LISTE DE CONTRÔLE ET RAPPORT'!A216</f>
        <v/>
      </c>
      <c r="B216" s="199">
        <f>'02 LISTE DE CONTRÔLE ET RAPPORT'!B216</f>
        <v>2202.04</v>
      </c>
      <c r="C216" s="701" t="str">
        <f>'02 LISTE DE CONTRÔLE ET RAPPORT'!C216</f>
        <v>Description du défaut: Les couvertures de regards (couvercles, grilles) ne sont pas sécurisées.</v>
      </c>
      <c r="D216" s="77"/>
      <c r="E216" s="8" t="s">
        <v>6</v>
      </c>
      <c r="F216" s="8" t="s">
        <v>6</v>
      </c>
      <c r="G216" s="8" t="s">
        <v>6</v>
      </c>
      <c r="H216" s="8" t="s">
        <v>6</v>
      </c>
    </row>
    <row r="217" spans="1:8" ht="29.1" customHeight="1" x14ac:dyDescent="0.25">
      <c r="A217" s="236" t="str">
        <f>'02 LISTE DE CONTRÔLE ET RAPPORT'!A217</f>
        <v/>
      </c>
      <c r="B217" s="222"/>
      <c r="C217" s="682" t="str">
        <f>'02 LISTE DE CONTRÔLE ET RAPPORT'!C217</f>
        <v>Les grilles caillebotis des sorties de secours et les regards de sortie des voies d’évacuation doivent être sécurisés de manière à ne pas pouvoir être ouverts par des personnes non autorisées (responsabilité). La sécurité doit pouvoir être retirée de l’intérieur.</v>
      </c>
      <c r="D217" s="238"/>
      <c r="E217" s="8" t="s">
        <v>6</v>
      </c>
      <c r="F217" s="8" t="s">
        <v>6</v>
      </c>
      <c r="G217" s="8" t="s">
        <v>6</v>
      </c>
      <c r="H217" s="8" t="s">
        <v>6</v>
      </c>
    </row>
    <row r="218" spans="1:8" ht="29.1" customHeight="1" x14ac:dyDescent="0.25">
      <c r="A218" s="236" t="str">
        <f>'02 LISTE DE CONTRÔLE ET RAPPORT'!A218</f>
        <v/>
      </c>
      <c r="B218" s="222"/>
      <c r="C218" s="682" t="str">
        <f>'02 LISTE DE CONTRÔLE ET RAPPORT'!C218</f>
        <v>Les sorties de secours doivent être recouvertes de grilles caillebotis facilement amovibles, les regards de sortie des voies d’évacuation d’un couvercle perforé ou d’une grille (ouverture d’aération totale min. 0,60 m2) disponible dans le commerce. Les couvertures doivent satisfaire aux exigences pour le temps de paix (piétons/trafic, protection contre les chutes).</v>
      </c>
      <c r="D218" s="238"/>
      <c r="E218" s="8" t="s">
        <v>6</v>
      </c>
      <c r="F218" s="8" t="s">
        <v>6</v>
      </c>
      <c r="G218" s="8" t="s">
        <v>6</v>
      </c>
      <c r="H218" s="8" t="s">
        <v>6</v>
      </c>
    </row>
    <row r="219" spans="1:8" ht="29.1" customHeight="1" x14ac:dyDescent="0.25">
      <c r="A219" s="14" t="str">
        <f>'02 LISTE DE CONTRÔLE ET RAPPORT'!A219</f>
        <v/>
      </c>
      <c r="B219" s="63">
        <f>'02 LISTE DE CONTRÔLE ET RAPPORT'!B219</f>
        <v>2202.0500000000002</v>
      </c>
      <c r="C219" s="693" t="str">
        <f>'02 LISTE DE CONTRÔLE ET RAPPORT'!C219</f>
        <v>Description du défaut: À partir d’une hauteur de ≥ 1,5 à ≤ 4,5 m, il manque des échelles ou des échelons fonctionnels sur le côté le plus étroit du puits.</v>
      </c>
      <c r="D219" s="71"/>
      <c r="E219" s="8" t="s">
        <v>6</v>
      </c>
      <c r="F219" s="8" t="s">
        <v>6</v>
      </c>
      <c r="G219" s="8" t="s">
        <v>6</v>
      </c>
      <c r="H219" s="8" t="s">
        <v>6</v>
      </c>
    </row>
    <row r="220" spans="1:8" ht="29.1" customHeight="1" x14ac:dyDescent="0.25">
      <c r="A220" s="236" t="str">
        <f>'02 LISTE DE CONTRÔLE ET RAPPORT'!A220</f>
        <v/>
      </c>
      <c r="B220" s="222"/>
      <c r="C220" s="682" t="str">
        <f>'02 LISTE DE CONTRÔLE ET RAPPORT'!C220</f>
        <v>Des échelons ou une échelle sont exigés à partir d’une hauteur de 1,50 m. Ils doivent être posés sur la paroi latérale du puits et ne pas aboutir sur le côté du puits formant un cône.</v>
      </c>
      <c r="D220" s="238"/>
      <c r="E220" s="8" t="s">
        <v>6</v>
      </c>
      <c r="F220" s="8" t="s">
        <v>6</v>
      </c>
      <c r="G220" s="8" t="s">
        <v>6</v>
      </c>
      <c r="H220" s="8" t="s">
        <v>6</v>
      </c>
    </row>
    <row r="221" spans="1:8" ht="29.1" customHeight="1" x14ac:dyDescent="0.25">
      <c r="A221" s="14" t="str">
        <f>'02 LISTE DE CONTRÔLE ET RAPPORT'!A221</f>
        <v/>
      </c>
      <c r="B221" s="63">
        <f>'02 LISTE DE CONTRÔLE ET RAPPORT'!B221</f>
        <v>2202.06</v>
      </c>
      <c r="C221" s="693" t="str">
        <f>'02 LISTE DE CONTRÔLE ET RAPPORT'!C221</f>
        <v>Description du défaut: Le regard de la sortie de secours d’une hauteur de &lt; 4,5 m ne correspond pas aux mesures minimales de 60 x 80 cm.</v>
      </c>
      <c r="D221" s="71"/>
      <c r="E221" s="8" t="s">
        <v>6</v>
      </c>
      <c r="F221" s="8" t="s">
        <v>6</v>
      </c>
      <c r="G221" s="8" t="s">
        <v>6</v>
      </c>
      <c r="H221" s="8" t="s">
        <v>6</v>
      </c>
    </row>
    <row r="222" spans="1:8" ht="29.1" customHeight="1" x14ac:dyDescent="0.25">
      <c r="A222" s="236" t="str">
        <f>'02 LISTE DE CONTRÔLE ET RAPPORT'!A222</f>
        <v/>
      </c>
      <c r="B222" s="222"/>
      <c r="C222" s="682" t="str">
        <f>'02 LISTE DE CONTRÔLE ET RAPPORT'!C222</f>
        <v>Les sorties de secours (SS) doivent avoir une ouverture minimale de 0,60 x 0,80 m.</v>
      </c>
      <c r="D222" s="238"/>
      <c r="E222" s="8" t="s">
        <v>6</v>
      </c>
      <c r="F222" s="8" t="s">
        <v>6</v>
      </c>
      <c r="G222" s="8" t="s">
        <v>6</v>
      </c>
      <c r="H222" s="8" t="s">
        <v>6</v>
      </c>
    </row>
    <row r="223" spans="1:8" ht="29.1" customHeight="1" x14ac:dyDescent="0.25">
      <c r="A223" s="14" t="str">
        <f>'02 LISTE DE CONTRÔLE ET RAPPORT'!A223</f>
        <v/>
      </c>
      <c r="B223" s="63">
        <f>'02 LISTE DE CONTRÔLE ET RAPPORT'!B223</f>
        <v>2202.0700000000002</v>
      </c>
      <c r="C223" s="693" t="str">
        <f>'02 LISTE DE CONTRÔLE ET RAPPORT'!C223</f>
        <v>Description du défaut: Le regard de la sortie de secours d’une hauteur de ≥ 4,5 m ne correspond pas aux mesures minimales de 1,3 x 0,8 m ou ne dispose pas d’une plate-forme de sécurité avec une ouverture de &gt; 60 x 80 cm.</v>
      </c>
      <c r="D223" s="71"/>
      <c r="E223" s="8" t="s">
        <v>6</v>
      </c>
      <c r="F223" s="8" t="s">
        <v>6</v>
      </c>
      <c r="G223" s="8" t="s">
        <v>6</v>
      </c>
      <c r="H223" s="8" t="s">
        <v>6</v>
      </c>
    </row>
    <row r="224" spans="1:8" ht="29.1" customHeight="1" x14ac:dyDescent="0.25">
      <c r="A224" s="236" t="str">
        <f>'02 LISTE DE CONTRÔLE ET RAPPORT'!A224</f>
        <v/>
      </c>
      <c r="B224" s="222"/>
      <c r="C224" s="682" t="str">
        <f>'02 LISTE DE CONTRÔLE ET RAPPORT'!C224</f>
        <v>Lorsque la hauteur du regard atteint ou dépasse 4,50 m, des paliers intermédiaires doivent être réalisés sur l’un des côtés. À défaut, une échelle à crinoline est prescrite (crinoline recommandée à partir de 3 m).</v>
      </c>
      <c r="D224" s="238"/>
      <c r="E224" s="8" t="s">
        <v>6</v>
      </c>
      <c r="F224" s="8" t="s">
        <v>6</v>
      </c>
      <c r="G224" s="8" t="s">
        <v>6</v>
      </c>
      <c r="H224" s="8" t="s">
        <v>6</v>
      </c>
    </row>
    <row r="225" spans="1:8" ht="29.1" customHeight="1" x14ac:dyDescent="0.25">
      <c r="A225" s="236" t="str">
        <f>'02 LISTE DE CONTRÔLE ET RAPPORT'!A225</f>
        <v/>
      </c>
      <c r="B225" s="222"/>
      <c r="C225" s="682" t="str">
        <f>'02 LISTE DE CONTRÔLE ET RAPPORT'!C225</f>
        <v>Des dispositifs d’accès appropriés et fixes doivent être installés pour l’ensemble de la zone de l’ouvrage; les prescriptions de la Suva doivent également être prises en compte et respectées.</v>
      </c>
      <c r="D225" s="238"/>
      <c r="E225" s="8" t="s">
        <v>6</v>
      </c>
      <c r="F225" s="8" t="s">
        <v>6</v>
      </c>
      <c r="G225" s="8" t="s">
        <v>6</v>
      </c>
      <c r="H225" s="8" t="s">
        <v>6</v>
      </c>
    </row>
    <row r="226" spans="1:8" ht="29.1" customHeight="1" x14ac:dyDescent="0.25">
      <c r="A226" s="14" t="str">
        <f>'02 LISTE DE CONTRÔLE ET RAPPORT'!A226</f>
        <v/>
      </c>
      <c r="B226" s="63">
        <f>'02 LISTE DE CONTRÔLE ET RAPPORT'!B226</f>
        <v>2202.08</v>
      </c>
      <c r="C226" s="693" t="str">
        <f>'02 LISTE DE CONTRÔLE ET RAPPORT'!C226</f>
        <v>Description du défaut: Le regard ne dispose pas d’un drainage ou celui-ci ne fonctionne pas.</v>
      </c>
      <c r="D226" s="71"/>
      <c r="E226" s="8" t="s">
        <v>6</v>
      </c>
      <c r="F226" s="8" t="s">
        <v>6</v>
      </c>
      <c r="G226" s="8" t="s">
        <v>6</v>
      </c>
      <c r="H226" s="8" t="s">
        <v>6</v>
      </c>
    </row>
    <row r="227" spans="1:8" ht="29.1" customHeight="1" x14ac:dyDescent="0.25">
      <c r="A227" s="236" t="str">
        <f>'02 LISTE DE CONTRÔLE ET RAPPORT'!A227</f>
        <v/>
      </c>
      <c r="B227" s="222"/>
      <c r="C227" s="682" t="str">
        <f>'02 LISTE DE CONTRÔLE ET RAPPORT'!C227</f>
        <v>Si le regard ne dispose pas d’un drainage ou que celui-ci ne fonctionne pas, il y a un risque d’inondation. Pour éviter ce risque, l’écoulement au sol de la VE/SS doit être pourvu d’une grille afin de garantir le fonctionnement à long terme.</v>
      </c>
      <c r="D227" s="238"/>
      <c r="E227" s="8" t="s">
        <v>6</v>
      </c>
      <c r="F227" s="8" t="s">
        <v>6</v>
      </c>
      <c r="G227" s="8" t="s">
        <v>6</v>
      </c>
      <c r="H227" s="8" t="s">
        <v>6</v>
      </c>
    </row>
    <row r="228" spans="1:8" ht="29.1" customHeight="1" x14ac:dyDescent="0.25">
      <c r="A228" s="236" t="str">
        <f>'02 LISTE DE CONTRÔLE ET RAPPORT'!A228</f>
        <v/>
      </c>
      <c r="B228" s="222"/>
      <c r="C228" s="682" t="str">
        <f>'02 LISTE DE CONTRÔLE ET RAPPORT'!C228</f>
        <v>En cas de défaut en la matière, la marche à suivre doit être discutée avec l’autorité cantonale responsable des ouvrages de protection.</v>
      </c>
      <c r="D228" s="238"/>
      <c r="E228" s="8" t="s">
        <v>6</v>
      </c>
      <c r="F228" s="8" t="s">
        <v>6</v>
      </c>
      <c r="G228" s="8" t="s">
        <v>6</v>
      </c>
      <c r="H228" s="8" t="s">
        <v>6</v>
      </c>
    </row>
    <row r="229" spans="1:8" ht="29.1" customHeight="1" x14ac:dyDescent="0.25">
      <c r="A229" s="14" t="str">
        <f>'02 LISTE DE CONTRÔLE ET RAPPORT'!A229</f>
        <v/>
      </c>
      <c r="B229" s="63">
        <f>'02 LISTE DE CONTRÔLE ET RAPPORT'!B229</f>
        <v>2202.09</v>
      </c>
      <c r="C229" s="693" t="str">
        <f>'02 LISTE DE CONTRÔLE ET RAPPORT'!C229</f>
        <v>Description du défaut: Les regards et les VE sont endommagés.</v>
      </c>
      <c r="D229" s="71"/>
      <c r="E229" s="8" t="s">
        <v>6</v>
      </c>
      <c r="F229" s="8" t="s">
        <v>6</v>
      </c>
      <c r="G229" s="8" t="s">
        <v>6</v>
      </c>
      <c r="H229" s="8" t="s">
        <v>6</v>
      </c>
    </row>
    <row r="230" spans="1:8" ht="29.1" customHeight="1" x14ac:dyDescent="0.25">
      <c r="A230" s="236" t="str">
        <f>'02 LISTE DE CONTRÔLE ET RAPPORT'!A230</f>
        <v/>
      </c>
      <c r="B230" s="222"/>
      <c r="C230" s="682" t="str">
        <f>'02 LISTE DE CONTRÔLE ET RAPPORT'!C230</f>
        <v>Les puits et les VE doivent être remis en état.</v>
      </c>
      <c r="D230" s="238"/>
      <c r="E230" s="8" t="s">
        <v>6</v>
      </c>
      <c r="F230" s="8" t="s">
        <v>6</v>
      </c>
      <c r="G230" s="8" t="s">
        <v>6</v>
      </c>
      <c r="H230" s="8" t="s">
        <v>6</v>
      </c>
    </row>
    <row r="231" spans="1:8" ht="29.1" customHeight="1" x14ac:dyDescent="0.25">
      <c r="A231" s="14" t="str">
        <f>'02 LISTE DE CONTRÔLE ET RAPPORT'!A231</f>
        <v/>
      </c>
      <c r="B231" s="63">
        <f>'02 LISTE DE CONTRÔLE ET RAPPORT'!B231</f>
        <v>2202.1</v>
      </c>
      <c r="C231" s="693" t="str">
        <f>'02 LISTE DE CONTRÔLE ET RAPPORT'!C231</f>
        <v>Description du défaut: Les SS/VE ne sont pas praticables.</v>
      </c>
      <c r="D231" s="71"/>
      <c r="E231" s="8" t="s">
        <v>6</v>
      </c>
      <c r="F231" s="8" t="s">
        <v>6</v>
      </c>
      <c r="G231" s="8" t="s">
        <v>6</v>
      </c>
      <c r="H231" s="8" t="s">
        <v>6</v>
      </c>
    </row>
    <row r="232" spans="1:8" ht="29.1" customHeight="1" x14ac:dyDescent="0.25">
      <c r="A232" s="236" t="str">
        <f>'02 LISTE DE CONTRÔLE ET RAPPORT'!A232</f>
        <v/>
      </c>
      <c r="B232" s="222"/>
      <c r="C232" s="682" t="str">
        <f>'02 LISTE DE CONTRÔLE ET RAPPORT'!C232</f>
        <v>Aux fins de maintenance et pour le cas d’une occupation, les SS/VE doivent être rendues praticables.</v>
      </c>
      <c r="D232" s="238"/>
      <c r="E232" s="8" t="s">
        <v>6</v>
      </c>
      <c r="F232" s="8" t="s">
        <v>6</v>
      </c>
      <c r="G232" s="8" t="s">
        <v>6</v>
      </c>
      <c r="H232" s="8" t="s">
        <v>6</v>
      </c>
    </row>
    <row r="233" spans="1:8" ht="29.1" customHeight="1" x14ac:dyDescent="0.25">
      <c r="A233" s="14" t="str">
        <f>'02 LISTE DE CONTRÔLE ET RAPPORT'!A233</f>
        <v/>
      </c>
      <c r="B233" s="63">
        <f>'02 LISTE DE CONTRÔLE ET RAPPORT'!B233</f>
        <v>2202.11</v>
      </c>
      <c r="C233" s="693" t="str">
        <f>'02 LISTE DE CONTRÔLE ET RAPPORT'!C233</f>
        <v>Description du défaut: les VE ne sont pas recouvertes de 30 cm de terrain au minimum.</v>
      </c>
      <c r="D233" s="71"/>
      <c r="E233" s="8" t="s">
        <v>6</v>
      </c>
      <c r="F233" s="8" t="s">
        <v>6</v>
      </c>
      <c r="G233" s="8" t="s">
        <v>6</v>
      </c>
      <c r="H233" s="8" t="s">
        <v>6</v>
      </c>
    </row>
    <row r="234" spans="1:8" ht="29.1" customHeight="1" thickBot="1" x14ac:dyDescent="0.3">
      <c r="A234" s="236" t="str">
        <f>'02 LISTE DE CONTRÔLE ET RAPPORT'!A234</f>
        <v/>
      </c>
      <c r="B234" s="225"/>
      <c r="C234" s="683" t="str">
        <f>'02 LISTE DE CONTRÔLE ET RAPPORT'!C234</f>
        <v>Le remblai au-dessus des voies d’évacuation doit s’élever à 30 cm au moins. Le remblai et le saut-de-loup des voies d’évacuation doivent être rehaussés en conséquence.</v>
      </c>
      <c r="D234" s="238"/>
      <c r="E234" s="8" t="s">
        <v>6</v>
      </c>
      <c r="F234" s="8" t="s">
        <v>6</v>
      </c>
      <c r="G234" s="8" t="s">
        <v>6</v>
      </c>
      <c r="H234" s="8" t="s">
        <v>6</v>
      </c>
    </row>
    <row r="235" spans="1:8" ht="29.1" customHeight="1" thickBot="1" x14ac:dyDescent="0.3">
      <c r="A235" s="72" t="str">
        <f>'02 LISTE DE CONTRÔLE ET RAPPORT'!A235</f>
        <v/>
      </c>
      <c r="B235" s="207">
        <f>'02 LISTE DE CONTRÔLE ET RAPPORT'!B235</f>
        <v>2203</v>
      </c>
      <c r="C235" s="680" t="str">
        <f>'02 LISTE DE CONTRÔLE ET RAPPORT'!C235</f>
        <v>Protection des accès contre les décombres</v>
      </c>
      <c r="D235" s="651"/>
      <c r="E235" s="8" t="s">
        <v>6</v>
      </c>
      <c r="F235" s="8" t="s">
        <v>6</v>
      </c>
      <c r="G235" s="8" t="s">
        <v>6</v>
      </c>
      <c r="H235" s="8" t="s">
        <v>6</v>
      </c>
    </row>
    <row r="236" spans="1:8" ht="29.1" customHeight="1" x14ac:dyDescent="0.25">
      <c r="A236" s="68" t="str">
        <f>'02 LISTE DE CONTRÔLE ET RAPPORT'!A236</f>
        <v/>
      </c>
      <c r="B236" s="193">
        <f>'02 LISTE DE CONTRÔLE ET RAPPORT'!B236</f>
        <v>2203.0100000000002</v>
      </c>
      <c r="C236" s="691" t="str">
        <f>'02 LISTE DE CONTRÔLE ET RAPPORT'!C236</f>
        <v>Description du défaut: Il n’y a pas de sortie de secours (SS/VE) en dehors de la zone de décombres H/2 (obligatoire pour les abris de quatorze places protégées et plus) ou, dans les zones à forte densité de population, il n’y a pas plusieurs SS/VE situées à l’intérieur de la zone de décombres.</v>
      </c>
      <c r="D236" s="71"/>
      <c r="E236" s="8" t="s">
        <v>6</v>
      </c>
      <c r="F236" s="8" t="s">
        <v>6</v>
      </c>
      <c r="G236" s="8" t="s">
        <v>6</v>
      </c>
      <c r="H236" s="8" t="s">
        <v>6</v>
      </c>
    </row>
    <row r="237" spans="1:8" ht="29.1" customHeight="1" x14ac:dyDescent="0.25">
      <c r="A237" s="236" t="str">
        <f>'02 LISTE DE CONTRÔLE ET RAPPORT'!A237</f>
        <v/>
      </c>
      <c r="B237" s="222"/>
      <c r="C237" s="682" t="str">
        <f>'02 LISTE DE CONTRÔLE ET RAPPORT'!C237</f>
        <v>Il faut veiller à ce que les sorties de secours et les sauts-de-loup des voies d’évacuation soient en dehors de la zone de décombres. Zone hors décombres = distance équivalant à au moins la moitié de la hauteur à la corniche du bâtiment situé au-dessus ou à proximité.</v>
      </c>
      <c r="D237" s="238"/>
      <c r="E237" s="8" t="s">
        <v>6</v>
      </c>
      <c r="F237" s="8" t="s">
        <v>6</v>
      </c>
      <c r="G237" s="8" t="s">
        <v>6</v>
      </c>
      <c r="H237" s="8" t="s">
        <v>6</v>
      </c>
    </row>
    <row r="238" spans="1:8" ht="29.1" customHeight="1" x14ac:dyDescent="0.25">
      <c r="A238" s="236" t="str">
        <f>'02 LISTE DE CONTRÔLE ET RAPPORT'!A238</f>
        <v/>
      </c>
      <c r="B238" s="222"/>
      <c r="C238" s="682" t="str">
        <f>'02 LISTE DE CONTRÔLE ET RAPPORT'!C238</f>
        <v>En cas de défaut en la matière, la marche à suivre doit être discutée avec l’autorité cantonale responsable des ouvrages de protection.</v>
      </c>
      <c r="D238" s="238"/>
      <c r="E238" s="8" t="s">
        <v>6</v>
      </c>
      <c r="F238" s="8" t="s">
        <v>6</v>
      </c>
      <c r="G238" s="8" t="s">
        <v>6</v>
      </c>
      <c r="H238" s="8" t="s">
        <v>6</v>
      </c>
    </row>
    <row r="239" spans="1:8" ht="29.1" customHeight="1" x14ac:dyDescent="0.25">
      <c r="A239" s="68" t="str">
        <f>'02 LISTE DE CONTRÔLE ET RAPPORT'!A239</f>
        <v/>
      </c>
      <c r="B239" s="63">
        <f>'02 LISTE DE CONTRÔLE ET RAPPORT'!B239</f>
        <v>2203.02</v>
      </c>
      <c r="C239" s="693" t="str">
        <f>'02 LISTE DE CONTRÔLE ET RAPPORT'!C239</f>
        <v>Description du défaut: Aucun accès n’est situé hors zone de décombres.</v>
      </c>
      <c r="D239" s="71"/>
      <c r="E239" s="8" t="s">
        <v>6</v>
      </c>
      <c r="F239" s="8" t="s">
        <v>6</v>
      </c>
      <c r="G239" s="8" t="s">
        <v>6</v>
      </c>
    </row>
    <row r="240" spans="1:8" ht="29.1" customHeight="1" x14ac:dyDescent="0.25">
      <c r="A240" s="236" t="str">
        <f>'02 LISTE DE CONTRÔLE ET RAPPORT'!A240</f>
        <v/>
      </c>
      <c r="B240" s="222"/>
      <c r="C240" s="682" t="str">
        <f>'02 LISTE DE CONTRÔLE ET RAPPORT'!C240</f>
        <v>Un accès au moins doit être situé hors de la zone de décombres. Zone hors décombres = distance équivalant à au moins la moitié de la hauteur à la corniche du bâtiment situé au-dessus ou à proximité.</v>
      </c>
      <c r="D240" s="238"/>
      <c r="E240" s="8" t="s">
        <v>6</v>
      </c>
      <c r="F240" s="8" t="s">
        <v>6</v>
      </c>
      <c r="G240" s="8" t="s">
        <v>6</v>
      </c>
    </row>
    <row r="241" spans="1:8" ht="29.1" customHeight="1" thickBot="1" x14ac:dyDescent="0.3">
      <c r="A241" s="236" t="str">
        <f>'02 LISTE DE CONTRÔLE ET RAPPORT'!A241</f>
        <v/>
      </c>
      <c r="B241" s="225"/>
      <c r="C241" s="683" t="str">
        <f>'02 LISTE DE CONTRÔLE ET RAPPORT'!C241</f>
        <v>En cas de défaut en la matière, la marche à suivre doit être discutée avec l’autorité cantonale responsable des ouvrages de protection.</v>
      </c>
      <c r="D241" s="238"/>
      <c r="E241" s="8" t="s">
        <v>6</v>
      </c>
      <c r="F241" s="8" t="s">
        <v>6</v>
      </c>
      <c r="G241" s="8" t="s">
        <v>6</v>
      </c>
    </row>
    <row r="242" spans="1:8" ht="29.1" customHeight="1" thickBot="1" x14ac:dyDescent="0.3">
      <c r="A242" s="72" t="str">
        <f>'02 LISTE DE CONTRÔLE ET RAPPORT'!A242</f>
        <v/>
      </c>
      <c r="B242" s="207">
        <f>'02 LISTE DE CONTRÔLE ET RAPPORT'!B242</f>
        <v>2204</v>
      </c>
      <c r="C242" s="680" t="str">
        <f>'02 LISTE DE CONTRÔLE ET RAPPORT'!C242</f>
        <v>Prises (LF) et sorties d’air (AL)</v>
      </c>
      <c r="D242" s="651"/>
      <c r="E242" s="8" t="s">
        <v>6</v>
      </c>
      <c r="F242" s="8" t="s">
        <v>6</v>
      </c>
      <c r="G242" s="8" t="s">
        <v>6</v>
      </c>
      <c r="H242" s="8" t="s">
        <v>6</v>
      </c>
    </row>
    <row r="243" spans="1:8" ht="29.1" customHeight="1" x14ac:dyDescent="0.25">
      <c r="A243" s="68" t="str">
        <f>'02 LISTE DE CONTRÔLE ET RAPPORT'!A243</f>
        <v/>
      </c>
      <c r="B243" s="193">
        <f>'02 LISTE DE CONTRÔLE ET RAPPORT'!B243</f>
        <v>2204.0100000000002</v>
      </c>
      <c r="C243" s="691" t="str">
        <f>'02 LISTE DE CONTRÔLE ET RAPPORT'!C243</f>
        <v>Description du défaut: L’accessibilité pour l’entretien de la prise d’air n’est pas garantie ou la section de l’ouverture est masquée.</v>
      </c>
      <c r="D243" s="71"/>
      <c r="E243" s="8" t="s">
        <v>6</v>
      </c>
      <c r="F243" s="8" t="s">
        <v>6</v>
      </c>
      <c r="G243" s="8" t="s">
        <v>6</v>
      </c>
      <c r="H243" s="8" t="s">
        <v>6</v>
      </c>
    </row>
    <row r="244" spans="1:8" ht="29.1" customHeight="1" x14ac:dyDescent="0.25">
      <c r="A244" s="236" t="str">
        <f>'02 LISTE DE CONTRÔLE ET RAPPORT'!A244</f>
        <v/>
      </c>
      <c r="B244" s="222"/>
      <c r="C244" s="682" t="str">
        <f>'02 LISTE DE CONTRÔLE ET RAPPORT'!C244</f>
        <v>L’accès doit être dégagé (ouverture du puits obstruée, végétation, etc.).</v>
      </c>
      <c r="D244" s="238"/>
      <c r="E244" s="8" t="s">
        <v>6</v>
      </c>
      <c r="F244" s="8" t="s">
        <v>6</v>
      </c>
      <c r="G244" s="8" t="s">
        <v>6</v>
      </c>
      <c r="H244" s="8" t="s">
        <v>6</v>
      </c>
    </row>
    <row r="245" spans="1:8" ht="29.1" customHeight="1" x14ac:dyDescent="0.25">
      <c r="A245" s="14" t="str">
        <f>'02 LISTE DE CONTRÔLE ET RAPPORT'!A245</f>
        <v/>
      </c>
      <c r="B245" s="63">
        <f>'02 LISTE DE CONTRÔLE ET RAPPORT'!B245</f>
        <v>2204.02</v>
      </c>
      <c r="C245" s="693" t="str">
        <f>'02 LISTE DE CONTRÔLE ET RAPPORT'!C245</f>
        <v>Description du défaut: L’accessibilité pour l’entretien de la sortie d’air n’est pas garantie ou la section de l’ouverture est masquée.</v>
      </c>
      <c r="D245" s="71"/>
      <c r="E245" s="8" t="s">
        <v>6</v>
      </c>
      <c r="F245" s="8" t="s">
        <v>6</v>
      </c>
      <c r="G245" s="8" t="s">
        <v>6</v>
      </c>
      <c r="H245" s="8" t="s">
        <v>6</v>
      </c>
    </row>
    <row r="246" spans="1:8" ht="29.1" customHeight="1" x14ac:dyDescent="0.25">
      <c r="A246" s="236" t="str">
        <f>'02 LISTE DE CONTRÔLE ET RAPPORT'!A246</f>
        <v/>
      </c>
      <c r="B246" s="222"/>
      <c r="C246" s="682" t="str">
        <f>'02 LISTE DE CONTRÔLE ET RAPPORT'!C246</f>
        <v>L’accès doit être dégagé (ouverture du puits obstruée, végétation, etc.).</v>
      </c>
      <c r="D246" s="238"/>
      <c r="E246" s="8" t="s">
        <v>6</v>
      </c>
      <c r="F246" s="8" t="s">
        <v>6</v>
      </c>
      <c r="G246" s="8" t="s">
        <v>6</v>
      </c>
      <c r="H246" s="8" t="s">
        <v>6</v>
      </c>
    </row>
    <row r="247" spans="1:8" ht="29.1" customHeight="1" x14ac:dyDescent="0.25">
      <c r="A247" s="74" t="str">
        <f>'02 LISTE DE CONTRÔLE ET RAPPORT'!A247</f>
        <v/>
      </c>
      <c r="B247" s="199">
        <f>'02 LISTE DE CONTRÔLE ET RAPPORT'!B247</f>
        <v>2204.0300000000002</v>
      </c>
      <c r="C247" s="701" t="str">
        <f>'02 LISTE DE CONTRÔLE ET RAPPORT'!C247</f>
        <v>Description du défaut: Les couvertures de regards (couvercles, grilles) ne sont pas sécurisées.</v>
      </c>
      <c r="D247" s="77"/>
      <c r="E247" s="8" t="s">
        <v>6</v>
      </c>
      <c r="F247" s="8" t="s">
        <v>6</v>
      </c>
      <c r="G247" s="8" t="s">
        <v>6</v>
      </c>
      <c r="H247" s="8" t="s">
        <v>6</v>
      </c>
    </row>
    <row r="248" spans="1:8" ht="29.1" customHeight="1" x14ac:dyDescent="0.25">
      <c r="A248" s="236" t="str">
        <f>'02 LISTE DE CONTRÔLE ET RAPPORT'!A248</f>
        <v/>
      </c>
      <c r="B248" s="222"/>
      <c r="C248" s="682" t="str">
        <f>'02 LISTE DE CONTRÔLE ET RAPPORT'!C248</f>
        <v>Les grilles caillebotis des prises et sorties d’air doivent être sécurisées de manière à ne pas pouvoir être ouvertes par des personnes non autorisées. Dans le cas contraire, le propriétaire s’expose à des conséquences en termes de responsabilité civile.</v>
      </c>
      <c r="D248" s="238"/>
      <c r="E248" s="8" t="s">
        <v>6</v>
      </c>
      <c r="F248" s="8" t="s">
        <v>6</v>
      </c>
      <c r="G248" s="8" t="s">
        <v>6</v>
      </c>
      <c r="H248" s="8" t="s">
        <v>6</v>
      </c>
    </row>
    <row r="249" spans="1:8" ht="29.1" customHeight="1" x14ac:dyDescent="0.25">
      <c r="A249" s="14" t="str">
        <f>'02 LISTE DE CONTRÔLE ET RAPPORT'!A249</f>
        <v/>
      </c>
      <c r="B249" s="63">
        <f>'02 LISTE DE CONTRÔLE ET RAPPORT'!B249</f>
        <v>2204.04</v>
      </c>
      <c r="C249" s="693" t="str">
        <f>'02 LISTE DE CONTRÔLE ET RAPPORT'!C249</f>
        <v>Description du défaut: Les prises d’air ne sont pas situées hors zone de décombres.</v>
      </c>
      <c r="D249" s="71"/>
      <c r="E249" s="8" t="s">
        <v>6</v>
      </c>
      <c r="F249" s="8" t="s">
        <v>6</v>
      </c>
      <c r="G249" s="8" t="s">
        <v>6</v>
      </c>
      <c r="H249" s="8" t="s">
        <v>6</v>
      </c>
    </row>
    <row r="250" spans="1:8" ht="29.1" customHeight="1" x14ac:dyDescent="0.25">
      <c r="A250" s="236" t="str">
        <f>'02 LISTE DE CONTRÔLE ET RAPPORT'!A250</f>
        <v/>
      </c>
      <c r="B250" s="222"/>
      <c r="C250" s="682" t="str">
        <f>'02 LISTE DE CONTRÔLE ET RAPPORT'!C250</f>
        <v>Il faut veiller à ce que les prises d’air soient en dehors de la zone de décombres. Zone hors décombres = distance équivalant à au moins la moitié de la hauteur à la corniche du bâtiment situé au-dessus ou à proximité.</v>
      </c>
      <c r="D250" s="238"/>
      <c r="E250" s="8" t="s">
        <v>6</v>
      </c>
      <c r="F250" s="8" t="s">
        <v>6</v>
      </c>
      <c r="G250" s="8" t="s">
        <v>6</v>
      </c>
      <c r="H250" s="8" t="s">
        <v>6</v>
      </c>
    </row>
    <row r="251" spans="1:8" ht="29.1" customHeight="1" x14ac:dyDescent="0.25">
      <c r="A251" s="236" t="str">
        <f>'02 LISTE DE CONTRÔLE ET RAPPORT'!A251</f>
        <v/>
      </c>
      <c r="B251" s="222"/>
      <c r="C251" s="682" t="str">
        <f>'02 LISTE DE CONTRÔLE ET RAPPORT'!C251</f>
        <v>En cas de défaut en la matière, la marche à suivre doit être discutée avec l’autorité cantonale responsable des ouvrages de protection.</v>
      </c>
      <c r="D251" s="238"/>
      <c r="E251" s="8" t="s">
        <v>6</v>
      </c>
      <c r="F251" s="8" t="s">
        <v>6</v>
      </c>
      <c r="G251" s="8" t="s">
        <v>6</v>
      </c>
      <c r="H251" s="8" t="s">
        <v>6</v>
      </c>
    </row>
    <row r="252" spans="1:8" ht="29.1" customHeight="1" x14ac:dyDescent="0.25">
      <c r="A252" s="14" t="str">
        <f>'02 LISTE DE CONTRÔLE ET RAPPORT'!A252</f>
        <v/>
      </c>
      <c r="B252" s="63">
        <f>'02 LISTE DE CONTRÔLE ET RAPPORT'!B252</f>
        <v>2204.0500000000002</v>
      </c>
      <c r="C252" s="693" t="str">
        <f>'02 LISTE DE CONTRÔLE ET RAPPORT'!C252</f>
        <v>Description du défaut: Les sorties d’air ne sont pas situées hors zone de décombres.</v>
      </c>
      <c r="D252" s="71"/>
      <c r="E252" s="8" t="s">
        <v>6</v>
      </c>
      <c r="F252" s="8" t="s">
        <v>6</v>
      </c>
      <c r="G252" s="8" t="s">
        <v>6</v>
      </c>
      <c r="H252" s="8" t="s">
        <v>6</v>
      </c>
    </row>
    <row r="253" spans="1:8" ht="29.1" customHeight="1" x14ac:dyDescent="0.25">
      <c r="A253" s="236" t="str">
        <f>'02 LISTE DE CONTRÔLE ET RAPPORT'!A253</f>
        <v/>
      </c>
      <c r="B253" s="222"/>
      <c r="C253" s="682" t="str">
        <f>'02 LISTE DE CONTRÔLE ET RAPPORT'!C253</f>
        <v>Il faut veiller à ce que les sorties d’air soient en dehors de la zone de décombres. Zone hors décombres = distance équivalant à au moins la moitié de la hauteur à la corniche du bâtiment situé au-dessus ou à proximité.</v>
      </c>
      <c r="D253" s="238"/>
      <c r="E253" s="8" t="s">
        <v>6</v>
      </c>
      <c r="F253" s="8" t="s">
        <v>6</v>
      </c>
      <c r="G253" s="8" t="s">
        <v>6</v>
      </c>
      <c r="H253" s="8" t="s">
        <v>6</v>
      </c>
    </row>
    <row r="254" spans="1:8" ht="29.1" customHeight="1" x14ac:dyDescent="0.25">
      <c r="A254" s="236" t="str">
        <f>'02 LISTE DE CONTRÔLE ET RAPPORT'!A254</f>
        <v/>
      </c>
      <c r="B254" s="222"/>
      <c r="C254" s="682" t="str">
        <f>'02 LISTE DE CONTRÔLE ET RAPPORT'!C254</f>
        <v>En cas de défaut en la matière, la marche à suivre doit être discutée avec l’autorité cantonale responsable des ouvrages de protection.</v>
      </c>
      <c r="D254" s="238"/>
      <c r="E254" s="8" t="s">
        <v>6</v>
      </c>
      <c r="F254" s="8" t="s">
        <v>6</v>
      </c>
      <c r="G254" s="8" t="s">
        <v>6</v>
      </c>
      <c r="H254" s="8" t="s">
        <v>6</v>
      </c>
    </row>
    <row r="255" spans="1:8" ht="29.1" customHeight="1" x14ac:dyDescent="0.25">
      <c r="A255" s="14" t="str">
        <f>'02 LISTE DE CONTRÔLE ET RAPPORT'!A255</f>
        <v/>
      </c>
      <c r="B255" s="63">
        <f>'02 LISTE DE CONTRÔLE ET RAPPORT'!B255</f>
        <v>2204.06</v>
      </c>
      <c r="C255" s="693" t="str">
        <f>'02 LISTE DE CONTRÔLE ET RAPPORT'!C255</f>
        <v>Description du défaut: La distance entre la prise d’air et la sortie d’air ne correspond pas à la distance prévue par rapport à la direction du vent (6 à 10 m en fonction de la direction du vent).</v>
      </c>
      <c r="D255" s="71"/>
      <c r="E255" s="8" t="s">
        <v>6</v>
      </c>
      <c r="F255" s="8" t="s">
        <v>6</v>
      </c>
      <c r="G255" s="8" t="s">
        <v>6</v>
      </c>
      <c r="H255" s="8" t="s">
        <v>6</v>
      </c>
    </row>
    <row r="256" spans="1:8" ht="29.1" customHeight="1" x14ac:dyDescent="0.25">
      <c r="A256" s="236" t="str">
        <f>'02 LISTE DE CONTRÔLE ET RAPPORT'!A256</f>
        <v/>
      </c>
      <c r="B256" s="222"/>
      <c r="C256" s="682" t="str">
        <f>'02 LISTE DE CONTRÔLE ET RAPPORT'!C256</f>
        <v>En cas de défaut en la matière, la marche à suivre doit être discutée avec l’autorité cantonale responsable des ouvrages de protection.</v>
      </c>
      <c r="D256" s="238"/>
      <c r="E256" s="8" t="s">
        <v>6</v>
      </c>
      <c r="F256" s="8" t="s">
        <v>6</v>
      </c>
      <c r="G256" s="8" t="s">
        <v>6</v>
      </c>
      <c r="H256" s="8" t="s">
        <v>6</v>
      </c>
    </row>
    <row r="257" spans="1:8" ht="29.1" customHeight="1" x14ac:dyDescent="0.25">
      <c r="A257" s="74" t="str">
        <f>'02 LISTE DE CONTRÔLE ET RAPPORT'!A257</f>
        <v/>
      </c>
      <c r="B257" s="199">
        <f>'02 LISTE DE CONTRÔLE ET RAPPORT'!B257</f>
        <v>2204.0700000000002</v>
      </c>
      <c r="C257" s="701" t="str">
        <f>'02 LISTE DE CONTRÔLE ET RAPPORT'!C257</f>
        <v>Description du défaut: Les prises d’air ne sont pas pourvues d’échelles et/ou d’aides d’accès.</v>
      </c>
      <c r="D257" s="77"/>
      <c r="E257" s="8" t="s">
        <v>6</v>
      </c>
      <c r="F257" s="8" t="s">
        <v>6</v>
      </c>
      <c r="G257" s="8" t="s">
        <v>6</v>
      </c>
      <c r="H257" s="8" t="s">
        <v>6</v>
      </c>
    </row>
    <row r="258" spans="1:8" ht="29.1" customHeight="1" x14ac:dyDescent="0.25">
      <c r="A258" s="236" t="str">
        <f>'02 LISTE DE CONTRÔLE ET RAPPORT'!A258</f>
        <v/>
      </c>
      <c r="B258" s="222"/>
      <c r="C258" s="682" t="str">
        <f>'02 LISTE DE CONTRÔLE ET RAPPORT'!C258</f>
        <v>Des échelons ou une échelle sont exigés à partir d’une hauteur de 1,50 m. Ils doivent être posés sur la paroi latérale du puits et ne pas aboutir sur le côté du puits formant un cône.</v>
      </c>
      <c r="D258" s="238"/>
      <c r="E258" s="8" t="s">
        <v>6</v>
      </c>
      <c r="F258" s="8" t="s">
        <v>6</v>
      </c>
      <c r="G258" s="8" t="s">
        <v>6</v>
      </c>
      <c r="H258" s="8" t="s">
        <v>6</v>
      </c>
    </row>
    <row r="259" spans="1:8" ht="29.1" customHeight="1" x14ac:dyDescent="0.25">
      <c r="A259" s="74" t="str">
        <f>'02 LISTE DE CONTRÔLE ET RAPPORT'!A259</f>
        <v/>
      </c>
      <c r="B259" s="199">
        <f>'02 LISTE DE CONTRÔLE ET RAPPORT'!B259</f>
        <v>2204.08</v>
      </c>
      <c r="C259" s="701" t="str">
        <f>'02 LISTE DE CONTRÔLE ET RAPPORT'!C259</f>
        <v>Description du défaut: Les sorties d’air ne sont pas pourvues d’échelles et/ou d’aides d’accès.</v>
      </c>
      <c r="D259" s="77"/>
      <c r="E259" s="8" t="s">
        <v>6</v>
      </c>
      <c r="F259" s="8" t="s">
        <v>6</v>
      </c>
      <c r="G259" s="8" t="s">
        <v>6</v>
      </c>
      <c r="H259" s="8" t="s">
        <v>6</v>
      </c>
    </row>
    <row r="260" spans="1:8" ht="29.1" customHeight="1" x14ac:dyDescent="0.25">
      <c r="A260" s="236" t="str">
        <f>'02 LISTE DE CONTRÔLE ET RAPPORT'!A260</f>
        <v/>
      </c>
      <c r="B260" s="222"/>
      <c r="C260" s="682" t="str">
        <f>'02 LISTE DE CONTRÔLE ET RAPPORT'!C260</f>
        <v>Des échelons ou une échelle sont exigés à partir d’une hauteur de 1,50 m. Ils doivent être posés sur la paroi latérale du puits et ne pas aboutir sur le côté du puits formant un cône.</v>
      </c>
      <c r="D260" s="238"/>
      <c r="E260" s="8" t="s">
        <v>6</v>
      </c>
      <c r="F260" s="8" t="s">
        <v>6</v>
      </c>
      <c r="G260" s="8" t="s">
        <v>6</v>
      </c>
      <c r="H260" s="8" t="s">
        <v>6</v>
      </c>
    </row>
    <row r="261" spans="1:8" ht="29.1" customHeight="1" x14ac:dyDescent="0.25">
      <c r="A261" s="74" t="str">
        <f>'02 LISTE DE CONTRÔLE ET RAPPORT'!A261</f>
        <v/>
      </c>
      <c r="B261" s="199">
        <f>'02 LISTE DE CONTRÔLE ET RAPPORT'!B261</f>
        <v>2204.09</v>
      </c>
      <c r="C261" s="701" t="str">
        <f>'02 LISTE DE CONTRÔLE ET RAPPORT'!C261</f>
        <v>Description du défaut: Les prises et sorties d’air d’une hauteur de &gt; 4,5 m ne disposent pas d’un palier intermédiaire avec une trappe d’accès de &gt; 60 x 80 cm ou d’une échelle à crinoline.</v>
      </c>
      <c r="D261" s="77"/>
      <c r="E261" s="8" t="s">
        <v>6</v>
      </c>
      <c r="F261" s="8" t="s">
        <v>6</v>
      </c>
      <c r="G261" s="8" t="s">
        <v>6</v>
      </c>
      <c r="H261" s="8" t="s">
        <v>6</v>
      </c>
    </row>
    <row r="262" spans="1:8" ht="29.1" customHeight="1" x14ac:dyDescent="0.25">
      <c r="A262" s="236" t="str">
        <f>'02 LISTE DE CONTRÔLE ET RAPPORT'!A262</f>
        <v/>
      </c>
      <c r="B262" s="222"/>
      <c r="C262" s="682" t="str">
        <f>'02 LISTE DE CONTRÔLE ET RAPPORT'!C262</f>
        <v>Lorsque la hauteur du puits atteint ou dépasse 4,50 m, des paliers intermédiaires doivent être réalisés sur l’un des côtés. À défaut, une échelle à crinoline est prescrite (crinoline recommandée à partir de 3 m).</v>
      </c>
      <c r="D262" s="238"/>
      <c r="E262" s="8" t="s">
        <v>6</v>
      </c>
      <c r="F262" s="8" t="s">
        <v>6</v>
      </c>
      <c r="G262" s="8" t="s">
        <v>6</v>
      </c>
      <c r="H262" s="8" t="s">
        <v>6</v>
      </c>
    </row>
    <row r="263" spans="1:8" ht="29.1" customHeight="1" x14ac:dyDescent="0.25">
      <c r="A263" s="236" t="str">
        <f>'02 LISTE DE CONTRÔLE ET RAPPORT'!A263</f>
        <v/>
      </c>
      <c r="B263" s="222"/>
      <c r="C263" s="682" t="str">
        <f>'02 LISTE DE CONTRÔLE ET RAPPORT'!C263</f>
        <v>Des dispositifs d’accès appropriés et fixes doivent être installés pour l’ensemble de la zone de l’ouvrage; les prescriptions de la Suva doivent également être prises en compte et respectées.</v>
      </c>
      <c r="D263" s="238"/>
      <c r="E263" s="8" t="s">
        <v>6</v>
      </c>
      <c r="F263" s="8" t="s">
        <v>6</v>
      </c>
      <c r="G263" s="8" t="s">
        <v>6</v>
      </c>
      <c r="H263" s="8" t="s">
        <v>6</v>
      </c>
    </row>
    <row r="264" spans="1:8" ht="29.1" customHeight="1" x14ac:dyDescent="0.25">
      <c r="A264" s="14" t="str">
        <f>'02 LISTE DE CONTRÔLE ET RAPPORT'!A264</f>
        <v/>
      </c>
      <c r="B264" s="63">
        <f>'02 LISTE DE CONTRÔLE ET RAPPORT'!B264</f>
        <v>2204.1</v>
      </c>
      <c r="C264" s="693" t="str">
        <f>'02 LISTE DE CONTRÔLE ET RAPPORT'!C264</f>
        <v>Description du défaut: Le drainage de la prise et de la sortie d’air n’est pas installé ou ne fonctionne pas.</v>
      </c>
      <c r="D264" s="71"/>
      <c r="E264" s="8" t="s">
        <v>6</v>
      </c>
      <c r="F264" s="8" t="s">
        <v>6</v>
      </c>
      <c r="G264" s="8" t="s">
        <v>6</v>
      </c>
      <c r="H264" s="8" t="s">
        <v>6</v>
      </c>
    </row>
    <row r="265" spans="1:8" ht="29.1" customHeight="1" x14ac:dyDescent="0.25">
      <c r="A265" s="236" t="str">
        <f>'02 LISTE DE CONTRÔLE ET RAPPORT'!A265</f>
        <v/>
      </c>
      <c r="B265" s="222"/>
      <c r="C265" s="682" t="str">
        <f>'02 LISTE DE CONTRÔLE ET RAPPORT'!C265</f>
        <v>Si le drainage de la prise et de la sortie d’air n’est pas installé ou ne fonctionne pas, il y a un risque d’inondation. Pour garantir le drainage sur le long terme et prévenir le risque d’inondation, la bouche d’écoulement au sol doit être pourvue d’une grille.</v>
      </c>
      <c r="D265" s="238"/>
      <c r="E265" s="8" t="s">
        <v>6</v>
      </c>
      <c r="F265" s="8" t="s">
        <v>6</v>
      </c>
      <c r="G265" s="8" t="s">
        <v>6</v>
      </c>
      <c r="H265" s="8" t="s">
        <v>6</v>
      </c>
    </row>
    <row r="266" spans="1:8" ht="29.1" customHeight="1" thickBot="1" x14ac:dyDescent="0.3">
      <c r="A266" s="236" t="str">
        <f>'02 LISTE DE CONTRÔLE ET RAPPORT'!A266</f>
        <v/>
      </c>
      <c r="B266" s="225"/>
      <c r="C266" s="683" t="str">
        <f>'02 LISTE DE CONTRÔLE ET RAPPORT'!C266</f>
        <v>En cas de défaut en la matière, la marche à suivre doit être discutée avec l’autorité cantonale responsable des ouvrages de protection.</v>
      </c>
      <c r="D266" s="238"/>
      <c r="E266" s="8" t="s">
        <v>6</v>
      </c>
      <c r="F266" s="8" t="s">
        <v>6</v>
      </c>
      <c r="G266" s="8" t="s">
        <v>6</v>
      </c>
      <c r="H266" s="8" t="s">
        <v>6</v>
      </c>
    </row>
    <row r="267" spans="1:8" ht="29.1" customHeight="1" thickBot="1" x14ac:dyDescent="0.3">
      <c r="A267" s="72" t="str">
        <f>'02 LISTE DE CONTRÔLE ET RAPPORT'!A267</f>
        <v/>
      </c>
      <c r="B267" s="207">
        <f>'02 LISTE DE CONTRÔLE ET RAPPORT'!B267</f>
        <v>2205</v>
      </c>
      <c r="C267" s="680" t="str">
        <f>'02 LISTE DE CONTRÔLE ET RAPPORT'!C267</f>
        <v>Sécurisation des balustrades</v>
      </c>
      <c r="D267" s="651"/>
      <c r="E267" s="8" t="s">
        <v>6</v>
      </c>
      <c r="F267" s="8" t="s">
        <v>6</v>
      </c>
      <c r="G267" s="8" t="s">
        <v>6</v>
      </c>
    </row>
    <row r="268" spans="1:8" ht="29.1" customHeight="1" x14ac:dyDescent="0.25">
      <c r="A268" s="75" t="str">
        <f>'02 LISTE DE CONTRÔLE ET RAPPORT'!A268</f>
        <v/>
      </c>
      <c r="B268" s="200">
        <f>'02 LISTE DE CONTRÔLE ET RAPPORT'!B268</f>
        <v>2205.0100000000002</v>
      </c>
      <c r="C268" s="702" t="str">
        <f>'02 LISTE DE CONTRÔLE ET RAPPORT'!C268</f>
        <v xml:space="preserve">Description du défaut: Les balustrades près des entrées n’offrent manifestement pas de protection contre les chutes. </v>
      </c>
      <c r="D268" s="77"/>
      <c r="E268" s="8" t="s">
        <v>6</v>
      </c>
      <c r="F268" s="8" t="s">
        <v>6</v>
      </c>
      <c r="G268" s="8" t="s">
        <v>6</v>
      </c>
    </row>
    <row r="269" spans="1:8" ht="29.1" customHeight="1" thickBot="1" x14ac:dyDescent="0.3">
      <c r="A269" s="236" t="str">
        <f>'02 LISTE DE CONTRÔLE ET RAPPORT'!A269</f>
        <v/>
      </c>
      <c r="B269" s="225"/>
      <c r="C269" s="683" t="str">
        <f>'02 LISTE DE CONTRÔLE ET RAPPORT'!C269</f>
        <v>Les balustrades doivent être conformes aux directives en vigueur. Il convient de faire appel au responsable de la sécurité de la commune.</v>
      </c>
      <c r="D269" s="239"/>
      <c r="E269" s="8" t="s">
        <v>6</v>
      </c>
      <c r="F269" s="8" t="s">
        <v>6</v>
      </c>
      <c r="G269" s="8" t="s">
        <v>6</v>
      </c>
    </row>
    <row r="270" spans="1:8" ht="29.1" customHeight="1" thickBot="1" x14ac:dyDescent="0.3">
      <c r="A270" s="654" t="str">
        <f>'02 LISTE DE CONTRÔLE ET RAPPORT'!A270</f>
        <v/>
      </c>
      <c r="B270" s="648">
        <f>'02 LISTE DE CONTRÔLE ET RAPPORT'!B270</f>
        <v>2300</v>
      </c>
      <c r="C270" s="690" t="str">
        <f>'02 LISTE DE CONTRÔLE ET RAPPORT'!C270</f>
        <v>Fermetures</v>
      </c>
      <c r="D270" s="656"/>
      <c r="E270" s="8" t="s">
        <v>6</v>
      </c>
      <c r="F270" s="8" t="s">
        <v>6</v>
      </c>
      <c r="G270" s="8" t="s">
        <v>6</v>
      </c>
      <c r="H270" s="8" t="s">
        <v>6</v>
      </c>
    </row>
    <row r="271" spans="1:8" ht="29.1" customHeight="1" thickBot="1" x14ac:dyDescent="0.3">
      <c r="A271" s="72" t="str">
        <f>'02 LISTE DE CONTRÔLE ET RAPPORT'!A271</f>
        <v/>
      </c>
      <c r="B271" s="207">
        <f>'02 LISTE DE CONTRÔLE ET RAPPORT'!B271</f>
        <v>2301</v>
      </c>
      <c r="C271" s="680" t="str">
        <f>'02 LISTE DE CONTRÔLE ET RAPPORT'!C271</f>
        <v>Portes blindées (PB), volets blindés (VB), portes pression (PP), portes blindées à deux vantaux (PBO)</v>
      </c>
      <c r="D271" s="651"/>
      <c r="E271" s="8" t="s">
        <v>6</v>
      </c>
      <c r="F271" s="8" t="s">
        <v>6</v>
      </c>
      <c r="G271" s="8" t="s">
        <v>6</v>
      </c>
      <c r="H271" s="8" t="s">
        <v>6</v>
      </c>
    </row>
    <row r="272" spans="1:8" ht="29.1" customHeight="1" x14ac:dyDescent="0.25">
      <c r="A272" s="68" t="str">
        <f>'02 LISTE DE CONTRÔLE ET RAPPORT'!A272</f>
        <v/>
      </c>
      <c r="B272" s="193">
        <f>'02 LISTE DE CONTRÔLE ET RAPPORT'!B272</f>
        <v>2301.0100000000002</v>
      </c>
      <c r="C272" s="691" t="str">
        <f>'02 LISTE DE CONTRÔLE ET RAPPORT'!C272</f>
        <v>Description du défaut: Les fermetures de l’ouvrage de protection ne sont pas accessibles.</v>
      </c>
      <c r="D272" s="71"/>
      <c r="E272" s="8" t="s">
        <v>6</v>
      </c>
      <c r="F272" s="8" t="s">
        <v>6</v>
      </c>
      <c r="G272" s="8" t="s">
        <v>6</v>
      </c>
      <c r="H272" s="8" t="s">
        <v>6</v>
      </c>
    </row>
    <row r="273" spans="1:8" ht="29.1" customHeight="1" x14ac:dyDescent="0.25">
      <c r="A273" s="236" t="str">
        <f>'02 LISTE DE CONTRÔLE ET RAPPORT'!A273</f>
        <v/>
      </c>
      <c r="B273" s="222"/>
      <c r="C273" s="682" t="str">
        <f>'02 LISTE DE CONTRÔLE ET RAPPORT'!C273</f>
        <v>Les obstacles architecturaux doivent être supprimés ou être démontables, de manière à ce que les fermetures puissent être fermées lors des interventions d’entretien et de maintenance ainsi que lors des contrôles périodiques (tests de surpression).</v>
      </c>
      <c r="D273" s="238"/>
      <c r="E273" s="8" t="s">
        <v>6</v>
      </c>
      <c r="F273" s="8" t="s">
        <v>6</v>
      </c>
      <c r="G273" s="8" t="s">
        <v>6</v>
      </c>
      <c r="H273" s="8" t="s">
        <v>6</v>
      </c>
    </row>
    <row r="274" spans="1:8" ht="29.1" customHeight="1" x14ac:dyDescent="0.25">
      <c r="A274" s="13" t="str">
        <f>'02 LISTE DE CONTRÔLE ET RAPPORT'!A274</f>
        <v/>
      </c>
      <c r="B274" s="198">
        <f>'02 LISTE DE CONTRÔLE ET RAPPORT'!B274</f>
        <v>2301.02</v>
      </c>
      <c r="C274" s="700" t="str">
        <f>'02 LISTE DE CONTRÔLE ET RAPPORT'!C274</f>
        <v>Description du défaut: L’ouvrage de protection ne dispose pas de toutes les fermetures requises.</v>
      </c>
      <c r="D274" s="154"/>
      <c r="E274" s="8" t="s">
        <v>6</v>
      </c>
      <c r="F274" s="8" t="s">
        <v>6</v>
      </c>
      <c r="G274" s="8" t="s">
        <v>6</v>
      </c>
      <c r="H274" s="8" t="s">
        <v>6</v>
      </c>
    </row>
    <row r="275" spans="1:8" ht="29.1" customHeight="1" x14ac:dyDescent="0.25">
      <c r="A275" s="236" t="str">
        <f>'02 LISTE DE CONTRÔLE ET RAPPORT'!A275</f>
        <v/>
      </c>
      <c r="B275" s="222"/>
      <c r="C275" s="682" t="str">
        <f>'02 LISTE DE CONTRÔLE ET RAPPORT'!C275</f>
        <v>Si l’ouvrage de protection ne dispose pas de toutes les fermetures requises, il n’est plus opérationnel! La marche à suivre doit être discutée avec l’autorité cantonale responsable des ouvrages de protection.</v>
      </c>
      <c r="D275" s="238"/>
      <c r="E275" s="8" t="s">
        <v>6</v>
      </c>
      <c r="F275" s="8" t="s">
        <v>6</v>
      </c>
      <c r="G275" s="8" t="s">
        <v>6</v>
      </c>
      <c r="H275" s="8" t="s">
        <v>6</v>
      </c>
    </row>
    <row r="276" spans="1:8" ht="29.1" customHeight="1" x14ac:dyDescent="0.25">
      <c r="A276" s="13" t="str">
        <f>'02 LISTE DE CONTRÔLE ET RAPPORT'!A276</f>
        <v/>
      </c>
      <c r="B276" s="198">
        <f>'02 LISTE DE CONTRÔLE ET RAPPORT'!B276</f>
        <v>2301.0300000000002</v>
      </c>
      <c r="C276" s="700" t="str">
        <f>'02 LISTE DE CONTRÔLE ET RAPPORT'!C276</f>
        <v>Description du défaut: Les fermetures ne peuvent pas être ouvertes ni fermées.</v>
      </c>
      <c r="D276" s="154"/>
      <c r="E276" s="8" t="s">
        <v>6</v>
      </c>
      <c r="F276" s="8" t="s">
        <v>6</v>
      </c>
      <c r="G276" s="8" t="s">
        <v>6</v>
      </c>
      <c r="H276" s="8" t="s">
        <v>6</v>
      </c>
    </row>
    <row r="277" spans="1:8" ht="29.1" customHeight="1" x14ac:dyDescent="0.25">
      <c r="A277" s="236" t="str">
        <f>'02 LISTE DE CONTRÔLE ET RAPPORT'!A277</f>
        <v/>
      </c>
      <c r="B277" s="222"/>
      <c r="C277" s="682" t="str">
        <f>'02 LISTE DE CONTRÔLE ET RAPPORT'!C277</f>
        <v>Il convient de remettre les fermetures en état de manière à ce qu’elles puissent être ouvertes et fermées lors des interventions d’entretien et de maintenance ainsi que lors des contrôles périodiques (tests de surpression). À titre d’exemple, les portes étrangères à la protection civile doivent être disposées de manière à ce que les fermetures puissent être complètement fermées, faute de quoi il faudra les retirer en amont du contrôle.</v>
      </c>
      <c r="D277" s="238"/>
      <c r="E277" s="8" t="s">
        <v>6</v>
      </c>
      <c r="F277" s="8" t="s">
        <v>6</v>
      </c>
      <c r="G277" s="8" t="s">
        <v>6</v>
      </c>
      <c r="H277" s="8" t="s">
        <v>6</v>
      </c>
    </row>
    <row r="278" spans="1:8" ht="29.1" customHeight="1" x14ac:dyDescent="0.25">
      <c r="A278" s="236" t="str">
        <f>'02 LISTE DE CONTRÔLE ET RAPPORT'!A278</f>
        <v/>
      </c>
      <c r="B278" s="222"/>
      <c r="C278" s="682" t="str">
        <f>'02 LISTE DE CONTRÔLE ET RAPPORT'!C278</f>
        <v>Si les fermetures ne peuvent être ni ouvertes ni fermées, l’ouvrage de protection n’est plus opérationnel! La marche à suivre doit être discutée avec l’autorité cantonale responsable des ouvrages de protection.</v>
      </c>
      <c r="D278" s="238"/>
      <c r="E278" s="8" t="s">
        <v>6</v>
      </c>
      <c r="F278" s="8" t="s">
        <v>6</v>
      </c>
      <c r="G278" s="8" t="s">
        <v>6</v>
      </c>
      <c r="H278" s="8" t="s">
        <v>6</v>
      </c>
    </row>
    <row r="279" spans="1:8" ht="29.1" customHeight="1" x14ac:dyDescent="0.25">
      <c r="A279" s="14" t="str">
        <f>'02 LISTE DE CONTRÔLE ET RAPPORT'!A279</f>
        <v/>
      </c>
      <c r="B279" s="63">
        <f>'02 LISTE DE CONTRÔLE ET RAPPORT'!B279</f>
        <v>2301.04</v>
      </c>
      <c r="C279" s="693" t="str">
        <f>'02 LISTE DE CONTRÔLE ET RAPPORT'!C279</f>
        <v>Description du défaut: Les charnières présentent des fissures et/ou coincent.</v>
      </c>
      <c r="D279" s="71"/>
      <c r="E279" s="8" t="s">
        <v>6</v>
      </c>
      <c r="F279" s="8" t="s">
        <v>6</v>
      </c>
      <c r="G279" s="8" t="s">
        <v>6</v>
      </c>
      <c r="H279" s="8" t="s">
        <v>6</v>
      </c>
    </row>
    <row r="280" spans="1:8" ht="29.1" customHeight="1" x14ac:dyDescent="0.25">
      <c r="A280" s="236" t="str">
        <f>'02 LISTE DE CONTRÔLE ET RAPPORT'!A280</f>
        <v/>
      </c>
      <c r="B280" s="222"/>
      <c r="C280" s="682" t="str">
        <f>'02 LISTE DE CONTRÔLE ET RAPPORT'!C280</f>
        <v>Ce défaut doit être corrigé par le fabricant.</v>
      </c>
      <c r="D280" s="238"/>
      <c r="E280" s="8" t="s">
        <v>6</v>
      </c>
      <c r="F280" s="8" t="s">
        <v>6</v>
      </c>
      <c r="G280" s="8" t="s">
        <v>6</v>
      </c>
      <c r="H280" s="8" t="s">
        <v>6</v>
      </c>
    </row>
    <row r="281" spans="1:8" ht="29.1" customHeight="1" x14ac:dyDescent="0.25">
      <c r="A281" s="14" t="str">
        <f>'02 LISTE DE CONTRÔLE ET RAPPORT'!A281</f>
        <v/>
      </c>
      <c r="B281" s="63">
        <f>'02 LISTE DE CONTRÔLE ET RAPPORT'!B281</f>
        <v>2301.0500000000002</v>
      </c>
      <c r="C281" s="693" t="str">
        <f>'02 LISTE DE CONTRÔLE ET RAPPORT'!C281</f>
        <v>Description du défaut: Les goujons des charnières ne sont pas maintenus à leurs deux extrémités par une goupille ou un point de soudure.</v>
      </c>
      <c r="D281" s="71"/>
      <c r="E281" s="8" t="s">
        <v>6</v>
      </c>
      <c r="F281" s="8" t="s">
        <v>6</v>
      </c>
      <c r="G281" s="8" t="s">
        <v>6</v>
      </c>
      <c r="H281" s="8" t="s">
        <v>6</v>
      </c>
    </row>
    <row r="282" spans="1:8" ht="29.1" customHeight="1" x14ac:dyDescent="0.25">
      <c r="A282" s="236" t="str">
        <f>'02 LISTE DE CONTRÔLE ET RAPPORT'!A282</f>
        <v/>
      </c>
      <c r="B282" s="222"/>
      <c r="C282" s="682" t="str">
        <f>'02 LISTE DE CONTRÔLE ET RAPPORT'!C282</f>
        <v>Les goujons des charnières doivent être maintenus à leurs deux extrémités par une goupille ou un point de soudure</v>
      </c>
      <c r="D282" s="238"/>
      <c r="E282" s="8" t="s">
        <v>6</v>
      </c>
      <c r="F282" s="8" t="s">
        <v>6</v>
      </c>
      <c r="G282" s="8" t="s">
        <v>6</v>
      </c>
      <c r="H282" s="8" t="s">
        <v>6</v>
      </c>
    </row>
    <row r="283" spans="1:8" ht="29.1" customHeight="1" x14ac:dyDescent="0.25">
      <c r="A283" s="14" t="str">
        <f>'02 LISTE DE CONTRÔLE ET RAPPORT'!A283</f>
        <v/>
      </c>
      <c r="B283" s="63">
        <f>'02 LISTE DE CONTRÔLE ET RAPPORT'!B283</f>
        <v>2301.06</v>
      </c>
      <c r="C283" s="693" t="str">
        <f>'02 LISTE DE CONTRÔLE ET RAPPORT'!C283</f>
        <v>Description du défaut: Les graisseurs des paumelles fixées sur les fermetures sont manquants ou recouverts de peinture.</v>
      </c>
      <c r="D283" s="71"/>
      <c r="E283" s="8" t="s">
        <v>6</v>
      </c>
      <c r="F283" s="8" t="s">
        <v>6</v>
      </c>
      <c r="G283" s="8" t="s">
        <v>6</v>
      </c>
      <c r="H283" s="8" t="s">
        <v>6</v>
      </c>
    </row>
    <row r="284" spans="1:8" ht="29.1" customHeight="1" x14ac:dyDescent="0.25">
      <c r="A284" s="236" t="str">
        <f>'02 LISTE DE CONTRÔLE ET RAPPORT'!A284</f>
        <v/>
      </c>
      <c r="B284" s="222"/>
      <c r="C284" s="682" t="str">
        <f>'02 LISTE DE CONTRÔLE ET RAPPORT'!C284</f>
        <v>Les graisseurs des paumelles manquants au niveau des PB, VB et PP doivent être posés par une entreprise spécialisée.</v>
      </c>
      <c r="D284" s="238"/>
      <c r="E284" s="8" t="s">
        <v>6</v>
      </c>
      <c r="F284" s="8" t="s">
        <v>6</v>
      </c>
      <c r="G284" s="8" t="s">
        <v>6</v>
      </c>
      <c r="H284" s="8" t="s">
        <v>6</v>
      </c>
    </row>
    <row r="285" spans="1:8" ht="29.1" customHeight="1" x14ac:dyDescent="0.25">
      <c r="A285" s="61" t="str">
        <f>'02 LISTE DE CONTRÔLE ET RAPPORT'!A285</f>
        <v/>
      </c>
      <c r="B285" s="191">
        <f>'02 LISTE DE CONTRÔLE ET RAPPORT'!B285</f>
        <v>2301.0700000000002</v>
      </c>
      <c r="C285" s="681" t="str">
        <f>'02 LISTE DE CONTRÔLE ET RAPPORT'!C285</f>
        <v>Description du défaut: Les fermetures présentent des traces de rouille.</v>
      </c>
      <c r="D285" s="70"/>
      <c r="E285" s="8" t="s">
        <v>6</v>
      </c>
      <c r="F285" s="8" t="s">
        <v>6</v>
      </c>
      <c r="G285" s="8" t="s">
        <v>6</v>
      </c>
      <c r="H285" s="8" t="s">
        <v>6</v>
      </c>
    </row>
    <row r="286" spans="1:8" ht="29.1" customHeight="1" x14ac:dyDescent="0.25">
      <c r="A286" s="236" t="str">
        <f>'02 LISTE DE CONTRÔLE ET RAPPORT'!A286</f>
        <v/>
      </c>
      <c r="B286" s="222"/>
      <c r="C286" s="682" t="str">
        <f>'02 LISTE DE CONTRÔLE ET RAPPORT'!C286</f>
        <v>Les fermetures doivent être traitées par un professionnel.</v>
      </c>
      <c r="D286" s="238"/>
      <c r="E286" s="8" t="s">
        <v>6</v>
      </c>
      <c r="F286" s="8" t="s">
        <v>6</v>
      </c>
      <c r="G286" s="8" t="s">
        <v>6</v>
      </c>
      <c r="H286" s="8" t="s">
        <v>6</v>
      </c>
    </row>
    <row r="287" spans="1:8" ht="29.1" customHeight="1" x14ac:dyDescent="0.25">
      <c r="A287" s="14" t="str">
        <f>'02 LISTE DE CONTRÔLE ET RAPPORT'!A287</f>
        <v/>
      </c>
      <c r="B287" s="63">
        <f>'02 LISTE DE CONTRÔLE ET RAPPORT'!B287</f>
        <v>2301.08</v>
      </c>
      <c r="C287" s="693" t="str">
        <f>'02 LISTE DE CONTRÔLE ET RAPPORT'!C287</f>
        <v>Description du défaut: Certains leviers de verrouillage sont manquants ou ne sont pas montés.</v>
      </c>
      <c r="D287" s="71"/>
      <c r="E287" s="8" t="s">
        <v>6</v>
      </c>
      <c r="F287" s="8" t="s">
        <v>6</v>
      </c>
      <c r="G287" s="8" t="s">
        <v>6</v>
      </c>
      <c r="H287" s="8" t="s">
        <v>6</v>
      </c>
    </row>
    <row r="288" spans="1:8" ht="29.1" customHeight="1" x14ac:dyDescent="0.25">
      <c r="A288" s="236" t="str">
        <f>'02 LISTE DE CONTRÔLE ET RAPPORT'!A288</f>
        <v/>
      </c>
      <c r="B288" s="222"/>
      <c r="C288" s="682" t="str">
        <f>'02 LISTE DE CONTRÔLE ET RAPPORT'!C288</f>
        <v>Il convient de se procurer les leviers de verrouillage manquants auprès du fabricant. Les leviers qui ne sont pas posés correctement doivent être remontés dans les règles de l’art.</v>
      </c>
      <c r="D288" s="238"/>
      <c r="E288" s="8" t="s">
        <v>6</v>
      </c>
      <c r="F288" s="8" t="s">
        <v>6</v>
      </c>
      <c r="G288" s="8" t="s">
        <v>6</v>
      </c>
      <c r="H288" s="8" t="s">
        <v>6</v>
      </c>
    </row>
    <row r="289" spans="1:8" ht="29.1" customHeight="1" x14ac:dyDescent="0.25">
      <c r="A289" s="14" t="str">
        <f>'02 LISTE DE CONTRÔLE ET RAPPORT'!A289</f>
        <v/>
      </c>
      <c r="B289" s="63">
        <f>'02 LISTE DE CONTRÔLE ET RAPPORT'!B289</f>
        <v>2301.09</v>
      </c>
      <c r="C289" s="693" t="str">
        <f>'02 LISTE DE CONTRÔLE ET RAPPORT'!C289</f>
        <v>Description du défaut: Les leviers de verrouillage des fermetures ne sont pas parfaitement réglés (ne peuvent pas être fermés correctement).</v>
      </c>
      <c r="D289" s="71"/>
      <c r="E289" s="8" t="s">
        <v>6</v>
      </c>
      <c r="F289" s="8" t="s">
        <v>6</v>
      </c>
      <c r="G289" s="8" t="s">
        <v>6</v>
      </c>
      <c r="H289" s="8" t="s">
        <v>6</v>
      </c>
    </row>
    <row r="290" spans="1:8" ht="29.1" customHeight="1" x14ac:dyDescent="0.25">
      <c r="A290" s="236" t="str">
        <f>'02 LISTE DE CONTRÔLE ET RAPPORT'!A290</f>
        <v/>
      </c>
      <c r="B290" s="222"/>
      <c r="C290" s="682" t="str">
        <f>'02 LISTE DE CONTRÔLE ET RAPPORT'!C290</f>
        <v>Les leviers de verrouillage doivent être réglés de manière à ne pas pouvoir tourner eux-mêmes.</v>
      </c>
      <c r="D290" s="238"/>
      <c r="E290" s="8" t="s">
        <v>6</v>
      </c>
      <c r="F290" s="8" t="s">
        <v>6</v>
      </c>
      <c r="G290" s="8" t="s">
        <v>6</v>
      </c>
      <c r="H290" s="8" t="s">
        <v>6</v>
      </c>
    </row>
    <row r="291" spans="1:8" ht="29.1" customHeight="1" x14ac:dyDescent="0.25">
      <c r="A291" s="236" t="str">
        <f>'02 LISTE DE CONTRÔLE ET RAPPORT'!A291</f>
        <v/>
      </c>
      <c r="B291" s="222"/>
      <c r="C291" s="682" t="str">
        <f>'02 LISTE DE CONTRÔLE ET RAPPORT'!C291</f>
        <v>Le jeu entre le levier extérieur et le levier intérieur – jeu mesuré à l’extrémité des leviers – ne doit pas être supérieur à 2,5 cm. Les écrous doivent être serrés, le mécanisme doit être graissé et fonctionner sans difficulté.</v>
      </c>
      <c r="D291" s="238"/>
      <c r="E291" s="8" t="s">
        <v>6</v>
      </c>
      <c r="F291" s="8" t="s">
        <v>6</v>
      </c>
      <c r="G291" s="8" t="s">
        <v>6</v>
      </c>
      <c r="H291" s="8" t="s">
        <v>6</v>
      </c>
    </row>
    <row r="292" spans="1:8" ht="29.1" customHeight="1" x14ac:dyDescent="0.25">
      <c r="A292" s="14" t="str">
        <f>'02 LISTE DE CONTRÔLE ET RAPPORT'!A292</f>
        <v/>
      </c>
      <c r="B292" s="63">
        <f>'02 LISTE DE CONTRÔLE ET RAPPORT'!B292</f>
        <v>2301.1</v>
      </c>
      <c r="C292" s="693" t="str">
        <f>'02 LISTE DE CONTRÔLE ET RAPPORT'!C292</f>
        <v>Description du défaut: Certains joints en caoutchouc des fermetures sont manquants ou ne sont pas en place.</v>
      </c>
      <c r="D292" s="71"/>
      <c r="E292" s="8" t="s">
        <v>6</v>
      </c>
      <c r="F292" s="8" t="s">
        <v>6</v>
      </c>
      <c r="G292" s="8" t="s">
        <v>6</v>
      </c>
      <c r="H292" s="8" t="s">
        <v>6</v>
      </c>
    </row>
    <row r="293" spans="1:8" ht="29.1" customHeight="1" x14ac:dyDescent="0.25">
      <c r="A293" s="236" t="str">
        <f>'02 LISTE DE CONTRÔLE ET RAPPORT'!A293</f>
        <v/>
      </c>
      <c r="B293" s="222"/>
      <c r="C293" s="682" t="str">
        <f>'02 LISTE DE CONTRÔLE ET RAPPORT'!C293</f>
        <v>Il faut mettre les joints en place ou s’en procurer.</v>
      </c>
      <c r="D293" s="238"/>
      <c r="E293" s="8" t="s">
        <v>6</v>
      </c>
      <c r="F293" s="8" t="s">
        <v>6</v>
      </c>
      <c r="G293" s="8" t="s">
        <v>6</v>
      </c>
      <c r="H293" s="8" t="s">
        <v>6</v>
      </c>
    </row>
    <row r="294" spans="1:8" ht="29.1" customHeight="1" x14ac:dyDescent="0.25">
      <c r="A294" s="14" t="str">
        <f>'02 LISTE DE CONTRÔLE ET RAPPORT'!A294</f>
        <v/>
      </c>
      <c r="B294" s="63">
        <f>'02 LISTE DE CONTRÔLE ET RAPPORT'!B294</f>
        <v>2301.11</v>
      </c>
      <c r="C294" s="693" t="str">
        <f>'02 LISTE DE CONTRÔLE ET RAPPORT'!C294</f>
        <v>Description du défaut: Les joints en caoutchouc sont endommagés, écrasés, encrassés, couverts de peinture ou fragilisés et desséchés.</v>
      </c>
      <c r="D294" s="71"/>
      <c r="E294" s="8" t="s">
        <v>6</v>
      </c>
      <c r="F294" s="8" t="s">
        <v>6</v>
      </c>
      <c r="G294" s="8" t="s">
        <v>6</v>
      </c>
      <c r="H294" s="8" t="s">
        <v>6</v>
      </c>
    </row>
    <row r="295" spans="1:8" ht="29.1" customHeight="1" x14ac:dyDescent="0.25">
      <c r="A295" s="236" t="str">
        <f>'02 LISTE DE CONTRÔLE ET RAPPORT'!A295</f>
        <v/>
      </c>
      <c r="B295" s="222"/>
      <c r="C295" s="682" t="str">
        <f>'02 LISTE DE CONTRÔLE ET RAPPORT'!C295</f>
        <v>Les joints en caoutchouc qui sont fragilisés, durcis, fissurés ou endommagés doivent être remplacés.</v>
      </c>
      <c r="D295" s="238"/>
      <c r="E295" s="8" t="s">
        <v>6</v>
      </c>
      <c r="F295" s="8" t="s">
        <v>6</v>
      </c>
      <c r="G295" s="8" t="s">
        <v>6</v>
      </c>
      <c r="H295" s="8" t="s">
        <v>6</v>
      </c>
    </row>
    <row r="296" spans="1:8" ht="29.1" customHeight="1" x14ac:dyDescent="0.25">
      <c r="A296" s="13" t="str">
        <f>'02 LISTE DE CONTRÔLE ET RAPPORT'!A296</f>
        <v/>
      </c>
      <c r="B296" s="198">
        <f>'02 LISTE DE CONTRÔLE ET RAPPORT'!B296</f>
        <v>2301.12</v>
      </c>
      <c r="C296" s="700" t="str">
        <f>'02 LISTE DE CONTRÔLE ET RAPPORT'!C296</f>
        <v>Description du défaut: Les fermetures ne sont pas étanches.</v>
      </c>
      <c r="D296" s="154"/>
      <c r="E296" s="8" t="s">
        <v>6</v>
      </c>
      <c r="F296" s="8" t="s">
        <v>6</v>
      </c>
      <c r="G296" s="8" t="s">
        <v>6</v>
      </c>
      <c r="H296" s="8" t="s">
        <v>6</v>
      </c>
    </row>
    <row r="297" spans="1:8" ht="29.1" customHeight="1" x14ac:dyDescent="0.25">
      <c r="A297" s="236" t="str">
        <f>'02 LISTE DE CONTRÔLE ET RAPPORT'!A297</f>
        <v/>
      </c>
      <c r="B297" s="222"/>
      <c r="C297" s="687" t="str">
        <f>'02 LISTE DE CONTRÔLE ET RAPPORT'!C297</f>
        <v xml:space="preserve">Points à contrôler: </v>
      </c>
      <c r="D297" s="238"/>
      <c r="E297" s="8" t="s">
        <v>6</v>
      </c>
      <c r="F297" s="8" t="s">
        <v>6</v>
      </c>
      <c r="G297" s="8" t="s">
        <v>6</v>
      </c>
      <c r="H297" s="8" t="s">
        <v>6</v>
      </c>
    </row>
    <row r="298" spans="1:8" ht="29.1" customHeight="1" x14ac:dyDescent="0.25">
      <c r="A298" s="236" t="str">
        <f>'02 LISTE DE CONTRÔLE ET RAPPORT'!A298</f>
        <v/>
      </c>
      <c r="B298" s="222"/>
      <c r="C298" s="688" t="str">
        <f>'02 LISTE DE CONTRÔLE ET RAPPORT'!C298</f>
        <v>-        tous les joints en caoutchouc mis en place? (contrôler leur fixation dans la rainure),</v>
      </c>
      <c r="D298" s="238"/>
      <c r="E298" s="8" t="s">
        <v>6</v>
      </c>
      <c r="F298" s="8" t="s">
        <v>6</v>
      </c>
      <c r="G298" s="8" t="s">
        <v>6</v>
      </c>
      <c r="H298" s="8" t="s">
        <v>6</v>
      </c>
    </row>
    <row r="299" spans="1:8" ht="29.1" customHeight="1" x14ac:dyDescent="0.25">
      <c r="A299" s="236" t="str">
        <f>'02 LISTE DE CONTRÔLE ET RAPPORT'!A299</f>
        <v/>
      </c>
      <c r="B299" s="222"/>
      <c r="C299" s="688" t="str">
        <f>'02 LISTE DE CONTRÔLE ET RAPPORT'!C299</f>
        <v>-        joints en caoutchouc intacts? (pas fissurés, pas ébréchés),</v>
      </c>
      <c r="D299" s="238"/>
      <c r="E299" s="8" t="s">
        <v>6</v>
      </c>
      <c r="F299" s="8" t="s">
        <v>6</v>
      </c>
      <c r="G299" s="8" t="s">
        <v>6</v>
      </c>
      <c r="H299" s="8" t="s">
        <v>6</v>
      </c>
    </row>
    <row r="300" spans="1:8" ht="29.1" customHeight="1" x14ac:dyDescent="0.25">
      <c r="A300" s="236" t="str">
        <f>'02 LISTE DE CONTRÔLE ET RAPPORT'!A300</f>
        <v/>
      </c>
      <c r="B300" s="222"/>
      <c r="C300" s="688" t="str">
        <f>'02 LISTE DE CONTRÔLE ET RAPPORT'!C300</f>
        <v>-        joints en caoutchouc souples? (non durcis ou fragilisés),</v>
      </c>
      <c r="D300" s="238"/>
      <c r="E300" s="8" t="s">
        <v>6</v>
      </c>
      <c r="F300" s="8" t="s">
        <v>6</v>
      </c>
      <c r="G300" s="8" t="s">
        <v>6</v>
      </c>
      <c r="H300" s="8" t="s">
        <v>6</v>
      </c>
    </row>
    <row r="301" spans="1:8" ht="29.1" customHeight="1" x14ac:dyDescent="0.25">
      <c r="A301" s="236" t="str">
        <f>'02 LISTE DE CONTRÔLE ET RAPPORT'!A301</f>
        <v/>
      </c>
      <c r="B301" s="222"/>
      <c r="C301" s="688" t="str">
        <f>'02 LISTE DE CONTRÔLE ET RAPPORT'!C301</f>
        <v>-        joints en caoutchouc propres? (pas de peinture) et</v>
      </c>
      <c r="D301" s="238"/>
      <c r="E301" s="8" t="s">
        <v>6</v>
      </c>
      <c r="F301" s="8" t="s">
        <v>6</v>
      </c>
      <c r="G301" s="8" t="s">
        <v>6</v>
      </c>
      <c r="H301" s="8" t="s">
        <v>6</v>
      </c>
    </row>
    <row r="302" spans="1:8" ht="29.1" customHeight="1" x14ac:dyDescent="0.25">
      <c r="A302" s="236" t="str">
        <f>'02 LISTE DE CONTRÔLE ET RAPPORT'!A302</f>
        <v/>
      </c>
      <c r="B302" s="222"/>
      <c r="C302" s="688" t="str">
        <f>'02 LISTE DE CONTRÔLE ET RAPPORT'!C302</f>
        <v>-        fermer les fermetures et contrôler l’étanchéité (test de lumière).</v>
      </c>
      <c r="D302" s="238"/>
      <c r="E302" s="8" t="s">
        <v>6</v>
      </c>
      <c r="F302" s="8" t="s">
        <v>6</v>
      </c>
      <c r="G302" s="8" t="s">
        <v>6</v>
      </c>
      <c r="H302" s="8" t="s">
        <v>6</v>
      </c>
    </row>
    <row r="303" spans="1:8" ht="29.1" customHeight="1" x14ac:dyDescent="0.25">
      <c r="A303" s="236" t="str">
        <f>'02 LISTE DE CONTRÔLE ET RAPPORT'!A303</f>
        <v/>
      </c>
      <c r="B303" s="222"/>
      <c r="C303" s="687" t="str">
        <f>'02 LISTE DE CONTRÔLE ET RAPPORT'!C303</f>
        <v xml:space="preserve">En présence d’interstices, on utilisera des fers plats pour garantir l’étanchéité (fermetures déformées). Les fers déjà présents ne sont peut-être pas soudés / collés correctement. Le cas échéant, il faut y remédier. Les mesures de rétablissement de l’étanchéité doivent être confiées à une entreprise spécialisée. </v>
      </c>
      <c r="D303" s="238"/>
      <c r="E303" s="8" t="s">
        <v>6</v>
      </c>
      <c r="F303" s="8" t="s">
        <v>6</v>
      </c>
      <c r="G303" s="8" t="s">
        <v>6</v>
      </c>
      <c r="H303" s="8" t="s">
        <v>6</v>
      </c>
    </row>
    <row r="304" spans="1:8" ht="29.1" customHeight="1" x14ac:dyDescent="0.25">
      <c r="A304" s="236" t="str">
        <f>'02 LISTE DE CONTRÔLE ET RAPPORT'!A304</f>
        <v/>
      </c>
      <c r="B304" s="222"/>
      <c r="C304" s="687" t="str">
        <f>'02 LISTE DE CONTRÔLE ET RAPPORT'!C304</f>
        <v>Si les fermetures ne peuvent pas être étanchéisées malgré ces mesures, l’ouvrage de protection n’est plus opérationnel! La marche à suivre doit être discutée avec l’autorité cantonale responsable des ouvrages de protection.</v>
      </c>
      <c r="D304" s="238"/>
      <c r="E304" s="8" t="s">
        <v>6</v>
      </c>
      <c r="F304" s="8" t="s">
        <v>6</v>
      </c>
      <c r="G304" s="8" t="s">
        <v>6</v>
      </c>
      <c r="H304" s="8" t="s">
        <v>6</v>
      </c>
    </row>
    <row r="305" spans="1:8" ht="29.1" customHeight="1" x14ac:dyDescent="0.25">
      <c r="A305" s="14" t="str">
        <f>'02 LISTE DE CONTRÔLE ET RAPPORT'!A305</f>
        <v/>
      </c>
      <c r="B305" s="63">
        <f>'02 LISTE DE CONTRÔLE ET RAPPORT'!B305</f>
        <v>2301.13</v>
      </c>
      <c r="C305" s="693" t="str">
        <f>'02 LISTE DE CONTRÔLE ET RAPPORT'!C305</f>
        <v>Description du défaut: Il manque au moins un dispositif d’auto-libération complet et opérationnel.</v>
      </c>
      <c r="D305" s="71"/>
      <c r="E305" s="8" t="s">
        <v>6</v>
      </c>
      <c r="F305" s="8" t="s">
        <v>6</v>
      </c>
      <c r="G305" s="8" t="s">
        <v>6</v>
      </c>
      <c r="H305" s="8" t="s">
        <v>6</v>
      </c>
    </row>
    <row r="306" spans="1:8" ht="29.1" customHeight="1" x14ac:dyDescent="0.25">
      <c r="A306" s="236" t="str">
        <f>'02 LISTE DE CONTRÔLE ET RAPPORT'!A306</f>
        <v/>
      </c>
      <c r="B306" s="222"/>
      <c r="C306" s="682" t="str">
        <f>'02 LISTE DE CONTRÔLE ET RAPPORT'!C306</f>
        <v xml:space="preserve">Il faut se procurer un dispositif d’auto-libération. Un dispositif d’auto-libération doit être monté sur le côté intérieur de la porte blindée (PB) située le plus à l’intérieur de la construction protégée dans chaque zone d’entrée (éventuellement à proximité immédiate, mais toujours à l’intérieur de l’ouvrage de protection). Il doit y avoir au moins un dispositif d’auto-libération complet par ouvrage de protection. </v>
      </c>
      <c r="D306" s="238"/>
      <c r="E306" s="8" t="s">
        <v>6</v>
      </c>
      <c r="F306" s="8" t="s">
        <v>6</v>
      </c>
      <c r="G306" s="8" t="s">
        <v>6</v>
      </c>
      <c r="H306" s="8" t="s">
        <v>6</v>
      </c>
    </row>
    <row r="307" spans="1:8" ht="29.1" customHeight="1" x14ac:dyDescent="0.25">
      <c r="A307" s="236" t="str">
        <f>'02 LISTE DE CONTRÔLE ET RAPPORT'!A307</f>
        <v/>
      </c>
      <c r="B307" s="222"/>
      <c r="C307" s="682" t="str">
        <f>'02 LISTE DE CONTRÔLE ET RAPPORT'!C307</f>
        <v xml:space="preserve">Si des pièces sont manquantes, il faut se les procurer. Le dispositif doit être plombé. </v>
      </c>
      <c r="D307" s="238"/>
      <c r="E307" s="8" t="s">
        <v>6</v>
      </c>
      <c r="F307" s="8" t="s">
        <v>6</v>
      </c>
      <c r="G307" s="8" t="s">
        <v>6</v>
      </c>
      <c r="H307" s="8" t="s">
        <v>6</v>
      </c>
    </row>
    <row r="308" spans="1:8" ht="29.1" customHeight="1" x14ac:dyDescent="0.25">
      <c r="A308" s="236" t="str">
        <f>'02 LISTE DE CONTRÔLE ET RAPPORT'!A308</f>
        <v/>
      </c>
      <c r="B308" s="222"/>
      <c r="C308" s="682" t="str">
        <f>'02 LISTE DE CONTRÔLE ET RAPPORT'!C308</f>
        <v>Le fonctionnement du dispositif d’auto-libération (tube carré, arbre de l’entraînement manuel, écrou et clé) doit être vérifié.</v>
      </c>
      <c r="D308" s="238"/>
      <c r="E308" s="8" t="s">
        <v>6</v>
      </c>
      <c r="F308" s="8" t="s">
        <v>6</v>
      </c>
      <c r="G308" s="8" t="s">
        <v>6</v>
      </c>
      <c r="H308" s="8" t="s">
        <v>6</v>
      </c>
    </row>
    <row r="309" spans="1:8" ht="29.1" customHeight="1" x14ac:dyDescent="0.25">
      <c r="A309" s="14" t="str">
        <f>'02 LISTE DE CONTRÔLE ET RAPPORT'!A309</f>
        <v/>
      </c>
      <c r="B309" s="63">
        <f>'02 LISTE DE CONTRÔLE ET RAPPORT'!B309</f>
        <v>2301.14</v>
      </c>
      <c r="C309" s="693" t="str">
        <f>'02 LISTE DE CONTRÔLE ET RAPPORT'!C309</f>
        <v>Description du défaut: La poignée amovible servant à ouvrir le volet blindé depuis l’extérieur est manquante.</v>
      </c>
      <c r="D309" s="71"/>
      <c r="E309" s="8" t="s">
        <v>6</v>
      </c>
      <c r="F309" s="8" t="s">
        <v>6</v>
      </c>
      <c r="G309" s="8" t="s">
        <v>6</v>
      </c>
      <c r="H309" s="8" t="s">
        <v>6</v>
      </c>
    </row>
    <row r="310" spans="1:8" ht="29.1" customHeight="1" x14ac:dyDescent="0.25">
      <c r="A310" s="236" t="str">
        <f>'02 LISTE DE CONTRÔLE ET RAPPORT'!A310</f>
        <v/>
      </c>
      <c r="B310" s="222"/>
      <c r="C310" s="682" t="str">
        <f>'02 LISTE DE CONTRÔLE ET RAPPORT'!C310</f>
        <v>Il faut se procurer les poignées manquantes auprès du fabricant et les monter à l’endroit prévu. Si le verrou du VB présente un trou pour loger cette poignée, celle-ci doit être fixée soit directement sur le verrou, soit à proximité immédiate.</v>
      </c>
      <c r="D310" s="238"/>
      <c r="E310" s="8" t="s">
        <v>6</v>
      </c>
      <c r="F310" s="8" t="s">
        <v>6</v>
      </c>
      <c r="G310" s="8" t="s">
        <v>6</v>
      </c>
      <c r="H310" s="8" t="s">
        <v>6</v>
      </c>
    </row>
    <row r="311" spans="1:8" ht="29.1" customHeight="1" x14ac:dyDescent="0.25">
      <c r="A311" s="61" t="str">
        <f>'02 LISTE DE CONTRÔLE ET RAPPORT'!A311</f>
        <v/>
      </c>
      <c r="B311" s="191">
        <f>'02 LISTE DE CONTRÔLE ET RAPPORT'!B311</f>
        <v>2301.15</v>
      </c>
      <c r="C311" s="681" t="str">
        <f>'02 LISTE DE CONTRÔLE ET RAPPORT'!C311</f>
        <v>Description du défaut: Dans la mesure où ce VB (fabrication/type) est doté d’un canal de transmission, le bouchon de fermeture est manquant ou difficile à retirer.</v>
      </c>
      <c r="D311" s="70"/>
      <c r="E311" s="8" t="s">
        <v>6</v>
      </c>
      <c r="F311" s="8" t="s">
        <v>6</v>
      </c>
      <c r="G311" s="8" t="s">
        <v>6</v>
      </c>
      <c r="H311" s="8" t="s">
        <v>6</v>
      </c>
    </row>
    <row r="312" spans="1:8" ht="29.1" customHeight="1" x14ac:dyDescent="0.25">
      <c r="A312" s="236" t="str">
        <f>'02 LISTE DE CONTRÔLE ET RAPPORT'!A312</f>
        <v/>
      </c>
      <c r="B312" s="222"/>
      <c r="C312" s="682" t="str">
        <f>'02 LISTE DE CONTRÔLE ET RAPPORT'!C312</f>
        <v>Il faut s’en procurer un ou faire en sorte que l’élément présent soit fonctionnel.</v>
      </c>
      <c r="D312" s="238"/>
      <c r="E312" s="8" t="s">
        <v>6</v>
      </c>
      <c r="F312" s="8" t="s">
        <v>6</v>
      </c>
      <c r="G312" s="8" t="s">
        <v>6</v>
      </c>
      <c r="H312" s="8" t="s">
        <v>6</v>
      </c>
    </row>
    <row r="313" spans="1:8" ht="29.1" customHeight="1" x14ac:dyDescent="0.25">
      <c r="A313" s="61" t="str">
        <f>'02 LISTE DE CONTRÔLE ET RAPPORT'!A313</f>
        <v/>
      </c>
      <c r="B313" s="191">
        <f>'02 LISTE DE CONTRÔLE ET RAPPORT'!B313</f>
        <v>2301.16</v>
      </c>
      <c r="C313" s="681" t="str">
        <f>'02 LISTE DE CONTRÔLE ET RAPPORT'!C313</f>
        <v>Description du défaut: Certains verrous de sûreté d’ouvrages de protection construits à partir du 1er janvier 1974 sont manquants.</v>
      </c>
      <c r="D313" s="70"/>
      <c r="E313" s="8" t="s">
        <v>6</v>
      </c>
      <c r="F313" s="8" t="s">
        <v>6</v>
      </c>
      <c r="G313" s="8" t="s">
        <v>6</v>
      </c>
      <c r="H313" s="8" t="s">
        <v>6</v>
      </c>
    </row>
    <row r="314" spans="1:8" ht="29.1" customHeight="1" x14ac:dyDescent="0.25">
      <c r="A314" s="236" t="str">
        <f>'02 LISTE DE CONTRÔLE ET RAPPORT'!A314</f>
        <v/>
      </c>
      <c r="B314" s="222"/>
      <c r="C314" s="682" t="str">
        <f>'02 LISTE DE CONTRÔLE ET RAPPORT'!C314</f>
        <v>Il faut se procurer les verrous de sûreté manquants.</v>
      </c>
      <c r="D314" s="238"/>
      <c r="E314" s="8" t="s">
        <v>6</v>
      </c>
      <c r="F314" s="8" t="s">
        <v>6</v>
      </c>
      <c r="G314" s="8" t="s">
        <v>6</v>
      </c>
      <c r="H314" s="8" t="s">
        <v>6</v>
      </c>
    </row>
    <row r="315" spans="1:8" ht="29.1" customHeight="1" x14ac:dyDescent="0.25">
      <c r="A315" s="14" t="str">
        <f>'02 LISTE DE CONTRÔLE ET RAPPORT'!A315</f>
        <v/>
      </c>
      <c r="B315" s="63">
        <f>'02 LISTE DE CONTRÔLE ET RAPPORT'!B315</f>
        <v>2301.17</v>
      </c>
      <c r="C315" s="693" t="str">
        <f>'02 LISTE DE CONTRÔLE ET RAPPORT'!C315</f>
        <v>Description du défaut: La fenêtre de cave du VB ne peut pas être démontée.</v>
      </c>
      <c r="D315" s="71" t="s">
        <v>2132</v>
      </c>
      <c r="E315" s="1" t="s">
        <v>6</v>
      </c>
      <c r="G315" s="8" t="s">
        <v>6</v>
      </c>
      <c r="H315" s="8" t="s">
        <v>6</v>
      </c>
    </row>
    <row r="316" spans="1:8" ht="29.1" customHeight="1" thickBot="1" x14ac:dyDescent="0.3">
      <c r="A316" s="236" t="str">
        <f>'02 LISTE DE CONTRÔLE ET RAPPORT'!A316</f>
        <v/>
      </c>
      <c r="B316" s="225"/>
      <c r="C316" s="683" t="str">
        <f>'02 LISTE DE CONTRÔLE ET RAPPORT'!C316</f>
        <v>Les éléments pour temps de paix de la fenêtre de cave doivent être facilement démontables. Si ce n’est pas le cas, il faut y remédier.</v>
      </c>
      <c r="D316" s="238"/>
      <c r="E316" s="1" t="s">
        <v>6</v>
      </c>
      <c r="G316" s="8" t="s">
        <v>6</v>
      </c>
      <c r="H316" s="8" t="s">
        <v>6</v>
      </c>
    </row>
    <row r="317" spans="1:8" ht="29.1" customHeight="1" thickBot="1" x14ac:dyDescent="0.3">
      <c r="A317" s="72" t="str">
        <f>'02 LISTE DE CONTRÔLE ET RAPPORT'!A317</f>
        <v/>
      </c>
      <c r="B317" s="207">
        <f>'02 LISTE DE CONTRÔLE ET RAPPORT'!B317</f>
        <v>2302</v>
      </c>
      <c r="C317" s="680" t="str">
        <f>'02 LISTE DE CONTRÔLE ET RAPPORT'!C317</f>
        <v>Fermetures supplémentaires («porte rouge») / portes communicantes</v>
      </c>
      <c r="D317" s="651"/>
      <c r="E317" s="8" t="s">
        <v>6</v>
      </c>
      <c r="F317" s="8" t="s">
        <v>6</v>
      </c>
      <c r="G317" s="8" t="s">
        <v>6</v>
      </c>
      <c r="H317" s="8" t="s">
        <v>6</v>
      </c>
    </row>
    <row r="318" spans="1:8" ht="29.1" customHeight="1" x14ac:dyDescent="0.25">
      <c r="A318" s="69" t="str">
        <f>'02 LISTE DE CONTRÔLE ET RAPPORT'!A318</f>
        <v/>
      </c>
      <c r="B318" s="201">
        <f>'02 LISTE DE CONTRÔLE ET RAPPORT'!B318</f>
        <v>2302.0100000000002</v>
      </c>
      <c r="C318" s="703" t="str">
        <f>'02 LISTE DE CONTRÔLE ET RAPPORT'!C318</f>
        <v>Description du défaut: Les entrées supplémentaires utilisées en temps de paix ou les passages entre deux ouvrages de protection ne peuvent pas être fermés par une PB ou un VB.</v>
      </c>
      <c r="D318" s="154"/>
      <c r="E318" s="8" t="s">
        <v>6</v>
      </c>
      <c r="F318" s="8" t="s">
        <v>6</v>
      </c>
      <c r="G318" s="8" t="s">
        <v>6</v>
      </c>
      <c r="H318" s="8" t="s">
        <v>6</v>
      </c>
    </row>
    <row r="319" spans="1:8" ht="29.1" customHeight="1" x14ac:dyDescent="0.25">
      <c r="A319" s="236" t="str">
        <f>'02 LISTE DE CONTRÔLE ET RAPPORT'!A319</f>
        <v/>
      </c>
      <c r="B319" s="222"/>
      <c r="C319" s="682" t="str">
        <f>'02 LISTE DE CONTRÔLE ET RAPPORT'!C319</f>
        <v>Les fermetures supplémentaires (portes ou volets blindés) situées entre les zones protégée et non protégée (zone étanche aux gaz et aux pressions) et utilisées exclusivement à des fins étrangères à la protection civile sont appelées «portes rouges» et doivent être verrouillées en cas d’occupation de l’abri.</v>
      </c>
      <c r="D319" s="238"/>
      <c r="E319" s="8" t="s">
        <v>6</v>
      </c>
      <c r="F319" s="8" t="s">
        <v>6</v>
      </c>
      <c r="G319" s="8" t="s">
        <v>6</v>
      </c>
      <c r="H319" s="8" t="s">
        <v>6</v>
      </c>
    </row>
    <row r="320" spans="1:8" ht="29.1" customHeight="1" x14ac:dyDescent="0.25">
      <c r="A320" s="236" t="str">
        <f>'02 LISTE DE CONTRÔLE ET RAPPORT'!A320</f>
        <v/>
      </c>
      <c r="B320" s="222"/>
      <c r="C320" s="682" t="str">
        <f>'02 LISTE DE CONTRÔLE ET RAPPORT'!C320</f>
        <v>Si les entrées supplémentaires utilisées en temps de paix ou les passages entre deux ouvrages de protection ne peuvent pas être fermés par une PB ou un VB, l’ouvrage de protection n’est pas opérationnel! La marche à suivre doit être discutée avec l’autorité cantonale responsable des ouvrages de protection.</v>
      </c>
      <c r="D320" s="238"/>
      <c r="E320" s="8" t="s">
        <v>6</v>
      </c>
      <c r="F320" s="8" t="s">
        <v>6</v>
      </c>
      <c r="G320" s="8" t="s">
        <v>6</v>
      </c>
      <c r="H320" s="8" t="s">
        <v>6</v>
      </c>
    </row>
    <row r="321" spans="1:8" ht="29.1" customHeight="1" x14ac:dyDescent="0.25">
      <c r="A321" s="61" t="str">
        <f>'02 LISTE DE CONTRÔLE ET RAPPORT'!A321</f>
        <v/>
      </c>
      <c r="B321" s="191">
        <f>'02 LISTE DE CONTRÔLE ET RAPPORT'!B321</f>
        <v>2302.02</v>
      </c>
      <c r="C321" s="681" t="str">
        <f>'02 LISTE DE CONTRÔLE ET RAPPORT'!C321</f>
        <v>Description du défaut: Les fermetures supplémentaires pour une utilisation en temps de paix entre la zone protégée et la zone non protégée ne portent pas en permanence l’inscription «Porte rouge, fermée en cas d’occupation de la construction».</v>
      </c>
      <c r="D321" s="70"/>
      <c r="E321" s="8" t="s">
        <v>6</v>
      </c>
      <c r="F321" s="8" t="s">
        <v>6</v>
      </c>
      <c r="G321" s="8" t="s">
        <v>6</v>
      </c>
      <c r="H321" s="8" t="s">
        <v>6</v>
      </c>
    </row>
    <row r="322" spans="1:8" ht="29.1" customHeight="1" x14ac:dyDescent="0.25">
      <c r="A322" s="236" t="str">
        <f>'02 LISTE DE CONTRÔLE ET RAPPORT'!A322</f>
        <v/>
      </c>
      <c r="B322" s="222"/>
      <c r="C322" s="682" t="str">
        <f>'02 LISTE DE CONTRÔLE ET RAPPORT'!C322</f>
        <v>Ces fermetures supplémentaires doivent porter une inscription permanente. Il doit y avoir des deux côtés de la fermeture des écriteaux indiquant «Porte rouge, fermée en cas d’occupation de la construction».</v>
      </c>
      <c r="D322" s="238"/>
      <c r="E322" s="8" t="s">
        <v>6</v>
      </c>
      <c r="F322" s="8" t="s">
        <v>6</v>
      </c>
      <c r="G322" s="8" t="s">
        <v>6</v>
      </c>
      <c r="H322" s="8" t="s">
        <v>6</v>
      </c>
    </row>
    <row r="323" spans="1:8" ht="29.1" customHeight="1" x14ac:dyDescent="0.25">
      <c r="A323" s="61" t="str">
        <f>'02 LISTE DE CONTRÔLE ET RAPPORT'!A323</f>
        <v/>
      </c>
      <c r="B323" s="191">
        <f>'02 LISTE DE CONTRÔLE ET RAPPORT'!B323</f>
        <v>2302.0300000000002</v>
      </c>
      <c r="C323" s="681" t="str">
        <f>'02 LISTE DE CONTRÔLE ET RAPPORT'!C323</f>
        <v>Description du défaut: Les portes communicantes entre les ouvrages de protection ne portent pas en permanence l’inscription «Cette porte doit être fermée en cas d’occupation».</v>
      </c>
      <c r="D323" s="70"/>
      <c r="E323" s="8" t="s">
        <v>6</v>
      </c>
      <c r="F323" s="8" t="s">
        <v>6</v>
      </c>
      <c r="G323" s="8" t="s">
        <v>6</v>
      </c>
      <c r="H323" s="8" t="s">
        <v>6</v>
      </c>
    </row>
    <row r="324" spans="1:8" ht="29.1" customHeight="1" x14ac:dyDescent="0.25">
      <c r="A324" s="236" t="str">
        <f>'02 LISTE DE CONTRÔLE ET RAPPORT'!A324</f>
        <v/>
      </c>
      <c r="B324" s="222"/>
      <c r="C324" s="682" t="str">
        <f>'02 LISTE DE CONTRÔLE ET RAPPORT'!C324</f>
        <v>Les écriteaux «Cette porte doit être fermée en cas d’occupation» doivent être apposés de façon  permanente.</v>
      </c>
      <c r="D324" s="238"/>
      <c r="E324" s="8" t="s">
        <v>6</v>
      </c>
      <c r="F324" s="8" t="s">
        <v>6</v>
      </c>
      <c r="G324" s="8" t="s">
        <v>6</v>
      </c>
      <c r="H324" s="8" t="s">
        <v>6</v>
      </c>
    </row>
    <row r="325" spans="1:8" ht="29.1" customHeight="1" x14ac:dyDescent="0.25">
      <c r="A325" s="14" t="str">
        <f>'02 LISTE DE CONTRÔLE ET RAPPORT'!A325</f>
        <v/>
      </c>
      <c r="B325" s="63">
        <f>'02 LISTE DE CONTRÔLE ET RAPPORT'!B325</f>
        <v>2302.04</v>
      </c>
      <c r="C325" s="693" t="str">
        <f>'02 LISTE DE CONTRÔLE ET RAPPORT'!C325</f>
        <v>Description du défaut: Les fermetures supplémentaires ne sont pas équipées d’un mécanisme de fermeture spécial.</v>
      </c>
      <c r="D325" s="71"/>
      <c r="E325" s="8" t="s">
        <v>6</v>
      </c>
      <c r="F325" s="8" t="s">
        <v>6</v>
      </c>
      <c r="G325" s="8" t="s">
        <v>6</v>
      </c>
      <c r="H325" s="8" t="s">
        <v>6</v>
      </c>
    </row>
    <row r="326" spans="1:8" ht="29.1" customHeight="1" thickBot="1" x14ac:dyDescent="0.3">
      <c r="A326" s="236" t="str">
        <f>'02 LISTE DE CONTRÔLE ET RAPPORT'!A326</f>
        <v/>
      </c>
      <c r="B326" s="225"/>
      <c r="C326" s="683" t="str">
        <f>'02 LISTE DE CONTRÔLE ET RAPPORT'!C326</f>
        <v>Il faut qu’il y ait un mécanisme de fermeture spécial visant à éviter qu’il ne soit possible d’ouvrir ni de l’intérieur ni de l’extérieur. Il convient de se procurer et d’installer un dispositif de fermeture fonctionnel.</v>
      </c>
      <c r="D326" s="238"/>
      <c r="E326" s="8" t="s">
        <v>6</v>
      </c>
      <c r="F326" s="8" t="s">
        <v>6</v>
      </c>
      <c r="G326" s="8" t="s">
        <v>6</v>
      </c>
      <c r="H326" s="8" t="s">
        <v>6</v>
      </c>
    </row>
    <row r="327" spans="1:8" ht="29.1" customHeight="1" thickBot="1" x14ac:dyDescent="0.3">
      <c r="A327" s="72" t="str">
        <f>'02 LISTE DE CONTRÔLE ET RAPPORT'!A327</f>
        <v/>
      </c>
      <c r="B327" s="207">
        <f>'02 LISTE DE CONTRÔLE ET RAPPORT'!B327</f>
        <v>2303</v>
      </c>
      <c r="C327" s="680" t="str">
        <f>'02 LISTE DE CONTRÔLE ET RAPPORT'!C327</f>
        <v>Complément à la PB avec seuil démontable</v>
      </c>
      <c r="D327" s="651"/>
      <c r="E327" s="8" t="s">
        <v>6</v>
      </c>
      <c r="F327" s="8" t="s">
        <v>6</v>
      </c>
      <c r="G327" s="8" t="s">
        <v>6</v>
      </c>
      <c r="H327" s="8" t="s">
        <v>6</v>
      </c>
    </row>
    <row r="328" spans="1:8" ht="29.1" customHeight="1" x14ac:dyDescent="0.25">
      <c r="A328" s="69" t="str">
        <f>'02 LISTE DE CONTRÔLE ET RAPPORT'!A328</f>
        <v/>
      </c>
      <c r="B328" s="201">
        <f>'02 LISTE DE CONTRÔLE ET RAPPORT'!B328</f>
        <v>2303.0100000000002</v>
      </c>
      <c r="C328" s="703" t="str">
        <f>'02 LISTE DE CONTRÔLE ET RAPPORT'!C328</f>
        <v>Description du défaut: Le seuil démontable est manquant.</v>
      </c>
      <c r="D328" s="154"/>
      <c r="E328" s="8" t="s">
        <v>6</v>
      </c>
      <c r="F328" s="8" t="s">
        <v>6</v>
      </c>
      <c r="G328" s="8" t="s">
        <v>6</v>
      </c>
      <c r="H328" s="8" t="s">
        <v>6</v>
      </c>
    </row>
    <row r="329" spans="1:8" ht="29.1" customHeight="1" x14ac:dyDescent="0.25">
      <c r="A329" s="236" t="str">
        <f>'02 LISTE DE CONTRÔLE ET RAPPORT'!A329</f>
        <v/>
      </c>
      <c r="B329" s="222"/>
      <c r="C329" s="682" t="str">
        <f>'02 LISTE DE CONTRÔLE ET RAPPORT'!C329</f>
        <v>Il convient de se procurer un produit homologué OFPP (BZS).</v>
      </c>
      <c r="D329" s="238"/>
      <c r="E329" s="8" t="s">
        <v>6</v>
      </c>
      <c r="F329" s="8" t="s">
        <v>6</v>
      </c>
      <c r="G329" s="8" t="s">
        <v>6</v>
      </c>
      <c r="H329" s="8" t="s">
        <v>6</v>
      </c>
    </row>
    <row r="330" spans="1:8" ht="29.1" customHeight="1" x14ac:dyDescent="0.25">
      <c r="A330" s="236" t="str">
        <f>'02 LISTE DE CONTRÔLE ET RAPPORT'!A330</f>
        <v/>
      </c>
      <c r="B330" s="222"/>
      <c r="C330" s="682" t="str">
        <f>'02 LISTE DE CONTRÔLE ET RAPPORT'!C330</f>
        <v>Si le seuil démontable est manquant, l’ouvrage de protection n’est plus opérationnel! La marche à suivre doit être discutée avec l’autorité cantonale responsable des ouvrages de protection.</v>
      </c>
      <c r="D330" s="238"/>
      <c r="E330" s="8" t="s">
        <v>6</v>
      </c>
      <c r="F330" s="8" t="s">
        <v>6</v>
      </c>
      <c r="G330" s="8" t="s">
        <v>6</v>
      </c>
      <c r="H330" s="8" t="s">
        <v>6</v>
      </c>
    </row>
    <row r="331" spans="1:8" ht="29.1" customHeight="1" x14ac:dyDescent="0.25">
      <c r="A331" s="61" t="str">
        <f>'02 LISTE DE CONTRÔLE ET RAPPORT'!A331</f>
        <v/>
      </c>
      <c r="B331" s="191">
        <f>'02 LISTE DE CONTRÔLE ET RAPPORT'!B331</f>
        <v>2303.02</v>
      </c>
      <c r="C331" s="681" t="str">
        <f>'02 LISTE DE CONTRÔLE ET RAPPORT'!C331</f>
        <v>Description du défaut: Le seuil démontable n’est pas stocké à côté de la PB ou fixé à la PB.</v>
      </c>
      <c r="D331" s="70"/>
      <c r="E331" s="8" t="s">
        <v>6</v>
      </c>
      <c r="F331" s="8" t="s">
        <v>6</v>
      </c>
      <c r="G331" s="8" t="s">
        <v>6</v>
      </c>
      <c r="H331" s="8" t="s">
        <v>6</v>
      </c>
    </row>
    <row r="332" spans="1:8" ht="29.1" customHeight="1" x14ac:dyDescent="0.25">
      <c r="A332" s="236" t="str">
        <f>'02 LISTE DE CONTRÔLE ET RAPPORT'!A332</f>
        <v/>
      </c>
      <c r="B332" s="222"/>
      <c r="C332" s="682" t="str">
        <f>'02 LISTE DE CONTRÔLE ET RAPPORT'!C332</f>
        <v>Après démontage, le seuil doit pouvoir être fixé sur la porte ou à proximité immédiate. Il convient d’installer un support / un mécanisme.</v>
      </c>
      <c r="D332" s="238"/>
      <c r="E332" s="8" t="s">
        <v>6</v>
      </c>
      <c r="F332" s="8" t="s">
        <v>6</v>
      </c>
      <c r="G332" s="8" t="s">
        <v>6</v>
      </c>
      <c r="H332" s="8" t="s">
        <v>6</v>
      </c>
    </row>
    <row r="333" spans="1:8" ht="29.1" customHeight="1" x14ac:dyDescent="0.25">
      <c r="A333" s="61" t="str">
        <f>'02 LISTE DE CONTRÔLE ET RAPPORT'!A333</f>
        <v/>
      </c>
      <c r="B333" s="191">
        <f>'02 LISTE DE CONTRÔLE ET RAPPORT'!B333</f>
        <v>2303.0300000000002</v>
      </c>
      <c r="C333" s="681" t="str">
        <f>'02 LISTE DE CONTRÔLE ET RAPPORT'!C333</f>
        <v>Description du défaut: Les outils pour le seuil démontable sont manquants.</v>
      </c>
      <c r="D333" s="70"/>
      <c r="E333" s="8" t="s">
        <v>6</v>
      </c>
      <c r="F333" s="8" t="s">
        <v>6</v>
      </c>
      <c r="G333" s="8" t="s">
        <v>6</v>
      </c>
      <c r="H333" s="8" t="s">
        <v>6</v>
      </c>
    </row>
    <row r="334" spans="1:8" ht="29.1" customHeight="1" x14ac:dyDescent="0.25">
      <c r="A334" s="236" t="str">
        <f>'02 LISTE DE CONTRÔLE ET RAPPORT'!A334</f>
        <v/>
      </c>
      <c r="B334" s="222"/>
      <c r="C334" s="682" t="str">
        <f>'02 LISTE DE CONTRÔLE ET RAPPORT'!C334</f>
        <v>Il convient de se procurer l’outillage auprès d’une entreprise spécialisée et de le fixer au niveau de la porte.</v>
      </c>
      <c r="D334" s="238"/>
      <c r="E334" s="8" t="s">
        <v>6</v>
      </c>
      <c r="F334" s="8" t="s">
        <v>6</v>
      </c>
      <c r="G334" s="8" t="s">
        <v>6</v>
      </c>
      <c r="H334" s="8" t="s">
        <v>6</v>
      </c>
    </row>
    <row r="335" spans="1:8" ht="29.1" customHeight="1" x14ac:dyDescent="0.25">
      <c r="A335" s="13" t="str">
        <f>'02 LISTE DE CONTRÔLE ET RAPPORT'!A335</f>
        <v/>
      </c>
      <c r="B335" s="198">
        <f>'02 LISTE DE CONTRÔLE ET RAPPORT'!B335</f>
        <v>2303.04</v>
      </c>
      <c r="C335" s="700" t="str">
        <f>'02 LISTE DE CONTRÔLE ET RAPPORT'!C335</f>
        <v>Description du défaut: Le seuil démontable ne peut pas être fixé solidement.</v>
      </c>
      <c r="D335" s="154"/>
      <c r="E335" s="8" t="s">
        <v>6</v>
      </c>
      <c r="F335" s="8" t="s">
        <v>6</v>
      </c>
      <c r="G335" s="8" t="s">
        <v>6</v>
      </c>
      <c r="H335" s="8" t="s">
        <v>6</v>
      </c>
    </row>
    <row r="336" spans="1:8" ht="29.1" customHeight="1" thickBot="1" x14ac:dyDescent="0.3">
      <c r="A336" s="236" t="str">
        <f>'02 LISTE DE CONTRÔLE ET RAPPORT'!A336</f>
        <v/>
      </c>
      <c r="B336" s="225"/>
      <c r="C336" s="683" t="str">
        <f>'02 LISTE DE CONTRÔLE ET RAPPORT'!C336</f>
        <v>Si le seuil démontable ne peut pas être fixé solidement, l’ouvrage de protection n’est plus opérationnel! La marche à suivre doit être discutée avec l’autorité cantonale responsable des ouvrages de protection.</v>
      </c>
      <c r="D336" s="238"/>
      <c r="E336" s="8" t="s">
        <v>6</v>
      </c>
      <c r="F336" s="8" t="s">
        <v>6</v>
      </c>
      <c r="G336" s="8" t="s">
        <v>6</v>
      </c>
      <c r="H336" s="8" t="s">
        <v>6</v>
      </c>
    </row>
    <row r="337" spans="1:7" ht="29.1" customHeight="1" thickBot="1" x14ac:dyDescent="0.3">
      <c r="A337" s="72" t="str">
        <f>'02 LISTE DE CONTRÔLE ET RAPPORT'!A337</f>
        <v/>
      </c>
      <c r="B337" s="207">
        <f>'02 LISTE DE CONTRÔLE ET RAPPORT'!B337</f>
        <v>2304</v>
      </c>
      <c r="C337" s="680" t="str">
        <f>'02 LISTE DE CONTRÔLE ET RAPPORT'!C337</f>
        <v>Paroi blindée coulissante (PBC)</v>
      </c>
      <c r="D337" s="651"/>
      <c r="E337" s="8" t="s">
        <v>6</v>
      </c>
      <c r="F337" s="8" t="s">
        <v>6</v>
      </c>
      <c r="G337" s="8" t="s">
        <v>6</v>
      </c>
    </row>
    <row r="338" spans="1:7" ht="29.1" customHeight="1" x14ac:dyDescent="0.25">
      <c r="A338" s="67" t="str">
        <f>'02 LISTE DE CONTRÔLE ET RAPPORT'!A338</f>
        <v/>
      </c>
      <c r="B338" s="190">
        <f>'02 LISTE DE CONTRÔLE ET RAPPORT'!B338</f>
        <v>2304.0100000000002</v>
      </c>
      <c r="C338" s="695" t="str">
        <f>'02 LISTE DE CONTRÔLE ET RAPPORT'!C338</f>
        <v>Description du défaut: L’armoire à outils est manquante.</v>
      </c>
      <c r="D338" s="70"/>
      <c r="E338" s="8" t="s">
        <v>6</v>
      </c>
      <c r="F338" s="8" t="s">
        <v>6</v>
      </c>
      <c r="G338" s="8" t="s">
        <v>6</v>
      </c>
    </row>
    <row r="339" spans="1:7" ht="29.1" customHeight="1" x14ac:dyDescent="0.25">
      <c r="A339" s="236" t="str">
        <f>'02 LISTE DE CONTRÔLE ET RAPPORT'!A339</f>
        <v/>
      </c>
      <c r="B339" s="222"/>
      <c r="C339" s="687" t="str">
        <f>'02 LISTE DE CONTRÔLE ET RAPPORT'!C339</f>
        <v>Il faut se procurer une armoire à outils pour entreposer le matériel nécessaire à l’exploitation de la paroi blindée coulissante, à savoir:</v>
      </c>
      <c r="D339" s="238"/>
      <c r="E339" s="8" t="s">
        <v>6</v>
      </c>
      <c r="F339" s="8" t="s">
        <v>6</v>
      </c>
      <c r="G339" s="8" t="s">
        <v>6</v>
      </c>
    </row>
    <row r="340" spans="1:7" ht="29.1" customHeight="1" x14ac:dyDescent="0.25">
      <c r="A340" s="236" t="str">
        <f>'02 LISTE DE CONTRÔLE ET RAPPORT'!A340</f>
        <v/>
      </c>
      <c r="B340" s="222"/>
      <c r="C340" s="688" t="str">
        <f>'02 LISTE DE CONTRÔLE ET RAPPORT'!C340</f>
        <v>-        tire-câble 3 t avec levier télescopique,</v>
      </c>
      <c r="D340" s="238"/>
      <c r="E340" s="8" t="s">
        <v>6</v>
      </c>
      <c r="F340" s="8" t="s">
        <v>6</v>
      </c>
      <c r="G340" s="8" t="s">
        <v>6</v>
      </c>
    </row>
    <row r="341" spans="1:7" ht="29.1" customHeight="1" x14ac:dyDescent="0.25">
      <c r="A341" s="236" t="str">
        <f>'02 LISTE DE CONTRÔLE ET RAPPORT'!A341</f>
        <v/>
      </c>
      <c r="B341" s="222"/>
      <c r="C341" s="688" t="str">
        <f>'02 LISTE DE CONTRÔLE ET RAPPORT'!C341</f>
        <v>-        câble de tire-câble 3 t avec dévidoir,</v>
      </c>
      <c r="D341" s="238"/>
      <c r="E341" s="8" t="s">
        <v>6</v>
      </c>
      <c r="F341" s="8" t="s">
        <v>6</v>
      </c>
      <c r="G341" s="8" t="s">
        <v>6</v>
      </c>
    </row>
    <row r="342" spans="1:7" ht="29.1" customHeight="1" x14ac:dyDescent="0.25">
      <c r="A342" s="236" t="str">
        <f>'02 LISTE DE CONTRÔLE ET RAPPORT'!A342</f>
        <v/>
      </c>
      <c r="B342" s="222"/>
      <c r="C342" s="688" t="str">
        <f>'02 LISTE DE CONTRÔLE ET RAPPORT'!C342</f>
        <v>-        2 manilles,</v>
      </c>
      <c r="D342" s="238"/>
      <c r="E342" s="8" t="s">
        <v>6</v>
      </c>
      <c r="F342" s="8" t="s">
        <v>6</v>
      </c>
      <c r="G342" s="8" t="s">
        <v>6</v>
      </c>
    </row>
    <row r="343" spans="1:7" ht="29.1" customHeight="1" x14ac:dyDescent="0.25">
      <c r="A343" s="236" t="str">
        <f>'02 LISTE DE CONTRÔLE ET RAPPORT'!A343</f>
        <v/>
      </c>
      <c r="B343" s="222"/>
      <c r="C343" s="688" t="str">
        <f>'02 LISTE DE CONTRÔLE ET RAPPORT'!C343</f>
        <v>-        verrou antichoc (barre de sécurité servant à verrouiller la PBC fermée),</v>
      </c>
      <c r="D343" s="238"/>
      <c r="E343" s="8" t="s">
        <v>6</v>
      </c>
      <c r="F343" s="8" t="s">
        <v>6</v>
      </c>
      <c r="G343" s="8" t="s">
        <v>6</v>
      </c>
    </row>
    <row r="344" spans="1:7" ht="29.1" customHeight="1" x14ac:dyDescent="0.25">
      <c r="A344" s="236" t="str">
        <f>'02 LISTE DE CONTRÔLE ET RAPPORT'!A344</f>
        <v/>
      </c>
      <c r="B344" s="222"/>
      <c r="C344" s="688" t="str">
        <f>'02 LISTE DE CONTRÔLE ET RAPPORT'!C344</f>
        <v>-        modes d’emploi (PBC, outillage, év. démontage de la porte utilisée en temps de paix),</v>
      </c>
      <c r="D344" s="238"/>
      <c r="E344" s="8" t="s">
        <v>6</v>
      </c>
      <c r="F344" s="8" t="s">
        <v>6</v>
      </c>
      <c r="G344" s="8" t="s">
        <v>6</v>
      </c>
    </row>
    <row r="345" spans="1:7" ht="29.1" customHeight="1" x14ac:dyDescent="0.25">
      <c r="A345" s="236" t="str">
        <f>'02 LISTE DE CONTRÔLE ET RAPPORT'!A345</f>
        <v/>
      </c>
      <c r="B345" s="222"/>
      <c r="C345" s="688" t="str">
        <f>'02 LISTE DE CONTRÔLE ET RAPPORT'!C345</f>
        <v>-        outillage (selon les indications du fabricant) et</v>
      </c>
      <c r="D345" s="238"/>
      <c r="E345" s="8" t="s">
        <v>6</v>
      </c>
      <c r="F345" s="8" t="s">
        <v>6</v>
      </c>
      <c r="G345" s="8" t="s">
        <v>6</v>
      </c>
    </row>
    <row r="346" spans="1:7" ht="29.1" customHeight="1" x14ac:dyDescent="0.25">
      <c r="A346" s="236" t="str">
        <f>'02 LISTE DE CONTRÔLE ET RAPPORT'!A346</f>
        <v/>
      </c>
      <c r="B346" s="222"/>
      <c r="C346" s="688" t="str">
        <f>'02 LISTE DE CONTRÔLE ET RAPPORT'!C346</f>
        <v>-        poulie de renvoi (facultatif).</v>
      </c>
      <c r="D346" s="238"/>
      <c r="E346" s="8" t="s">
        <v>6</v>
      </c>
      <c r="F346" s="8" t="s">
        <v>6</v>
      </c>
      <c r="G346" s="8" t="s">
        <v>6</v>
      </c>
    </row>
    <row r="347" spans="1:7" ht="29.1" customHeight="1" x14ac:dyDescent="0.25">
      <c r="A347" s="61" t="str">
        <f>'02 LISTE DE CONTRÔLE ET RAPPORT'!A347</f>
        <v/>
      </c>
      <c r="B347" s="191">
        <f>'02 LISTE DE CONTRÔLE ET RAPPORT'!B347</f>
        <v>2304.02</v>
      </c>
      <c r="C347" s="681" t="str">
        <f>'02 LISTE DE CONTRÔLE ET RAPPORT'!C347</f>
        <v>Description du défaut: L’armoire à outils n’est pas fermée à clé et/ou la clé est manquante.</v>
      </c>
      <c r="D347" s="70"/>
      <c r="E347" s="8" t="s">
        <v>6</v>
      </c>
      <c r="F347" s="8" t="s">
        <v>6</v>
      </c>
      <c r="G347" s="8" t="s">
        <v>6</v>
      </c>
    </row>
    <row r="348" spans="1:7" ht="29.1" customHeight="1" x14ac:dyDescent="0.25">
      <c r="A348" s="236" t="str">
        <f>'02 LISTE DE CONTRÔLE ET RAPPORT'!A348</f>
        <v/>
      </c>
      <c r="B348" s="222"/>
      <c r="C348" s="682" t="str">
        <f>'02 LISTE DE CONTRÔLE ET RAPPORT'!C348</f>
        <v>Il convient de se procurer une clé ou de remplacer la serrure. La clé doit être étiquetée et déposée à un endroit approprié dans l’abri.</v>
      </c>
      <c r="D348" s="238"/>
      <c r="E348" s="8" t="s">
        <v>6</v>
      </c>
      <c r="F348" s="8" t="s">
        <v>6</v>
      </c>
      <c r="G348" s="8" t="s">
        <v>6</v>
      </c>
    </row>
    <row r="349" spans="1:7" ht="29.1" customHeight="1" x14ac:dyDescent="0.25">
      <c r="A349" s="14" t="str">
        <f>'02 LISTE DE CONTRÔLE ET RAPPORT'!A349</f>
        <v/>
      </c>
      <c r="B349" s="63">
        <f>'02 LISTE DE CONTRÔLE ET RAPPORT'!B349</f>
        <v>2304.0300000000002</v>
      </c>
      <c r="C349" s="693" t="str">
        <f>'02 LISTE DE CONTRÔLE ET RAPPORT'!C349</f>
        <v>Description du défaut: Le mode d’emploi est manquant.</v>
      </c>
      <c r="D349" s="71"/>
      <c r="E349" s="8" t="s">
        <v>6</v>
      </c>
      <c r="F349" s="8" t="s">
        <v>6</v>
      </c>
      <c r="G349" s="8" t="s">
        <v>6</v>
      </c>
    </row>
    <row r="350" spans="1:7" ht="29.1" customHeight="1" x14ac:dyDescent="0.25">
      <c r="A350" s="236" t="str">
        <f>'02 LISTE DE CONTRÔLE ET RAPPORT'!A350</f>
        <v/>
      </c>
      <c r="B350" s="222"/>
      <c r="C350" s="682" t="str">
        <f>'02 LISTE DE CONTRÔLE ET RAPPORT'!C350</f>
        <v>Il faut se procurer les modes d’emploi manquants (PBC, outillage, évt. démontage de la porte utilisée en temps de paix) et les stocker dans l’armoire métallique prévue à cet effet.</v>
      </c>
      <c r="D350" s="238"/>
      <c r="E350" s="8" t="s">
        <v>6</v>
      </c>
      <c r="F350" s="8" t="s">
        <v>6</v>
      </c>
      <c r="G350" s="8" t="s">
        <v>6</v>
      </c>
    </row>
    <row r="351" spans="1:7" ht="29.1" customHeight="1" x14ac:dyDescent="0.25">
      <c r="A351" s="14" t="str">
        <f>'02 LISTE DE CONTRÔLE ET RAPPORT'!A351</f>
        <v/>
      </c>
      <c r="B351" s="63">
        <f>'02 LISTE DE CONTRÔLE ET RAPPORT'!B351</f>
        <v>2304.04</v>
      </c>
      <c r="C351" s="693" t="str">
        <f>'02 LISTE DE CONTRÔLE ET RAPPORT'!C351</f>
        <v>Description du défaut: Les outils nécessaires sont incomplets ou manquants.</v>
      </c>
      <c r="D351" s="71"/>
      <c r="E351" s="8" t="s">
        <v>6</v>
      </c>
      <c r="F351" s="8" t="s">
        <v>6</v>
      </c>
      <c r="G351" s="8" t="s">
        <v>6</v>
      </c>
    </row>
    <row r="352" spans="1:7" ht="29.1" customHeight="1" x14ac:dyDescent="0.25">
      <c r="A352" s="236" t="str">
        <f>'02 LISTE DE CONTRÔLE ET RAPPORT'!A352</f>
        <v/>
      </c>
      <c r="B352" s="222"/>
      <c r="C352" s="682" t="str">
        <f>'02 LISTE DE CONTRÔLE ET RAPPORT'!C352</f>
        <v>Il faut se procurer les outils manquants (selon les indications du fabricant) et les stocker dans l’armoire métallique prévue à cet effet.</v>
      </c>
      <c r="D352" s="238"/>
      <c r="E352" s="8" t="s">
        <v>6</v>
      </c>
      <c r="F352" s="8" t="s">
        <v>6</v>
      </c>
      <c r="G352" s="8" t="s">
        <v>6</v>
      </c>
    </row>
    <row r="353" spans="1:7" ht="29.1" customHeight="1" x14ac:dyDescent="0.25">
      <c r="A353" s="61" t="str">
        <f>'02 LISTE DE CONTRÔLE ET RAPPORT'!A353</f>
        <v/>
      </c>
      <c r="B353" s="191">
        <f>'02 LISTE DE CONTRÔLE ET RAPPORT'!B353</f>
        <v>2304.0500000000002</v>
      </c>
      <c r="C353" s="681" t="str">
        <f>'02 LISTE DE CONTRÔLE ET RAPPORT'!C353</f>
        <v>Description du défaut: Les outils nécessaires sont en mauvais état.</v>
      </c>
      <c r="D353" s="70"/>
      <c r="E353" s="8" t="s">
        <v>6</v>
      </c>
      <c r="F353" s="8" t="s">
        <v>6</v>
      </c>
      <c r="G353" s="8" t="s">
        <v>6</v>
      </c>
    </row>
    <row r="354" spans="1:7" ht="29.1" customHeight="1" x14ac:dyDescent="0.25">
      <c r="A354" s="236" t="str">
        <f>'02 LISTE DE CONTRÔLE ET RAPPORT'!A354</f>
        <v/>
      </c>
      <c r="B354" s="222"/>
      <c r="C354" s="682" t="str">
        <f>'02 LISTE DE CONTRÔLE ET RAPPORT'!C354</f>
        <v>Les outils (selon les indications du fabricant) doivent être remplacés et stockés dans l’armoire métallique prévue à cet effet.</v>
      </c>
      <c r="D354" s="238"/>
      <c r="E354" s="8" t="s">
        <v>6</v>
      </c>
      <c r="F354" s="8" t="s">
        <v>6</v>
      </c>
      <c r="G354" s="8" t="s">
        <v>6</v>
      </c>
    </row>
    <row r="355" spans="1:7" ht="29.1" customHeight="1" x14ac:dyDescent="0.25">
      <c r="A355" s="14" t="str">
        <f>'02 LISTE DE CONTRÔLE ET RAPPORT'!A355</f>
        <v/>
      </c>
      <c r="B355" s="63">
        <f>'02 LISTE DE CONTRÔLE ET RAPPORT'!B355</f>
        <v>2304.06</v>
      </c>
      <c r="C355" s="693" t="str">
        <f>'02 LISTE DE CONTRÔLE ET RAPPORT'!C355</f>
        <v>Description du défaut: Le levier télescopique du tire-câble 3 t est manquant.</v>
      </c>
      <c r="D355" s="71"/>
      <c r="E355" s="8" t="s">
        <v>6</v>
      </c>
      <c r="F355" s="8" t="s">
        <v>6</v>
      </c>
      <c r="G355" s="8" t="s">
        <v>6</v>
      </c>
    </row>
    <row r="356" spans="1:7" ht="29.1" customHeight="1" x14ac:dyDescent="0.25">
      <c r="A356" s="236" t="str">
        <f>'02 LISTE DE CONTRÔLE ET RAPPORT'!A356</f>
        <v/>
      </c>
      <c r="B356" s="222"/>
      <c r="C356" s="682" t="str">
        <f>'02 LISTE DE CONTRÔLE ET RAPPORT'!C356</f>
        <v>Il faut se procurer le levier télescopique du tire-câble 3 t et le stocker dans l’armoire métallique prévue à cet effet.</v>
      </c>
      <c r="D356" s="238"/>
      <c r="E356" s="8" t="s">
        <v>6</v>
      </c>
      <c r="F356" s="8" t="s">
        <v>6</v>
      </c>
      <c r="G356" s="8" t="s">
        <v>6</v>
      </c>
    </row>
    <row r="357" spans="1:7" ht="29.1" customHeight="1" x14ac:dyDescent="0.25">
      <c r="A357" s="14" t="str">
        <f>'02 LISTE DE CONTRÔLE ET RAPPORT'!A357</f>
        <v/>
      </c>
      <c r="B357" s="63">
        <f>'02 LISTE DE CONTRÔLE ET RAPPORT'!B357</f>
        <v>2304.0700000000002</v>
      </c>
      <c r="C357" s="693" t="str">
        <f>'02 LISTE DE CONTRÔLE ET RAPPORT'!C357</f>
        <v>Description du défaut: Le câble du tire-câble 3 t est manquant (y c. dévidoir).</v>
      </c>
      <c r="D357" s="71"/>
      <c r="E357" s="8" t="s">
        <v>6</v>
      </c>
      <c r="F357" s="8" t="s">
        <v>6</v>
      </c>
      <c r="G357" s="8" t="s">
        <v>6</v>
      </c>
    </row>
    <row r="358" spans="1:7" ht="29.1" customHeight="1" x14ac:dyDescent="0.25">
      <c r="A358" s="236" t="str">
        <f>'02 LISTE DE CONTRÔLE ET RAPPORT'!A358</f>
        <v/>
      </c>
      <c r="B358" s="222"/>
      <c r="C358" s="682" t="str">
        <f>'02 LISTE DE CONTRÔLE ET RAPPORT'!C358</f>
        <v>Il faut se procurer le câble du tire-câble 3 t (y c. dévidoir) et le stocker dans l’armoire métallique prévue à cet effet.</v>
      </c>
      <c r="D358" s="238"/>
      <c r="E358" s="8" t="s">
        <v>6</v>
      </c>
      <c r="F358" s="8" t="s">
        <v>6</v>
      </c>
      <c r="G358" s="8" t="s">
        <v>6</v>
      </c>
    </row>
    <row r="359" spans="1:7" ht="29.1" customHeight="1" x14ac:dyDescent="0.25">
      <c r="A359" s="74" t="str">
        <f>'02 LISTE DE CONTRÔLE ET RAPPORT'!A359</f>
        <v/>
      </c>
      <c r="B359" s="199">
        <f>'02 LISTE DE CONTRÔLE ET RAPPORT'!B359</f>
        <v>2304.08</v>
      </c>
      <c r="C359" s="701" t="str">
        <f>'02 LISTE DE CONTRÔLE ET RAPPORT'!C359</f>
        <v>Description du défaut: Le tire-câble ne répond manifestement pas aux prescriptions de sécurité du fabricant.</v>
      </c>
      <c r="D359" s="77"/>
      <c r="E359" s="8" t="s">
        <v>6</v>
      </c>
      <c r="F359" s="8" t="s">
        <v>6</v>
      </c>
      <c r="G359" s="8" t="s">
        <v>6</v>
      </c>
    </row>
    <row r="360" spans="1:7" ht="29.1" customHeight="1" x14ac:dyDescent="0.25">
      <c r="A360" s="236" t="str">
        <f>'02 LISTE DE CONTRÔLE ET RAPPORT'!A360</f>
        <v/>
      </c>
      <c r="B360" s="222"/>
      <c r="C360" s="682" t="str">
        <f>'02 LISTE DE CONTRÔLE ET RAPPORT'!C360</f>
        <v>Si le tire-câble ne répond manifestement pas aux prescriptions de sécurité du fabricant, il doit être contrôlé par ce dernier. L’intervalle de contrôle dépend des indications du fabricant (en règle générale, 8 à 10 ans). Lors du contrôle par le fabricant, une marque de contrôle est apposée sur le boîtier. En outre, le tire-câble et le câble sont munis d’un plomb. Tant que le plomb est intact, il n’est pas nécessaire de procéder à un contrôle périodique. Lors du retrait du plomb, la date de mise en service doit être inscrite sur le boîtier du tire-câble. L’intervalle de contrôle s’applique à partir de cette date. Si aucune date n’est inscrite sur le boîtier, c’est la date figurant sur la marque de contrôle qui fait foi.</v>
      </c>
      <c r="D360" s="238"/>
      <c r="E360" s="8" t="s">
        <v>6</v>
      </c>
      <c r="F360" s="8" t="s">
        <v>6</v>
      </c>
      <c r="G360" s="8" t="s">
        <v>6</v>
      </c>
    </row>
    <row r="361" spans="1:7" ht="29.1" customHeight="1" x14ac:dyDescent="0.25">
      <c r="A361" s="14" t="str">
        <f>'02 LISTE DE CONTRÔLE ET RAPPORT'!A361</f>
        <v/>
      </c>
      <c r="B361" s="63">
        <f>'02 LISTE DE CONTRÔLE ET RAPPORT'!B361</f>
        <v>2304.09</v>
      </c>
      <c r="C361" s="693" t="str">
        <f>'02 LISTE DE CONTRÔLE ET RAPPORT'!C361</f>
        <v>Description du défaut: Le tire-câble ne fonctionne pas.</v>
      </c>
      <c r="D361" s="71"/>
      <c r="E361" s="8" t="s">
        <v>6</v>
      </c>
      <c r="F361" s="8" t="s">
        <v>6</v>
      </c>
      <c r="G361" s="8" t="s">
        <v>6</v>
      </c>
    </row>
    <row r="362" spans="1:7" ht="29.1" customHeight="1" x14ac:dyDescent="0.25">
      <c r="A362" s="236" t="str">
        <f>'02 LISTE DE CONTRÔLE ET RAPPORT'!A362</f>
        <v/>
      </c>
      <c r="B362" s="222"/>
      <c r="C362" s="682" t="str">
        <f>'02 LISTE DE CONTRÔLE ET RAPPORT'!C362</f>
        <v>Il doit être vérifié et réparé/remplacé par le fabricant.</v>
      </c>
      <c r="D362" s="238"/>
      <c r="E362" s="8" t="s">
        <v>6</v>
      </c>
      <c r="F362" s="8" t="s">
        <v>6</v>
      </c>
      <c r="G362" s="8" t="s">
        <v>6</v>
      </c>
    </row>
    <row r="363" spans="1:7" ht="29.1" customHeight="1" x14ac:dyDescent="0.25">
      <c r="A363" s="14" t="str">
        <f>'02 LISTE DE CONTRÔLE ET RAPPORT'!A363</f>
        <v/>
      </c>
      <c r="B363" s="63">
        <f>'02 LISTE DE CONTRÔLE ET RAPPORT'!B363</f>
        <v>2304.1</v>
      </c>
      <c r="C363" s="693" t="str">
        <f>'02 LISTE DE CONTRÔLE ET RAPPORT'!C363</f>
        <v xml:space="preserve">Description du défaut: Il n’y a pas suffisamment de manilles. </v>
      </c>
      <c r="D363" s="71"/>
      <c r="E363" s="8" t="s">
        <v>6</v>
      </c>
      <c r="F363" s="8" t="s">
        <v>6</v>
      </c>
      <c r="G363" s="8" t="s">
        <v>6</v>
      </c>
    </row>
    <row r="364" spans="1:7" ht="29.1" customHeight="1" x14ac:dyDescent="0.25">
      <c r="A364" s="236" t="str">
        <f>'02 LISTE DE CONTRÔLE ET RAPPORT'!A364</f>
        <v/>
      </c>
      <c r="B364" s="222"/>
      <c r="C364" s="682" t="str">
        <f>'02 LISTE DE CONTRÔLE ET RAPPORT'!C364</f>
        <v>Deux manilles doivent être stockées dans l’armoire métallique prévue à cet effet. Il faut se procurer les manilles manquantes.</v>
      </c>
      <c r="D364" s="238"/>
      <c r="E364" s="8" t="s">
        <v>6</v>
      </c>
      <c r="F364" s="8" t="s">
        <v>6</v>
      </c>
      <c r="G364" s="8" t="s">
        <v>6</v>
      </c>
    </row>
    <row r="365" spans="1:7" ht="29.1" customHeight="1" x14ac:dyDescent="0.25">
      <c r="A365" s="14" t="str">
        <f>'02 LISTE DE CONTRÔLE ET RAPPORT'!A365</f>
        <v/>
      </c>
      <c r="B365" s="63">
        <f>'02 LISTE DE CONTRÔLE ET RAPPORT'!B365</f>
        <v>2304.11</v>
      </c>
      <c r="C365" s="693" t="str">
        <f>'02 LISTE DE CONTRÔLE ET RAPPORT'!C365</f>
        <v>Description du défaut: Le verrou antichoc (barre de sécurité servant à verrouiller la PBC fermée) est manquant.</v>
      </c>
      <c r="D365" s="71"/>
      <c r="E365" s="8" t="s">
        <v>6</v>
      </c>
      <c r="F365" s="8" t="s">
        <v>6</v>
      </c>
      <c r="G365" s="8" t="s">
        <v>6</v>
      </c>
    </row>
    <row r="366" spans="1:7" ht="29.1" customHeight="1" x14ac:dyDescent="0.25">
      <c r="A366" s="236" t="str">
        <f>'02 LISTE DE CONTRÔLE ET RAPPORT'!A366</f>
        <v/>
      </c>
      <c r="B366" s="222"/>
      <c r="C366" s="682" t="str">
        <f>'02 LISTE DE CONTRÔLE ET RAPPORT'!C366</f>
        <v>Il faut se procurer le verrou antichoc manquant et le stocker dans l’armoire métallique prévue à cet effet.</v>
      </c>
      <c r="D366" s="238"/>
      <c r="E366" s="8" t="s">
        <v>6</v>
      </c>
      <c r="F366" s="8" t="s">
        <v>6</v>
      </c>
      <c r="G366" s="8" t="s">
        <v>6</v>
      </c>
    </row>
    <row r="367" spans="1:7" ht="29.1" customHeight="1" x14ac:dyDescent="0.25">
      <c r="A367" s="61" t="str">
        <f>'02 LISTE DE CONTRÔLE ET RAPPORT'!A367</f>
        <v/>
      </c>
      <c r="B367" s="191">
        <f>'02 LISTE DE CONTRÔLE ET RAPPORT'!B367</f>
        <v>2304.12</v>
      </c>
      <c r="C367" s="681" t="str">
        <f>'02 LISTE DE CONTRÔLE ET RAPPORT'!C367</f>
        <v>Description du défaut: Les films protecteurs et passages en tôle ou leurs vis de fixation sont en mauvais état.</v>
      </c>
      <c r="D367" s="70"/>
      <c r="E367" s="8" t="s">
        <v>6</v>
      </c>
      <c r="F367" s="8" t="s">
        <v>6</v>
      </c>
      <c r="G367" s="8" t="s">
        <v>6</v>
      </c>
    </row>
    <row r="368" spans="1:7" ht="29.1" customHeight="1" x14ac:dyDescent="0.25">
      <c r="A368" s="236" t="str">
        <f>'02 LISTE DE CONTRÔLE ET RAPPORT'!A368</f>
        <v/>
      </c>
      <c r="B368" s="222"/>
      <c r="C368" s="682" t="str">
        <f>'02 LISTE DE CONTRÔLE ET RAPPORT'!C368</f>
        <v>En cas de défaut en la matière, la paroi blindée coulissante doit faire l’objet d’un contrôle général et de mesures de maintenance selon les ITE et les prescriptions du fabricant. Il convient d’examiner les films protecteurs et les passages en tôle ainsi que leurs vis de fixation.</v>
      </c>
      <c r="D368" s="238"/>
      <c r="E368" s="8" t="s">
        <v>6</v>
      </c>
      <c r="F368" s="8" t="s">
        <v>6</v>
      </c>
      <c r="G368" s="8" t="s">
        <v>6</v>
      </c>
    </row>
    <row r="369" spans="1:8" ht="29.1" customHeight="1" x14ac:dyDescent="0.25">
      <c r="A369" s="61" t="str">
        <f>'02 LISTE DE CONTRÔLE ET RAPPORT'!A369</f>
        <v/>
      </c>
      <c r="B369" s="191">
        <f>'02 LISTE DE CONTRÔLE ET RAPPORT'!B369</f>
        <v>2304.13</v>
      </c>
      <c r="C369" s="681" t="str">
        <f>'02 LISTE DE CONTRÔLE ET RAPPORT'!C369</f>
        <v>Description du défaut: Les joints en caoutchouc et métalliques ne sont pas entretenus.</v>
      </c>
      <c r="D369" s="70"/>
      <c r="E369" s="8" t="s">
        <v>6</v>
      </c>
      <c r="F369" s="8" t="s">
        <v>6</v>
      </c>
      <c r="G369" s="8" t="s">
        <v>6</v>
      </c>
    </row>
    <row r="370" spans="1:8" ht="29.1" customHeight="1" x14ac:dyDescent="0.25">
      <c r="A370" s="236" t="str">
        <f>'02 LISTE DE CONTRÔLE ET RAPPORT'!A370</f>
        <v/>
      </c>
      <c r="B370" s="222"/>
      <c r="C370" s="682" t="str">
        <f>'02 LISTE DE CONTRÔLE ET RAPPORT'!C370</f>
        <v>En cas de défaut en la matière, la paroi blindée coulissante doit faire l’objet d’un contrôle général et de mesures de maintenance selon les ITE et les prescriptions du fabricant. Il convient d’examiner les joints.</v>
      </c>
      <c r="D370" s="238"/>
      <c r="E370" s="8" t="s">
        <v>6</v>
      </c>
      <c r="F370" s="8" t="s">
        <v>6</v>
      </c>
      <c r="G370" s="8" t="s">
        <v>6</v>
      </c>
    </row>
    <row r="371" spans="1:8" ht="29.1" customHeight="1" x14ac:dyDescent="0.25">
      <c r="A371" s="61" t="str">
        <f>'02 LISTE DE CONTRÔLE ET RAPPORT'!A371</f>
        <v/>
      </c>
      <c r="B371" s="191">
        <f>'02 LISTE DE CONTRÔLE ET RAPPORT'!B371</f>
        <v>2304.14</v>
      </c>
      <c r="C371" s="681" t="str">
        <f>'02 LISTE DE CONTRÔLE ET RAPPORT'!C371</f>
        <v>Description du défaut: Les rails conducteurs ne sont pas exempts de rouille.</v>
      </c>
      <c r="D371" s="70"/>
      <c r="E371" s="8" t="s">
        <v>6</v>
      </c>
      <c r="F371" s="8" t="s">
        <v>6</v>
      </c>
      <c r="G371" s="8" t="s">
        <v>6</v>
      </c>
    </row>
    <row r="372" spans="1:8" ht="29.1" customHeight="1" x14ac:dyDescent="0.25">
      <c r="A372" s="236" t="str">
        <f>'02 LISTE DE CONTRÔLE ET RAPPORT'!A372</f>
        <v/>
      </c>
      <c r="B372" s="222"/>
      <c r="C372" s="682" t="str">
        <f>'02 LISTE DE CONTRÔLE ET RAPPORT'!C372</f>
        <v>En cas de défaut en la matière, la paroi blindée coulissante doit faire l’objet d’un contrôle général et de mesures de maintenance selon les ITE et les prescriptions du fabricant. Un traitement antirouille des rails conducteurs est à envisager.</v>
      </c>
      <c r="D372" s="238"/>
      <c r="E372" s="8" t="s">
        <v>6</v>
      </c>
      <c r="F372" s="8" t="s">
        <v>6</v>
      </c>
      <c r="G372" s="8" t="s">
        <v>6</v>
      </c>
    </row>
    <row r="373" spans="1:8" ht="29.1" customHeight="1" x14ac:dyDescent="0.25">
      <c r="A373" s="61" t="str">
        <f>'02 LISTE DE CONTRÔLE ET RAPPORT'!A373</f>
        <v/>
      </c>
      <c r="B373" s="191">
        <f>'02 LISTE DE CONTRÔLE ET RAPPORT'!B373</f>
        <v>2304.15</v>
      </c>
      <c r="C373" s="681" t="str">
        <f>'02 LISTE DE CONTRÔLE ET RAPPORT'!C373</f>
        <v>Description du défaut: La PBC n’est pas exempte de rouille.</v>
      </c>
      <c r="D373" s="70"/>
      <c r="E373" s="8" t="s">
        <v>6</v>
      </c>
      <c r="F373" s="8" t="s">
        <v>6</v>
      </c>
      <c r="G373" s="8" t="s">
        <v>6</v>
      </c>
    </row>
    <row r="374" spans="1:8" ht="29.1" customHeight="1" x14ac:dyDescent="0.25">
      <c r="A374" s="236" t="str">
        <f>'02 LISTE DE CONTRÔLE ET RAPPORT'!A374</f>
        <v/>
      </c>
      <c r="B374" s="222"/>
      <c r="C374" s="682" t="str">
        <f>'02 LISTE DE CONTRÔLE ET RAPPORT'!C374</f>
        <v>En cas de défaut en la matière, la paroi blindée coulissante doit faire l’objet d’un contrôle général et de mesures de maintenance selon les ITE et les prescriptions du fabricant. Un traitement antirouille de la paroi blindée coulissante est à envisager.</v>
      </c>
      <c r="D374" s="238"/>
      <c r="E374" s="8" t="s">
        <v>6</v>
      </c>
      <c r="F374" s="8" t="s">
        <v>6</v>
      </c>
      <c r="G374" s="8" t="s">
        <v>6</v>
      </c>
    </row>
    <row r="375" spans="1:8" ht="29.1" customHeight="1" x14ac:dyDescent="0.25">
      <c r="A375" s="61" t="str">
        <f>'02 LISTE DE CONTRÔLE ET RAPPORT'!A375</f>
        <v/>
      </c>
      <c r="B375" s="191">
        <f>'02 LISTE DE CONTRÔLE ET RAPPORT'!B375</f>
        <v>2304.16</v>
      </c>
      <c r="C375" s="681" t="str">
        <f>'02 LISTE DE CONTRÔLE ET RAPPORT'!C375</f>
        <v>Description du défaut: La rigole de la PBC n’est pas propre.</v>
      </c>
      <c r="D375" s="70"/>
      <c r="E375" s="8" t="s">
        <v>6</v>
      </c>
      <c r="F375" s="8" t="s">
        <v>6</v>
      </c>
      <c r="G375" s="8" t="s">
        <v>6</v>
      </c>
    </row>
    <row r="376" spans="1:8" ht="29.1" customHeight="1" x14ac:dyDescent="0.25">
      <c r="A376" s="236" t="str">
        <f>'02 LISTE DE CONTRÔLE ET RAPPORT'!A376</f>
        <v/>
      </c>
      <c r="B376" s="222"/>
      <c r="C376" s="682" t="str">
        <f>'02 LISTE DE CONTRÔLE ET RAPPORT'!C376</f>
        <v>En cas de défaut en la matière, la paroi blindée coulissante doit faire l’objet d’un contrôle général et de mesures de maintenance selon les ITE et les prescriptions du fabricant. Il convient d’examiner l’état de propreté général.</v>
      </c>
      <c r="D376" s="238"/>
      <c r="E376" s="8" t="s">
        <v>6</v>
      </c>
      <c r="F376" s="8" t="s">
        <v>6</v>
      </c>
      <c r="G376" s="8" t="s">
        <v>6</v>
      </c>
    </row>
    <row r="377" spans="1:8" ht="29.1" customHeight="1" x14ac:dyDescent="0.25">
      <c r="A377" s="14" t="str">
        <f>'02 LISTE DE CONTRÔLE ET RAPPORT'!A377</f>
        <v/>
      </c>
      <c r="B377" s="63">
        <f>'02 LISTE DE CONTRÔLE ET RAPPORT'!B377</f>
        <v>2304.17</v>
      </c>
      <c r="C377" s="693" t="str">
        <f>'02 LISTE DE CONTRÔLE ET RAPPORT'!C377</f>
        <v>Description du défaut: L’écoulement de l’eau de la rigole est manquant ou ne fonctionne pas.</v>
      </c>
      <c r="D377" s="71"/>
      <c r="E377" s="8" t="s">
        <v>6</v>
      </c>
      <c r="F377" s="8" t="s">
        <v>6</v>
      </c>
      <c r="G377" s="8" t="s">
        <v>6</v>
      </c>
    </row>
    <row r="378" spans="1:8" ht="29.1" customHeight="1" x14ac:dyDescent="0.25">
      <c r="A378" s="236" t="str">
        <f>'02 LISTE DE CONTRÔLE ET RAPPORT'!A378</f>
        <v/>
      </c>
      <c r="B378" s="222"/>
      <c r="C378" s="682" t="str">
        <f>'02 LISTE DE CONTRÔLE ET RAPPORT'!C378</f>
        <v>En cas de défaut en la matière, la paroi blindée coulissante doit faire l’objet d’un contrôle général et de mesures de maintenance selon les ITE et les prescriptions du fabricant. L’écoulement de l’eau doit être garanti.</v>
      </c>
      <c r="D378" s="238"/>
      <c r="E378" s="8" t="s">
        <v>6</v>
      </c>
      <c r="F378" s="8" t="s">
        <v>6</v>
      </c>
      <c r="G378" s="8" t="s">
        <v>6</v>
      </c>
    </row>
    <row r="379" spans="1:8" ht="29.1" customHeight="1" x14ac:dyDescent="0.25">
      <c r="A379" s="14" t="str">
        <f>'02 LISTE DE CONTRÔLE ET RAPPORT'!A379</f>
        <v/>
      </c>
      <c r="B379" s="63">
        <f>'02 LISTE DE CONTRÔLE ET RAPPORT'!B379</f>
        <v>2304.1799999999998</v>
      </c>
      <c r="C379" s="693" t="str">
        <f>'02 LISTE DE CONTRÔLE ET RAPPORT'!C379</f>
        <v>Description du défaut: L’entretien de la PBC n’a pas été effectué régulièrement.</v>
      </c>
      <c r="D379" s="71"/>
      <c r="E379" s="8" t="s">
        <v>6</v>
      </c>
      <c r="F379" s="8" t="s">
        <v>6</v>
      </c>
      <c r="G379" s="8" t="s">
        <v>6</v>
      </c>
    </row>
    <row r="380" spans="1:8" ht="29.1" customHeight="1" x14ac:dyDescent="0.25">
      <c r="A380" s="236" t="str">
        <f>'02 LISTE DE CONTRÔLE ET RAPPORT'!A380</f>
        <v/>
      </c>
      <c r="B380" s="222"/>
      <c r="C380" s="682" t="str">
        <f>'02 LISTE DE CONTRÔLE ET RAPPORT'!C380</f>
        <v>La maintenance doit être assurée régulièrement conformément aux ITE.</v>
      </c>
      <c r="D380" s="238"/>
      <c r="E380" s="8" t="s">
        <v>6</v>
      </c>
      <c r="F380" s="8" t="s">
        <v>6</v>
      </c>
      <c r="G380" s="8" t="s">
        <v>6</v>
      </c>
    </row>
    <row r="381" spans="1:8" ht="29.1" customHeight="1" x14ac:dyDescent="0.25">
      <c r="A381" s="13" t="str">
        <f>'02 LISTE DE CONTRÔLE ET RAPPORT'!A381</f>
        <v/>
      </c>
      <c r="B381" s="198">
        <f>'02 LISTE DE CONTRÔLE ET RAPPORT'!B381</f>
        <v>2304.19</v>
      </c>
      <c r="C381" s="700" t="str">
        <f>'02 LISTE DE CONTRÔLE ET RAPPORT'!C381</f>
        <v>Description du défaut: La PBC ne peut pas être entièrement fermée ou n’est pas étanche.</v>
      </c>
      <c r="D381" s="154"/>
      <c r="E381" s="8" t="s">
        <v>6</v>
      </c>
      <c r="F381" s="8" t="s">
        <v>6</v>
      </c>
      <c r="G381" s="8" t="s">
        <v>6</v>
      </c>
    </row>
    <row r="382" spans="1:8" ht="29.1" customHeight="1" x14ac:dyDescent="0.25">
      <c r="A382" s="236" t="str">
        <f>'02 LISTE DE CONTRÔLE ET RAPPORT'!A382</f>
        <v/>
      </c>
      <c r="B382" s="222"/>
      <c r="C382" s="682" t="str">
        <f>'02 LISTE DE CONTRÔLE ET RAPPORT'!C382</f>
        <v>La paroi blindée coulissante doit être remise en état par une entreprise spécialisée.</v>
      </c>
      <c r="D382" s="238"/>
      <c r="E382" s="8" t="s">
        <v>6</v>
      </c>
      <c r="F382" s="8" t="s">
        <v>6</v>
      </c>
      <c r="G382" s="8" t="s">
        <v>6</v>
      </c>
    </row>
    <row r="383" spans="1:8" ht="29.1" customHeight="1" thickBot="1" x14ac:dyDescent="0.3">
      <c r="A383" s="236" t="str">
        <f>'02 LISTE DE CONTRÔLE ET RAPPORT'!A383</f>
        <v/>
      </c>
      <c r="B383" s="225"/>
      <c r="C383" s="683" t="str">
        <f>'02 LISTE DE CONTRÔLE ET RAPPORT'!C383</f>
        <v>Si la PBC ne peut pas être entièrement fermée ou n’est pas étanche, l’ouvrage de protection n’est plus opérationnel! La marche à suivre doit être discutée avec l’autorité cantonale responsable des ouvrages de protection.</v>
      </c>
      <c r="D383" s="239"/>
      <c r="E383" s="8" t="s">
        <v>6</v>
      </c>
      <c r="F383" s="8" t="s">
        <v>6</v>
      </c>
      <c r="G383" s="8" t="s">
        <v>6</v>
      </c>
    </row>
    <row r="384" spans="1:8" ht="29.1" customHeight="1" thickBot="1" x14ac:dyDescent="0.3">
      <c r="A384" s="654" t="str">
        <f>'02 LISTE DE CONTRÔLE ET RAPPORT'!A384</f>
        <v/>
      </c>
      <c r="B384" s="648">
        <f>'02 LISTE DE CONTRÔLE ET RAPPORT'!B384</f>
        <v>2400</v>
      </c>
      <c r="C384" s="690" t="str">
        <f>'02 LISTE DE CONTRÔLE ET RAPPORT'!C384</f>
        <v>Équipement</v>
      </c>
      <c r="D384" s="656"/>
      <c r="E384" s="8" t="s">
        <v>6</v>
      </c>
      <c r="F384" s="8" t="s">
        <v>6</v>
      </c>
      <c r="G384" s="8" t="s">
        <v>6</v>
      </c>
      <c r="H384" s="8" t="s">
        <v>6</v>
      </c>
    </row>
    <row r="385" spans="1:8" ht="29.1" customHeight="1" thickBot="1" x14ac:dyDescent="0.3">
      <c r="A385" s="72" t="str">
        <f>'02 LISTE DE CONTRÔLE ET RAPPORT'!A385</f>
        <v/>
      </c>
      <c r="B385" s="207">
        <f>'02 LISTE DE CONTRÔLE ET RAPPORT'!B385</f>
        <v>2401</v>
      </c>
      <c r="C385" s="680" t="str">
        <f>'02 LISTE DE CONTRÔLE ET RAPPORT'!C385</f>
        <v>Lits</v>
      </c>
      <c r="D385" s="651"/>
      <c r="E385" s="8" t="s">
        <v>6</v>
      </c>
      <c r="F385" s="8" t="s">
        <v>6</v>
      </c>
      <c r="G385" s="8" t="s">
        <v>6</v>
      </c>
      <c r="H385" s="8" t="s">
        <v>6</v>
      </c>
    </row>
    <row r="386" spans="1:8" ht="29.1" customHeight="1" x14ac:dyDescent="0.25">
      <c r="A386" s="67" t="str">
        <f>'02 LISTE DE CONTRÔLE ET RAPPORT'!A386</f>
        <v/>
      </c>
      <c r="B386" s="190">
        <f>'02 LISTE DE CONTRÔLE ET RAPPORT'!B386</f>
        <v>2401.0100000000002</v>
      </c>
      <c r="C386" s="695" t="str">
        <f>'02 LISTE DE CONTRÔLE ET RAPPORT'!C386</f>
        <v xml:space="preserve">Description du défaut: Les abris construits à partir du 1er janvier 1987 ainsi que les constructions protégées ne disposent pas de tous les lits nécessaires. </v>
      </c>
      <c r="D386" s="70"/>
      <c r="E386" s="8" t="s">
        <v>6</v>
      </c>
      <c r="F386" s="8" t="s">
        <v>6</v>
      </c>
      <c r="G386" s="8" t="s">
        <v>6</v>
      </c>
    </row>
    <row r="387" spans="1:8" ht="29.1" customHeight="1" x14ac:dyDescent="0.25">
      <c r="A387" s="236" t="str">
        <f>'02 LISTE DE CONTRÔLE ET RAPPORT'!A387</f>
        <v/>
      </c>
      <c r="B387" s="222"/>
      <c r="C387" s="682" t="str">
        <f>'02 LISTE DE CONTRÔLE ET RAPPORT'!C387</f>
        <v>Il convient de se procurer les lits manquants (homologation OFPP (BZS). Pour ce qui est des abris, les lits doivent être installés ou du moins étiquetés et entreposés. Pour ce qui est des constructions protégées, les lits doivent en règle générale être installés (selon les indications du fabricant).</v>
      </c>
      <c r="D387" s="238"/>
      <c r="E387" s="8" t="s">
        <v>6</v>
      </c>
      <c r="F387" s="8" t="s">
        <v>6</v>
      </c>
      <c r="G387" s="8" t="s">
        <v>6</v>
      </c>
    </row>
    <row r="388" spans="1:8" ht="157.5" hidden="1" customHeight="1" x14ac:dyDescent="0.25">
      <c r="A388" s="61" t="str">
        <f>'02 LISTE DE CONTRÔLE ET RAPPORT'!A388</f>
        <v/>
      </c>
      <c r="B388" s="191">
        <f>'02 LISTE DE CONTRÔLE ET RAPPORT'!B388</f>
        <v>2401.02</v>
      </c>
      <c r="C388" s="634" t="str">
        <f>'02 LISTE DE CONTRÔLE ET RAPPORT'!C388</f>
        <v>Description du défaut: Il manque des lits pour patients (y compris monte-lits nécessaires). (Abris d’hôpitaux et d’EMS: exigé seulement pour les structures construites avant 2012)</v>
      </c>
      <c r="D388" s="70"/>
      <c r="E388" s="8" t="s">
        <v>6</v>
      </c>
      <c r="F388" s="8" t="s">
        <v>6</v>
      </c>
    </row>
    <row r="389" spans="1:8" ht="102" hidden="1" customHeight="1" x14ac:dyDescent="0.25">
      <c r="A389" s="236" t="str">
        <f>'02 LISTE DE CONTRÔLE ET RAPPORT'!A389</f>
        <v/>
      </c>
      <c r="B389" s="222"/>
      <c r="C389" s="223" t="str">
        <f>'02 LISTE DE CONTRÔLE ET RAPPORT'!C389</f>
        <v>Il convient de se procurer les lits pour patients (y compris monte-lits nécessaires) manquants (homologation OFPP (BZS). Pour ce qui est des abris, les lits doivent être installés ou du moins étiquetés et entreposés. Pour ce qui est des constructions protégées, les lits doivent en règle générale être installés (selon les indications du fabricant).</v>
      </c>
      <c r="D389" s="238"/>
      <c r="E389" s="8" t="s">
        <v>6</v>
      </c>
      <c r="F389" s="8" t="s">
        <v>6</v>
      </c>
    </row>
    <row r="390" spans="1:8" ht="29.1" customHeight="1" x14ac:dyDescent="0.25">
      <c r="A390" s="61" t="str">
        <f>'02 LISTE DE CONTRÔLE ET RAPPORT'!A390</f>
        <v/>
      </c>
      <c r="B390" s="191">
        <f>'02 LISTE DE CONTRÔLE ET RAPPORT'!B390</f>
        <v>2401.0300000000002</v>
      </c>
      <c r="C390" s="681" t="str">
        <f>'02 LISTE DE CONTRÔLE ET RAPPORT'!C390</f>
        <v>Description du défaut: Il manque les instructions de montage et/ou des vis/des outils de montage des parois de séparation des lits.</v>
      </c>
      <c r="D390" s="70" t="s">
        <v>2132</v>
      </c>
      <c r="E390" s="1" t="s">
        <v>6</v>
      </c>
      <c r="G390" s="8" t="s">
        <v>6</v>
      </c>
    </row>
    <row r="391" spans="1:8" ht="29.1" customHeight="1" thickBot="1" x14ac:dyDescent="0.3">
      <c r="A391" s="236" t="str">
        <f>'02 LISTE DE CONTRÔLE ET RAPPORT'!A391</f>
        <v/>
      </c>
      <c r="B391" s="225"/>
      <c r="C391" s="683" t="str">
        <f>'02 LISTE DE CONTRÔLE ET RAPPORT'!C391</f>
        <v>Il convient de se procurer les composants manquants auprès d’un fabricant.</v>
      </c>
      <c r="D391" s="238"/>
      <c r="E391" s="1" t="s">
        <v>6</v>
      </c>
      <c r="G391" s="8" t="s">
        <v>6</v>
      </c>
    </row>
    <row r="392" spans="1:8" ht="29.1" customHeight="1" thickBot="1" x14ac:dyDescent="0.3">
      <c r="A392" s="72" t="str">
        <f>'02 LISTE DE CONTRÔLE ET RAPPORT'!A392</f>
        <v/>
      </c>
      <c r="B392" s="207">
        <f>'02 LISTE DE CONTRÔLE ET RAPPORT'!B392</f>
        <v>2402</v>
      </c>
      <c r="C392" s="680" t="str">
        <f>'02 LISTE DE CONTRÔLE ET RAPPORT'!C392</f>
        <v>Équipement de toilettes à sec</v>
      </c>
      <c r="D392" s="651"/>
      <c r="E392" s="8" t="s">
        <v>6</v>
      </c>
      <c r="F392" s="8" t="s">
        <v>6</v>
      </c>
      <c r="G392" s="8" t="s">
        <v>6</v>
      </c>
      <c r="H392" s="8" t="s">
        <v>6</v>
      </c>
    </row>
    <row r="393" spans="1:8" ht="29.1" customHeight="1" x14ac:dyDescent="0.25">
      <c r="A393" s="67" t="str">
        <f>'02 LISTE DE CONTRÔLE ET RAPPORT'!A393</f>
        <v/>
      </c>
      <c r="B393" s="190">
        <f>'02 LISTE DE CONTRÔLE ET RAPPORT'!B393</f>
        <v>2402.0100000000002</v>
      </c>
      <c r="C393" s="695" t="str">
        <f>'02 LISTE DE CONTRÔLE ET RAPPORT'!C393</f>
        <v>Description du défaut: Dans les abris construits à partir du 1er janvier 1987 ainsi que dans les constructions protégées – indépendamment de leur date de construction –, il n’y a pas le nombre requis d’équipements de toilettes à sec.</v>
      </c>
      <c r="D393" s="70"/>
      <c r="E393" s="8" t="s">
        <v>6</v>
      </c>
      <c r="F393" s="8" t="s">
        <v>6</v>
      </c>
      <c r="G393" s="8" t="s">
        <v>6</v>
      </c>
      <c r="H393" s="8" t="s">
        <v>6</v>
      </c>
    </row>
    <row r="394" spans="1:8" ht="29.1" customHeight="1" x14ac:dyDescent="0.25">
      <c r="A394" s="236" t="str">
        <f>'02 LISTE DE CONTRÔLE ET RAPPORT'!A394</f>
        <v/>
      </c>
      <c r="B394" s="222"/>
      <c r="C394" s="682" t="str">
        <f>'02 LISTE DE CONTRÔLE ET RAPPORT'!C394</f>
        <v>Il convient de se procurer le nombre requis d’équipements de toilettes à sec.</v>
      </c>
      <c r="D394" s="238"/>
      <c r="E394" s="8" t="s">
        <v>6</v>
      </c>
      <c r="F394" s="8" t="s">
        <v>6</v>
      </c>
      <c r="G394" s="8" t="s">
        <v>6</v>
      </c>
      <c r="H394" s="8" t="s">
        <v>6</v>
      </c>
    </row>
    <row r="395" spans="1:8" ht="29.1" customHeight="1" x14ac:dyDescent="0.25">
      <c r="A395" s="61" t="str">
        <f>'02 LISTE DE CONTRÔLE ET RAPPORT'!A395</f>
        <v/>
      </c>
      <c r="B395" s="191">
        <f>'02 LISTE DE CONTRÔLE ET RAPPORT'!B395</f>
        <v>2402.02</v>
      </c>
      <c r="C395" s="681" t="str">
        <f>'02 LISTE DE CONTRÔLE ET RAPPORT'!C395</f>
        <v>Description du défaut: Dans les abris de trente places protégées et plus construits à partir du 1er janvier 1987 ainsi que dans les constructions protégées  – indépendamment de leur date de construction – il n’y a pas assez de cabines de toilettes disponibles ou montées de manière fixe.</v>
      </c>
      <c r="D395" s="70"/>
      <c r="E395" s="8" t="s">
        <v>6</v>
      </c>
      <c r="F395" s="8" t="s">
        <v>6</v>
      </c>
      <c r="G395" s="8" t="s">
        <v>6</v>
      </c>
      <c r="H395" s="8" t="s">
        <v>6</v>
      </c>
    </row>
    <row r="396" spans="1:8" ht="29.1" customHeight="1" x14ac:dyDescent="0.25">
      <c r="A396" s="236" t="str">
        <f>'02 LISTE DE CONTRÔLE ET RAPPORT'!A396</f>
        <v/>
      </c>
      <c r="B396" s="222"/>
      <c r="C396" s="682" t="str">
        <f>'02 LISTE DE CONTRÔLE ET RAPPORT'!C396</f>
        <v>Deux cabines de toilettes doivent être installées/montées pour 31 à 100 places protégées, trois pour 101 à 200 places protégées. Les cabines de toilettes doivent être montées et peuvent être utilisées comme local de stockage pour les équipements d’abri.</v>
      </c>
      <c r="D396" s="238"/>
      <c r="E396" s="8" t="s">
        <v>6</v>
      </c>
      <c r="F396" s="8" t="s">
        <v>6</v>
      </c>
      <c r="G396" s="8" t="s">
        <v>6</v>
      </c>
      <c r="H396" s="8" t="s">
        <v>6</v>
      </c>
    </row>
    <row r="397" spans="1:8" ht="29.1" customHeight="1" x14ac:dyDescent="0.25">
      <c r="A397" s="61" t="str">
        <f>'02 LISTE DE CONTRÔLE ET RAPPORT'!A397</f>
        <v/>
      </c>
      <c r="B397" s="191">
        <f>'02 LISTE DE CONTRÔLE ET RAPPORT'!B397</f>
        <v>2402.0300000000002</v>
      </c>
      <c r="C397" s="681" t="str">
        <f>'02 LISTE DE CONTRÔLE ET RAPPORT'!C397</f>
        <v>Description du défaut: Il n’y a pas suffisamment de lavabos ou d’urinoirs rigoles mobiles ou fixes.</v>
      </c>
      <c r="D397" s="70"/>
      <c r="E397" s="8" t="s">
        <v>6</v>
      </c>
      <c r="F397" s="8" t="s">
        <v>6</v>
      </c>
      <c r="G397" s="8" t="s">
        <v>6</v>
      </c>
      <c r="H397" s="8" t="s">
        <v>6</v>
      </c>
    </row>
    <row r="398" spans="1:8" ht="29.1" customHeight="1" thickBot="1" x14ac:dyDescent="0.3">
      <c r="A398" s="236" t="str">
        <f>'02 LISTE DE CONTRÔLE ET RAPPORT'!A398</f>
        <v/>
      </c>
      <c r="B398" s="225"/>
      <c r="C398" s="683" t="str">
        <f>'02 LISTE DE CONTRÔLE ET RAPPORT'!C398</f>
        <v>Il convient de se procurer les équipements manquants.</v>
      </c>
      <c r="D398" s="238"/>
      <c r="E398" s="8" t="s">
        <v>6</v>
      </c>
      <c r="F398" s="8" t="s">
        <v>6</v>
      </c>
      <c r="G398" s="8" t="s">
        <v>6</v>
      </c>
      <c r="H398" s="8" t="s">
        <v>6</v>
      </c>
    </row>
    <row r="399" spans="1:8" ht="29.1" customHeight="1" thickBot="1" x14ac:dyDescent="0.3">
      <c r="A399" s="72" t="str">
        <f>'02 LISTE DE CONTRÔLE ET RAPPORT'!A399</f>
        <v/>
      </c>
      <c r="B399" s="207">
        <f>'02 LISTE DE CONTRÔLE ET RAPPORT'!B399</f>
        <v>2403</v>
      </c>
      <c r="C399" s="680" t="str">
        <f>'02 LISTE DE CONTRÔLE ET RAPPORT'!C399</f>
        <v>Préparation de l’ouvrage de protection</v>
      </c>
      <c r="D399" s="651"/>
      <c r="E399" s="8" t="s">
        <v>6</v>
      </c>
      <c r="F399" s="8" t="s">
        <v>6</v>
      </c>
      <c r="G399" s="8" t="s">
        <v>6</v>
      </c>
      <c r="H399" s="8" t="s">
        <v>6</v>
      </c>
    </row>
    <row r="400" spans="1:8" ht="29.1" customHeight="1" x14ac:dyDescent="0.25">
      <c r="A400" s="68" t="str">
        <f>'02 LISTE DE CONTRÔLE ET RAPPORT'!A400</f>
        <v/>
      </c>
      <c r="B400" s="193">
        <f>'02 LISTE DE CONTRÔLE ET RAPPORT'!B400</f>
        <v>2403.0100000000002</v>
      </c>
      <c r="C400" s="691" t="str">
        <f>'02 LISTE DE CONTRÔLE ET RAPPORT'!C400</f>
        <v>Description du défaut: Sans recours à des moyens auxiliaires spéciaux, l’abri et la construction protégée ne peuvent pas être libérés et préparés pour leur occupation respectivement dans les cinq jours et immédiatement.</v>
      </c>
      <c r="D400" s="71"/>
      <c r="E400" s="8" t="s">
        <v>6</v>
      </c>
      <c r="F400" s="8" t="s">
        <v>6</v>
      </c>
      <c r="G400" s="8" t="s">
        <v>6</v>
      </c>
      <c r="H400" s="8" t="s">
        <v>6</v>
      </c>
    </row>
    <row r="401" spans="1:8" ht="29.1" customHeight="1" x14ac:dyDescent="0.25">
      <c r="A401" s="236" t="str">
        <f>'02 LISTE DE CONTRÔLE ET RAPPORT'!A401</f>
        <v/>
      </c>
      <c r="B401" s="222"/>
      <c r="C401" s="682" t="str">
        <f>'02 LISTE DE CONTRÔLE ET RAPPORT'!C401</f>
        <v>Les instructions de démontage, moyens auxiliaires et outils nécessaires à la préparation doivent être entreposés dans l’ouvrage de protection ou à proximité de celui-ci.</v>
      </c>
      <c r="D401" s="238"/>
      <c r="E401" s="8" t="s">
        <v>6</v>
      </c>
      <c r="F401" s="8" t="s">
        <v>6</v>
      </c>
      <c r="G401" s="8" t="s">
        <v>6</v>
      </c>
      <c r="H401" s="8" t="s">
        <v>6</v>
      </c>
    </row>
    <row r="402" spans="1:8" ht="29.1" customHeight="1" x14ac:dyDescent="0.25">
      <c r="A402" s="14" t="str">
        <f>'02 LISTE DE CONTRÔLE ET RAPPORT'!A402</f>
        <v/>
      </c>
      <c r="B402" s="63">
        <f>'02 LISTE DE CONTRÔLE ET RAPPORT'!B402</f>
        <v>2403.02</v>
      </c>
      <c r="C402" s="693" t="str">
        <f>'02 LISTE DE CONTRÔLE ET RAPPORT'!C402</f>
        <v>Description du défaut: L’ouvrage de protection ne peut pas être mis en service à tout moment en cas de catastrophe ou de situation d’urgence (abris: valable uniquement pour les abris publics prévus comme hébergements d’urgence).</v>
      </c>
      <c r="D402" s="71"/>
      <c r="E402" s="8" t="s">
        <v>6</v>
      </c>
      <c r="F402" s="8" t="s">
        <v>6</v>
      </c>
      <c r="G402" s="8" t="s">
        <v>6</v>
      </c>
    </row>
    <row r="403" spans="1:8" ht="29.1" customHeight="1" thickBot="1" x14ac:dyDescent="0.3">
      <c r="A403" s="236" t="str">
        <f>'02 LISTE DE CONTRÔLE ET RAPPORT'!A403</f>
        <v/>
      </c>
      <c r="B403" s="225"/>
      <c r="C403" s="683" t="str">
        <f>'02 LISTE DE CONTRÔLE ET RAPPORT'!C403</f>
        <v>Les instructions de démontage, moyens auxiliaires et outils nécessaires à la préparation doivent être entreposés dans l’ouvrage de protection ou à proximité de celui-ci.</v>
      </c>
      <c r="D403" s="239"/>
      <c r="E403" s="8" t="s">
        <v>6</v>
      </c>
      <c r="F403" s="8" t="s">
        <v>6</v>
      </c>
      <c r="G403" s="8" t="s">
        <v>6</v>
      </c>
    </row>
    <row r="404" spans="1:8" ht="18.95" hidden="1" customHeight="1" thickBot="1" x14ac:dyDescent="0.3">
      <c r="A404" s="654" t="str">
        <f>'02 LISTE DE CONTRÔLE ET RAPPORT'!A404</f>
        <v/>
      </c>
      <c r="B404" s="648">
        <f>'02 LISTE DE CONTRÔLE ET RAPPORT'!B404</f>
        <v>2500</v>
      </c>
      <c r="C404" s="655" t="str">
        <f>'02 LISTE DE CONTRÔLE ET RAPPORT'!C404</f>
        <v>Système de détection de gaz (local des engins po att)</v>
      </c>
      <c r="D404" s="656"/>
      <c r="E404" s="8" t="s">
        <v>6</v>
      </c>
      <c r="F404" s="8" t="s">
        <v>6</v>
      </c>
    </row>
    <row r="405" spans="1:8" ht="15.75" hidden="1" thickBot="1" x14ac:dyDescent="0.3">
      <c r="A405" s="72" t="str">
        <f>'02 LISTE DE CONTRÔLE ET RAPPORT'!A405</f>
        <v/>
      </c>
      <c r="B405" s="207">
        <f>'02 LISTE DE CONTRÔLE ET RAPPORT'!B405</f>
        <v>2501</v>
      </c>
      <c r="C405" s="632" t="str">
        <f>'02 LISTE DE CONTRÔLE ET RAPPORT'!C405</f>
        <v>Système de détection de gaz manquant</v>
      </c>
      <c r="D405" s="651"/>
      <c r="E405" s="8" t="s">
        <v>6</v>
      </c>
      <c r="F405" s="8" t="s">
        <v>6</v>
      </c>
    </row>
    <row r="406" spans="1:8" ht="170.1" hidden="1" customHeight="1" x14ac:dyDescent="0.25">
      <c r="A406" s="75" t="str">
        <f>'02 LISTE DE CONTRÔLE ET RAPPORT'!A406</f>
        <v/>
      </c>
      <c r="B406" s="200">
        <f>'02 LISTE DE CONTRÔLE ET RAPPORT'!B406</f>
        <v>2501.0100000000002</v>
      </c>
      <c r="C406" s="642" t="str">
        <f>'02 LISTE DE CONTRÔLE ET RAPPORT'!C406</f>
        <v>Description du défaut: Il manque un panneau d’avertissement indiquant qu’aucun liquide inflammable ne doit être stocké.</v>
      </c>
      <c r="D406" s="77"/>
      <c r="E406" s="8" t="s">
        <v>6</v>
      </c>
      <c r="F406" s="8" t="s">
        <v>6</v>
      </c>
    </row>
    <row r="407" spans="1:8" ht="58.5" hidden="1" customHeight="1" x14ac:dyDescent="0.25">
      <c r="A407" s="236" t="str">
        <f>'02 LISTE DE CONTRÔLE ET RAPPORT'!A407</f>
        <v/>
      </c>
      <c r="B407" s="222"/>
      <c r="C407" s="223" t="str">
        <f>'02 LISTE DE CONTRÔLE ET RAPPORT'!C407</f>
        <v>Aucun liquide inflammable ne peut être stocké dans ce local. Un panneau d’avertissement «Aucun liquide inflammable ne doit être entreposé dans ce local» doit donc être placé bien en évidence devant l’entrée.</v>
      </c>
      <c r="D407" s="238"/>
      <c r="E407" s="8" t="s">
        <v>6</v>
      </c>
      <c r="F407" s="8" t="s">
        <v>6</v>
      </c>
    </row>
    <row r="408" spans="1:8" ht="170.1" hidden="1" customHeight="1" x14ac:dyDescent="0.25">
      <c r="A408" s="74" t="str">
        <f>'02 LISTE DE CONTRÔLE ET RAPPORT'!A408</f>
        <v/>
      </c>
      <c r="B408" s="199">
        <f>'02 LISTE DE CONTRÔLE ET RAPPORT'!B408</f>
        <v>2501.02</v>
      </c>
      <c r="C408" s="641" t="str">
        <f>'02 LISTE DE CONTRÔLE ET RAPPORT'!C408</f>
        <v>Description du défaut: Des liquides inflammables ou des appareils avec un réservoir de combustible rempli sont entreposés dans la construction.</v>
      </c>
      <c r="D408" s="77"/>
      <c r="E408" s="8" t="s">
        <v>6</v>
      </c>
      <c r="F408" s="8" t="s">
        <v>6</v>
      </c>
    </row>
    <row r="409" spans="1:8" ht="174.6" hidden="1" customHeight="1" x14ac:dyDescent="0.25">
      <c r="A409" s="236" t="str">
        <f>'02 LISTE DE CONTRÔLE ET RAPPORT'!A409</f>
        <v/>
      </c>
      <c r="B409" s="222"/>
      <c r="C409" s="223" t="str">
        <f>'02 LISTE DE CONTRÔLE ET RAPPORT'!C409</f>
        <v>Si des liquides inflammables (carburants et matières consommables, machines et appareils avec le réservoir rempli, autres liquides inflammables) sont entreposés dans le local des engins, la première mesure immédiate à prendre est de les déplacer. En outre, les appareils électriques (déshumidificateurs, radiateurs, etc.) et les raccordements (prises) ne doivent pas être placés à moins d’un mètre du sol. En présence d’un appareil de ventilation VA 150, les conduites flexibles doivent être raccordées et plombées de manière à garantir   un apport d’air permanent. Il n’est pas nécessaire d’équiper le local des engins d’un filtre à gaz.</v>
      </c>
      <c r="D409" s="238"/>
      <c r="E409" s="8" t="s">
        <v>6</v>
      </c>
      <c r="F409" s="8" t="s">
        <v>6</v>
      </c>
    </row>
    <row r="410" spans="1:8" ht="87.6" hidden="1" customHeight="1" x14ac:dyDescent="0.25">
      <c r="A410" s="236" t="str">
        <f>'02 LISTE DE CONTRÔLE ET RAPPORT'!A410</f>
        <v/>
      </c>
      <c r="B410" s="222"/>
      <c r="C410" s="223" t="str">
        <f>'02 LISTE DE CONTRÔLE ET RAPPORT'!C410</f>
        <v>Si, pour des questions de capacité opérationnelle de la protection civile, il s’avère à l’avenir nécessaire d’entreposer des liquides inflammables ou des appareils avec un réservoir de combustible rempli, la marche à suivre devra être discutée avec l’autorité cantonale responsable des ouvrages de protection.</v>
      </c>
      <c r="D410" s="238"/>
      <c r="E410" s="8" t="s">
        <v>6</v>
      </c>
      <c r="F410" s="8" t="s">
        <v>6</v>
      </c>
    </row>
    <row r="411" spans="1:8" ht="58.5" hidden="1" customHeight="1" thickBot="1" x14ac:dyDescent="0.3">
      <c r="A411" s="236" t="str">
        <f>'02 LISTE DE CONTRÔLE ET RAPPORT'!A411</f>
        <v/>
      </c>
      <c r="B411" s="225"/>
      <c r="C411" s="227" t="str">
        <f>'02 LISTE DE CONTRÔLE ET RAPPORT'!C411</f>
        <v>Un projet en vue du montage d’un appareil de détection de gaz doit être soumis à l’OFPP par la voie de service. Les bases correspondantes de l’OFPP doivent être respectées.</v>
      </c>
      <c r="D411" s="238"/>
      <c r="E411" s="8" t="s">
        <v>6</v>
      </c>
      <c r="F411" s="8" t="s">
        <v>6</v>
      </c>
    </row>
    <row r="412" spans="1:8" ht="15.75" hidden="1" thickBot="1" x14ac:dyDescent="0.3">
      <c r="A412" s="72" t="str">
        <f>'02 LISTE DE CONTRÔLE ET RAPPORT'!A412</f>
        <v/>
      </c>
      <c r="B412" s="207">
        <f>'02 LISTE DE CONTRÔLE ET RAPPORT'!B412</f>
        <v>2502</v>
      </c>
      <c r="C412" s="632" t="str">
        <f>'02 LISTE DE CONTRÔLE ET RAPPORT'!C412</f>
        <v>Système de détection de gaz disponible</v>
      </c>
      <c r="D412" s="651"/>
      <c r="E412" s="8" t="s">
        <v>6</v>
      </c>
      <c r="F412" s="8" t="s">
        <v>6</v>
      </c>
    </row>
    <row r="413" spans="1:8" ht="170.1" hidden="1" customHeight="1" x14ac:dyDescent="0.25">
      <c r="A413" s="75" t="str">
        <f>'02 LISTE DE CONTRÔLE ET RAPPORT'!A413</f>
        <v/>
      </c>
      <c r="B413" s="200">
        <f>'02 LISTE DE CONTRÔLE ET RAPPORT'!B413</f>
        <v>2502.0100000000002</v>
      </c>
      <c r="C413" s="642" t="str">
        <f>'02 LISTE DE CONTRÔLE ET RAPPORT'!C413</f>
        <v>Description du défaut: Il manque une plaquette d’avertissement adaptée au type de ventilation et indiquant les mesures à prendre en cas d’alarme.</v>
      </c>
      <c r="D413" s="77"/>
      <c r="E413" s="8" t="s">
        <v>6</v>
      </c>
      <c r="F413" s="8" t="s">
        <v>6</v>
      </c>
    </row>
    <row r="414" spans="1:8" ht="102" hidden="1" customHeight="1" x14ac:dyDescent="0.25">
      <c r="A414" s="236" t="str">
        <f>'02 LISTE DE CONTRÔLE ET RAPPORT'!A414</f>
        <v/>
      </c>
      <c r="B414" s="222"/>
      <c r="C414" s="223" t="str">
        <f>'02 LISTE DE CONTRÔLE ET RAPPORT'!C414</f>
        <v xml:space="preserve">Une plaquette d’avertissement doit être fixée bien en évidence à l’entrée du local des engins. Elle doit contenir des indications précises sur le comportement à adopter en cas de déclenchement de l’alarme. Les mesures prescrites doivent être bien lisibles et contenir des informations telles que le nom et le numéro de téléphone des personnes responsables. </v>
      </c>
      <c r="D414" s="238"/>
      <c r="E414" s="8" t="s">
        <v>6</v>
      </c>
      <c r="F414" s="8" t="s">
        <v>6</v>
      </c>
    </row>
    <row r="415" spans="1:8" ht="170.1" hidden="1" customHeight="1" x14ac:dyDescent="0.25">
      <c r="A415" s="74" t="str">
        <f>'02 LISTE DE CONTRÔLE ET RAPPORT'!A415</f>
        <v/>
      </c>
      <c r="B415" s="199">
        <f>'02 LISTE DE CONTRÔLE ET RAPPORT'!B415</f>
        <v>2502.02</v>
      </c>
      <c r="C415" s="641" t="str">
        <f>'02 LISTE DE CONTRÔLE ET RAPPORT'!C415</f>
        <v>Description du défaut: La plaquette d’avertissement indiquant les mesures à prendre n’est pas mise à jour en ce qui concerne les personnes et les organisations responsables.</v>
      </c>
      <c r="D415" s="77"/>
      <c r="E415" s="8" t="s">
        <v>6</v>
      </c>
      <c r="F415" s="8" t="s">
        <v>6</v>
      </c>
    </row>
    <row r="416" spans="1:8" ht="44.1" hidden="1" customHeight="1" x14ac:dyDescent="0.25">
      <c r="A416" s="236" t="str">
        <f>'02 LISTE DE CONTRÔLE ET RAPPORT'!A416</f>
        <v/>
      </c>
      <c r="B416" s="222"/>
      <c r="C416" s="223" t="str">
        <f>'02 LISTE DE CONTRÔLE ET RAPPORT'!C416</f>
        <v>Les informations telles que le nom et le numéro de téléphone des personnes responsables doivent être mises à jour immédiatement.</v>
      </c>
      <c r="D416" s="238"/>
      <c r="E416" s="8" t="s">
        <v>6</v>
      </c>
      <c r="F416" s="8" t="s">
        <v>6</v>
      </c>
    </row>
    <row r="417" spans="1:6" ht="170.1" hidden="1" customHeight="1" x14ac:dyDescent="0.25">
      <c r="A417" s="74" t="str">
        <f>'02 LISTE DE CONTRÔLE ET RAPPORT'!A417</f>
        <v/>
      </c>
      <c r="B417" s="199">
        <f>'02 LISTE DE CONTRÔLE ET RAPPORT'!B417</f>
        <v>2502.0300000000002</v>
      </c>
      <c r="C417" s="641" t="str">
        <f>'02 LISTE DE CONTRÔLE ET RAPPORT'!C417</f>
        <v>Description du défaut: Les personnes et les organisations responsables averties en cas d’alarme ne connaissent pas les mesures à prendre.</v>
      </c>
      <c r="D417" s="77"/>
      <c r="E417" s="8" t="s">
        <v>6</v>
      </c>
      <c r="F417" s="8" t="s">
        <v>6</v>
      </c>
    </row>
    <row r="418" spans="1:6" ht="87.6" hidden="1" customHeight="1" x14ac:dyDescent="0.25">
      <c r="A418" s="236" t="str">
        <f>'02 LISTE DE CONTRÔLE ET RAPPORT'!A418</f>
        <v/>
      </c>
      <c r="B418" s="222"/>
      <c r="C418" s="223" t="str">
        <f>'02 LISTE DE CONTRÔLE ET RAPPORT'!C418</f>
        <v>La présence d’un appareil de détection de gaz doit être rappelée à intervalles réguliers aux personnes et organisations responsables (p. ex. aux sapeurs-pompiers). Des listes de contrôle doivent être disponibles et indiquer la marche à suivre en cas de déclenchement de l’alarme.</v>
      </c>
      <c r="D418" s="238"/>
      <c r="E418" s="8" t="s">
        <v>6</v>
      </c>
      <c r="F418" s="8" t="s">
        <v>6</v>
      </c>
    </row>
    <row r="419" spans="1:6" ht="170.1" hidden="1" customHeight="1" x14ac:dyDescent="0.25">
      <c r="A419" s="74" t="str">
        <f>'02 LISTE DE CONTRÔLE ET RAPPORT'!A419</f>
        <v/>
      </c>
      <c r="B419" s="199">
        <f>'02 LISTE DE CONTRÔLE ET RAPPORT'!B419</f>
        <v>2502.04</v>
      </c>
      <c r="C419" s="641" t="str">
        <f>'02 LISTE DE CONTRÔLE ET RAPPORT'!C419</f>
        <v>Description du défaut: Aucun contrat de maintenance n’a été conclu pour l’appareil de détection du gaz.</v>
      </c>
      <c r="D419" s="77"/>
      <c r="E419" s="8" t="s">
        <v>6</v>
      </c>
      <c r="F419" s="8" t="s">
        <v>6</v>
      </c>
    </row>
    <row r="420" spans="1:6" ht="29.45" hidden="1" customHeight="1" x14ac:dyDescent="0.25">
      <c r="A420" s="236" t="str">
        <f>'02 LISTE DE CONTRÔLE ET RAPPORT'!A420</f>
        <v/>
      </c>
      <c r="B420" s="222"/>
      <c r="C420" s="223" t="str">
        <f>'02 LISTE DE CONTRÔLE ET RAPPORT'!C420</f>
        <v>Un contrat de maintenance doit être conclu avec le fournisseur.</v>
      </c>
      <c r="D420" s="238"/>
      <c r="E420" s="8" t="s">
        <v>6</v>
      </c>
      <c r="F420" s="8" t="s">
        <v>6</v>
      </c>
    </row>
    <row r="421" spans="1:6" ht="170.1" hidden="1" customHeight="1" x14ac:dyDescent="0.25">
      <c r="A421" s="74" t="str">
        <f>'02 LISTE DE CONTRÔLE ET RAPPORT'!A421</f>
        <v/>
      </c>
      <c r="B421" s="199">
        <f>'02 LISTE DE CONTRÔLE ET RAPPORT'!B421</f>
        <v>2502.0500000000002</v>
      </c>
      <c r="C421" s="641" t="str">
        <f>'02 LISTE DE CONTRÔLE ET RAPPORT'!C421</f>
        <v>Description du défaut: Il manque un carnet de contrôle/une feuille de contrôle.</v>
      </c>
      <c r="D421" s="77"/>
      <c r="E421" s="8" t="s">
        <v>6</v>
      </c>
      <c r="F421" s="8" t="s">
        <v>6</v>
      </c>
    </row>
    <row r="422" spans="1:6" ht="44.1" hidden="1" customHeight="1" x14ac:dyDescent="0.25">
      <c r="A422" s="236" t="str">
        <f>'02 LISTE DE CONTRÔLE ET RAPPORT'!A422</f>
        <v/>
      </c>
      <c r="B422" s="222"/>
      <c r="C422" s="223" t="str">
        <f>'02 LISTE DE CONTRÔLE ET RAPPORT'!C422</f>
        <v>Il doit y avoir un carnet/une feuille de contrôle pour la consignation des contrôles, dérangements, réparations, irrégularités, adjonctions ou événements particuliers.</v>
      </c>
      <c r="D422" s="238"/>
      <c r="E422" s="8" t="s">
        <v>6</v>
      </c>
      <c r="F422" s="8" t="s">
        <v>6</v>
      </c>
    </row>
    <row r="423" spans="1:6" ht="170.1" hidden="1" customHeight="1" x14ac:dyDescent="0.25">
      <c r="A423" s="74" t="str">
        <f>'02 LISTE DE CONTRÔLE ET RAPPORT'!A423</f>
        <v/>
      </c>
      <c r="B423" s="199">
        <f>'02 LISTE DE CONTRÔLE ET RAPPORT'!B423</f>
        <v>2502.06</v>
      </c>
      <c r="C423" s="641" t="str">
        <f>'02 LISTE DE CONTRÔLE ET RAPPORT'!C423</f>
        <v>Description du défaut: Le carnet de contrôle/la feuille de contrôle n’est pas entièrement mis à jour.</v>
      </c>
      <c r="D423" s="77"/>
      <c r="E423" s="8" t="s">
        <v>6</v>
      </c>
      <c r="F423" s="8" t="s">
        <v>6</v>
      </c>
    </row>
    <row r="424" spans="1:6" ht="58.5" hidden="1" customHeight="1" x14ac:dyDescent="0.25">
      <c r="A424" s="236" t="str">
        <f>'02 LISTE DE CONTRÔLE ET RAPPORT'!A424</f>
        <v/>
      </c>
      <c r="B424" s="222"/>
      <c r="C424" s="223" t="str">
        <f>'02 LISTE DE CONTRÔLE ET RAPPORT'!C424</f>
        <v>Tous les contrôles, dérangements, réparations, irrégularités ou adjonctions, événements particuliers, etc., doivent être consignés dans le carnet ou sur la feuille de contrôle.</v>
      </c>
      <c r="D424" s="238"/>
      <c r="E424" s="8" t="s">
        <v>6</v>
      </c>
      <c r="F424" s="8" t="s">
        <v>6</v>
      </c>
    </row>
    <row r="425" spans="1:6" ht="170.1" hidden="1" customHeight="1" x14ac:dyDescent="0.25">
      <c r="A425" s="74" t="str">
        <f>'02 LISTE DE CONTRÔLE ET RAPPORT'!A425</f>
        <v/>
      </c>
      <c r="B425" s="199">
        <f>'02 LISTE DE CONTRÔLE ET RAPPORT'!B425</f>
        <v>2502.0700000000002</v>
      </c>
      <c r="C425" s="641" t="str">
        <f>'02 LISTE DE CONTRÔLE ET RAPPORT'!C425</f>
        <v>Description du défaut: Les entretiens périodiques de l’installation de détection de gaz n’ont pas été effectués conformément au contrat d’entretien.</v>
      </c>
      <c r="D425" s="77"/>
      <c r="E425" s="8" t="s">
        <v>6</v>
      </c>
      <c r="F425" s="8" t="s">
        <v>6</v>
      </c>
    </row>
    <row r="426" spans="1:6" ht="15" hidden="1" customHeight="1" thickBot="1" x14ac:dyDescent="0.3">
      <c r="A426" s="236" t="str">
        <f>'02 LISTE DE CONTRÔLE ET RAPPORT'!A426</f>
        <v/>
      </c>
      <c r="B426" s="225"/>
      <c r="C426" s="227" t="str">
        <f>'02 LISTE DE CONTRÔLE ET RAPPORT'!C426</f>
        <v>L’entretien doit être effectué sans délai.</v>
      </c>
      <c r="D426" s="238"/>
      <c r="E426" s="8" t="s">
        <v>6</v>
      </c>
      <c r="F426" s="8" t="s">
        <v>6</v>
      </c>
    </row>
    <row r="427" spans="1:6" ht="30.75" hidden="1" thickBot="1" x14ac:dyDescent="0.3">
      <c r="A427" s="72" t="str">
        <f>'02 LISTE DE CONTRÔLE ET RAPPORT'!A427</f>
        <v/>
      </c>
      <c r="B427" s="207">
        <f>'02 LISTE DE CONTRÔLE ET RAPPORT'!B427</f>
        <v>2503</v>
      </c>
      <c r="C427" s="632" t="str">
        <f>'02 LISTE DE CONTRÔLE ET RAPPORT'!C427</f>
        <v>Installations électriques liées au système de détection de gaz</v>
      </c>
      <c r="D427" s="651"/>
      <c r="E427" s="8" t="s">
        <v>6</v>
      </c>
      <c r="F427" s="8" t="s">
        <v>6</v>
      </c>
    </row>
    <row r="428" spans="1:6" ht="170.1" hidden="1" customHeight="1" x14ac:dyDescent="0.25">
      <c r="A428" s="75" t="str">
        <f>'02 LISTE DE CONTRÔLE ET RAPPORT'!A428</f>
        <v/>
      </c>
      <c r="B428" s="200">
        <f>'02 LISTE DE CONTRÔLE ET RAPPORT'!B428</f>
        <v>2503.0100000000002</v>
      </c>
      <c r="C428" s="642" t="str">
        <f>'02 LISTE DE CONTRÔLE ET RAPPORT'!C428</f>
        <v>Description du défaut: Certains composants des installations à courant fort (interrupteurs, prises, etc.) ainsi que les appareils électriques (déshumidificateurs, radiateurs, chargeurs, etc.) ne sont manifestement pas placés à plus d’un mètre du sol (consignes concernant la protection contre les explosions de la Suva).</v>
      </c>
      <c r="D428" s="77"/>
      <c r="E428" s="8" t="s">
        <v>6</v>
      </c>
      <c r="F428" s="8" t="s">
        <v>6</v>
      </c>
    </row>
    <row r="429" spans="1:6" ht="72.95" hidden="1" customHeight="1" x14ac:dyDescent="0.25">
      <c r="A429" s="236" t="str">
        <f>'02 LISTE DE CONTRÔLE ET RAPPORT'!A429</f>
        <v/>
      </c>
      <c r="B429" s="222"/>
      <c r="C429" s="223" t="str">
        <f>'02 LISTE DE CONTRÔLE ET RAPPORT'!C429</f>
        <v>Les installations électriques doivent être modifiées de façon à ce que leur bord inférieur (interrupteurs, prises, déshumidificateurs, radiateurs, etc.) soit à plus d’un mètre du sol. Le cas échéant, la protection EMP ne doit pas être entravée.</v>
      </c>
      <c r="D429" s="238"/>
      <c r="E429" s="8" t="s">
        <v>6</v>
      </c>
      <c r="F429" s="8" t="s">
        <v>6</v>
      </c>
    </row>
    <row r="430" spans="1:6" ht="170.1" hidden="1" customHeight="1" x14ac:dyDescent="0.25">
      <c r="A430" s="74" t="str">
        <f>'02 LISTE DE CONTRÔLE ET RAPPORT'!A430</f>
        <v/>
      </c>
      <c r="B430" s="199">
        <f>'02 LISTE DE CONTRÔLE ET RAPPORT'!B430</f>
        <v>2503.02</v>
      </c>
      <c r="C430" s="641" t="str">
        <f>'02 LISTE DE CONTRÔLE ET RAPPORT'!C430</f>
        <v>Description du défaut: Il n’est pas garanti que l’appareil de ventilation 150 (VA 150) empêche une marche à l’air de roulement.</v>
      </c>
      <c r="D430" s="77"/>
      <c r="E430" s="8" t="s">
        <v>6</v>
      </c>
      <c r="F430" s="8" t="s">
        <v>6</v>
      </c>
    </row>
    <row r="431" spans="1:6" ht="87.6" hidden="1" customHeight="1" x14ac:dyDescent="0.25">
      <c r="A431" s="236" t="str">
        <f>'02 LISTE DE CONTRÔLE ET RAPPORT'!A431</f>
        <v/>
      </c>
      <c r="B431" s="222"/>
      <c r="C431" s="223" t="str">
        <f>'02 LISTE DE CONTRÔLE ET RAPPORT'!C431</f>
        <v>Afin d’éviter, le cas échéant, qu’un réchauffeur d’air électrique puisse mettre le feu à des vapeurs inflammables et afin que celles-ci puissent ainsi être évacuées au moyen de l’appareil de ventilation, le VA 150 ne doit pas pouvoir être utilisé en marche à air de roulement.</v>
      </c>
      <c r="D431" s="238"/>
      <c r="E431" s="8" t="s">
        <v>6</v>
      </c>
      <c r="F431" s="8" t="s">
        <v>6</v>
      </c>
    </row>
    <row r="432" spans="1:6" ht="58.5" hidden="1" customHeight="1" x14ac:dyDescent="0.25">
      <c r="A432" s="236" t="str">
        <f>'02 LISTE DE CONTRÔLE ET RAPPORT'!A432</f>
        <v/>
      </c>
      <c r="B432" s="222"/>
      <c r="C432" s="223" t="str">
        <f>'02 LISTE DE CONTRÔLE ET RAPPORT'!C432</f>
        <v>Les conduites flexibles doivent être raccordées de manière fixe (raccord rapide ou tuyau) et plombées en sorte de garantir un apport d’air permanent. Il n’est pas nécessaire d’équiper le local des engins d’un filtre à gaz.</v>
      </c>
      <c r="D432" s="238"/>
      <c r="E432" s="8" t="s">
        <v>6</v>
      </c>
      <c r="F432" s="8" t="s">
        <v>6</v>
      </c>
    </row>
    <row r="433" spans="1:8" ht="170.1" hidden="1" customHeight="1" x14ac:dyDescent="0.25">
      <c r="A433" s="74" t="str">
        <f>'02 LISTE DE CONTRÔLE ET RAPPORT'!A433</f>
        <v/>
      </c>
      <c r="B433" s="199">
        <f>'02 LISTE DE CONTRÔLE ET RAPPORT'!B433</f>
        <v>2503.0300000000002</v>
      </c>
      <c r="C433" s="641" t="str">
        <f>'02 LISTE DE CONTRÔLE ET RAPPORT'!C433</f>
        <v>Description du défaut: Il n’est pas garanti que le VA 150 ne puisse être démarré qu’au niveau du tableau secondaire.</v>
      </c>
      <c r="D433" s="77"/>
      <c r="E433" s="8" t="s">
        <v>6</v>
      </c>
      <c r="F433" s="8" t="s">
        <v>6</v>
      </c>
    </row>
    <row r="434" spans="1:8" ht="102" hidden="1" customHeight="1" thickBot="1" x14ac:dyDescent="0.3">
      <c r="A434" s="236" t="str">
        <f>'02 LISTE DE CONTRÔLE ET RAPPORT'!A434</f>
        <v/>
      </c>
      <c r="B434" s="225"/>
      <c r="C434" s="227" t="str">
        <f>'02 LISTE DE CONTRÔLE ET RAPPORT'!C434</f>
        <v>Afin que personne ne doive pénétrer dans le local des engins en cas de déclenchement de l’appareil de détection de gaz, l’appareil de ventilation servant à évacuer les vapeurs inflammables doit pouvoir être mis en marche depuis l’extérieur. À cet effet, l’installation électrique doit être modifiée par un professionnel. L’interrupteur du VA doit être ponté.</v>
      </c>
      <c r="D434" s="239"/>
      <c r="E434" s="8" t="s">
        <v>6</v>
      </c>
      <c r="F434" s="8" t="s">
        <v>6</v>
      </c>
    </row>
    <row r="435" spans="1:8" ht="29.1" customHeight="1" thickBot="1" x14ac:dyDescent="0.3">
      <c r="A435" s="172" t="str">
        <f>'02 LISTE DE CONTRÔLE ET RAPPORT'!A435</f>
        <v/>
      </c>
      <c r="B435" s="202">
        <f>'02 LISTE DE CONTRÔLE ET RAPPORT'!B435</f>
        <v>2600</v>
      </c>
      <c r="C435" s="704" t="str">
        <f>'02 LISTE DE CONTRÔLE ET RAPPORT'!C435</f>
        <v>Défauts exceptionnels dans le chapitre partie construction</v>
      </c>
      <c r="D435" s="659"/>
      <c r="E435" s="8" t="s">
        <v>6</v>
      </c>
      <c r="F435" s="8" t="s">
        <v>6</v>
      </c>
      <c r="G435" s="8" t="s">
        <v>6</v>
      </c>
    </row>
    <row r="436" spans="1:8" ht="29.1" customHeight="1" x14ac:dyDescent="0.25">
      <c r="A436" s="174" t="str">
        <f>'02 LISTE DE CONTRÔLE ET RAPPORT'!A436</f>
        <v/>
      </c>
      <c r="B436" s="203">
        <f>'02 LISTE DE CONTRÔLE ET RAPPORT'!B436</f>
        <v>2601</v>
      </c>
      <c r="C436" s="705" t="str">
        <f>'02 LISTE DE CONTRÔLE ET RAPPORT'!C436</f>
        <v>Description des défauts:</v>
      </c>
      <c r="D436" s="667"/>
      <c r="E436" s="8" t="s">
        <v>6</v>
      </c>
      <c r="F436" s="8" t="s">
        <v>6</v>
      </c>
      <c r="G436" s="8" t="s">
        <v>6</v>
      </c>
    </row>
    <row r="437" spans="1:8" ht="29.1" customHeight="1" x14ac:dyDescent="0.25">
      <c r="A437" s="178" t="str">
        <f>'02 LISTE DE CONTRÔLE ET RAPPORT'!A437</f>
        <v/>
      </c>
      <c r="B437" s="204">
        <f>'02 LISTE DE CONTRÔLE ET RAPPORT'!B437</f>
        <v>2602</v>
      </c>
      <c r="C437" s="706" t="str">
        <f>'02 LISTE DE CONTRÔLE ET RAPPORT'!C437</f>
        <v>Description des défauts:</v>
      </c>
      <c r="D437" s="668"/>
      <c r="E437" s="8" t="s">
        <v>6</v>
      </c>
      <c r="F437" s="8" t="s">
        <v>6</v>
      </c>
      <c r="G437" s="8" t="s">
        <v>6</v>
      </c>
    </row>
    <row r="438" spans="1:8" ht="29.1" customHeight="1" thickBot="1" x14ac:dyDescent="0.3">
      <c r="A438" s="182" t="str">
        <f>'02 LISTE DE CONTRÔLE ET RAPPORT'!A438</f>
        <v/>
      </c>
      <c r="B438" s="205">
        <f>'02 LISTE DE CONTRÔLE ET RAPPORT'!B438</f>
        <v>2603</v>
      </c>
      <c r="C438" s="707" t="str">
        <f>'02 LISTE DE CONTRÔLE ET RAPPORT'!C438</f>
        <v>Description des défauts:</v>
      </c>
      <c r="D438" s="669"/>
      <c r="E438" s="8" t="s">
        <v>6</v>
      </c>
      <c r="F438" s="8" t="s">
        <v>6</v>
      </c>
      <c r="G438" s="8" t="s">
        <v>6</v>
      </c>
    </row>
    <row r="439" spans="1:8" ht="29.1" customHeight="1" thickBot="1" x14ac:dyDescent="0.3">
      <c r="A439" s="215" t="str">
        <f>'02 LISTE DE CONTRÔLE ET RAPPORT'!A439</f>
        <v/>
      </c>
      <c r="B439" s="670">
        <f>'02 LISTE DE CONTRÔLE ET RAPPORT'!B439</f>
        <v>3000</v>
      </c>
      <c r="C439" s="708" t="str">
        <f>'02 LISTE DE CONTRÔLE ET RAPPORT'!C439</f>
        <v>Ventilation</v>
      </c>
      <c r="D439" s="672"/>
      <c r="E439" s="8" t="s">
        <v>6</v>
      </c>
      <c r="F439" s="8" t="s">
        <v>6</v>
      </c>
      <c r="G439" s="8" t="s">
        <v>6</v>
      </c>
      <c r="H439" s="8" t="s">
        <v>6</v>
      </c>
    </row>
    <row r="440" spans="1:8" ht="29.1" customHeight="1" thickBot="1" x14ac:dyDescent="0.3">
      <c r="A440" s="654" t="str">
        <f>'02 LISTE DE CONTRÔLE ET RAPPORT'!A440</f>
        <v/>
      </c>
      <c r="B440" s="648">
        <f>'02 LISTE DE CONTRÔLE ET RAPPORT'!B440</f>
        <v>3100</v>
      </c>
      <c r="C440" s="690" t="str">
        <f>'02 LISTE DE CONTRÔLE ET RAPPORT'!C440</f>
        <v>Documents d’exploitation</v>
      </c>
      <c r="D440" s="656"/>
      <c r="E440" s="8" t="s">
        <v>6</v>
      </c>
      <c r="F440" s="8" t="s">
        <v>6</v>
      </c>
      <c r="G440" s="8" t="s">
        <v>6</v>
      </c>
      <c r="H440" s="8" t="s">
        <v>6</v>
      </c>
    </row>
    <row r="441" spans="1:8" ht="29.1" customHeight="1" thickBot="1" x14ac:dyDescent="0.3">
      <c r="A441" s="72" t="str">
        <f>'02 LISTE DE CONTRÔLE ET RAPPORT'!A441</f>
        <v/>
      </c>
      <c r="B441" s="207">
        <f>'02 LISTE DE CONTRÔLE ET RAPPORT'!B441</f>
        <v>3101</v>
      </c>
      <c r="C441" s="680" t="str">
        <f>'02 LISTE DE CONTRÔLE ET RAPPORT'!C441</f>
        <v>Schéma d’exploitation</v>
      </c>
      <c r="D441" s="651"/>
      <c r="E441" s="8" t="s">
        <v>6</v>
      </c>
      <c r="F441" s="8" t="s">
        <v>6</v>
      </c>
      <c r="G441" s="8" t="s">
        <v>6</v>
      </c>
      <c r="H441" s="8" t="s">
        <v>6</v>
      </c>
    </row>
    <row r="442" spans="1:8" ht="29.1" customHeight="1" x14ac:dyDescent="0.25">
      <c r="A442" s="67" t="str">
        <f>'02 LISTE DE CONTRÔLE ET RAPPORT'!A442</f>
        <v/>
      </c>
      <c r="B442" s="190">
        <f>'02 LISTE DE CONTRÔLE ET RAPPORT'!B442</f>
        <v>3101.01</v>
      </c>
      <c r="C442" s="695" t="str">
        <f>'02 LISTE DE CONTRÔLE ET RAPPORT'!C442</f>
        <v xml:space="preserve">Description du défaut: Le schéma d’exploitation «Ventilation» (schéma de principe avec mode d’emploi) n’est pas affiché en permanence à un endroit approprié. </v>
      </c>
      <c r="D442" s="70"/>
      <c r="E442" s="8" t="s">
        <v>6</v>
      </c>
      <c r="F442" s="8" t="s">
        <v>6</v>
      </c>
      <c r="G442" s="8" t="s">
        <v>6</v>
      </c>
      <c r="H442" s="8" t="s">
        <v>6</v>
      </c>
    </row>
    <row r="443" spans="1:8" ht="29.1" customHeight="1" x14ac:dyDescent="0.25">
      <c r="A443" s="236" t="str">
        <f>'02 LISTE DE CONTRÔLE ET RAPPORT'!A443</f>
        <v/>
      </c>
      <c r="B443" s="222"/>
      <c r="C443" s="682" t="str">
        <f>'02 LISTE DE CONTRÔLE ET RAPPORT'!C443</f>
        <v>Il convient d’établir un schéma de principe et de le fixer bien en évidence sur le VA.</v>
      </c>
      <c r="D443" s="238"/>
      <c r="E443" s="8" t="s">
        <v>6</v>
      </c>
      <c r="F443" s="8" t="s">
        <v>6</v>
      </c>
      <c r="G443" s="8" t="s">
        <v>6</v>
      </c>
      <c r="H443" s="8" t="s">
        <v>6</v>
      </c>
    </row>
    <row r="444" spans="1:8" ht="29.1" customHeight="1" x14ac:dyDescent="0.25">
      <c r="A444" s="67" t="str">
        <f>'02 LISTE DE CONTRÔLE ET RAPPORT'!A444</f>
        <v/>
      </c>
      <c r="B444" s="191">
        <f>'02 LISTE DE CONTRÔLE ET RAPPORT'!B444</f>
        <v>3101.02</v>
      </c>
      <c r="C444" s="681" t="str">
        <f>'02 LISTE DE CONTRÔLE ET RAPPORT'!C444</f>
        <v>Description du défaut: Dans les abris où un appareil de ventilation central est installé ou prescrit, ainsi que dans les constructions protégées, le schéma d’exploitation «Ventilation» existant ne correspond pas à l’installation actuelle.</v>
      </c>
      <c r="D444" s="70"/>
      <c r="E444" s="8" t="s">
        <v>6</v>
      </c>
      <c r="F444" s="8" t="s">
        <v>6</v>
      </c>
      <c r="G444" s="8" t="s">
        <v>6</v>
      </c>
    </row>
    <row r="445" spans="1:8" ht="29.1" customHeight="1" x14ac:dyDescent="0.25">
      <c r="A445" s="236" t="str">
        <f>'02 LISTE DE CONTRÔLE ET RAPPORT'!A445</f>
        <v/>
      </c>
      <c r="B445" s="222"/>
      <c r="C445" s="682" t="str">
        <f>'02 LISTE DE CONTRÔLE ET RAPPORT'!C445</f>
        <v>Le schéma d’exploitation existant doit être complété, corrigé ou redessiné.</v>
      </c>
      <c r="D445" s="238"/>
      <c r="E445" s="8" t="s">
        <v>6</v>
      </c>
      <c r="F445" s="8" t="s">
        <v>6</v>
      </c>
      <c r="G445" s="8" t="s">
        <v>6</v>
      </c>
    </row>
    <row r="446" spans="1:8" ht="29.1" customHeight="1" x14ac:dyDescent="0.25">
      <c r="A446" s="67" t="str">
        <f>'02 LISTE DE CONTRÔLE ET RAPPORT'!A446</f>
        <v/>
      </c>
      <c r="B446" s="191">
        <f>'02 LISTE DE CONTRÔLE ET RAPPORT'!B446</f>
        <v>3101.03</v>
      </c>
      <c r="C446" s="681" t="str">
        <f>'02 LISTE DE CONTRÔLE ET RAPPORT'!C446</f>
        <v>Description du défaut: Les modes d’exploitation suivants ne peuvent pas être réglés correctement selon le schéma/les instructions:</v>
      </c>
      <c r="D446" s="70"/>
      <c r="E446" s="8" t="s">
        <v>6</v>
      </c>
      <c r="F446" s="8" t="s">
        <v>6</v>
      </c>
      <c r="G446" s="8" t="s">
        <v>6</v>
      </c>
    </row>
    <row r="447" spans="1:8" ht="29.1" customHeight="1" x14ac:dyDescent="0.25">
      <c r="A447" s="236" t="str">
        <f>'02 LISTE DE CONTRÔLE ET RAPPORT'!A447</f>
        <v/>
      </c>
      <c r="B447" s="222"/>
      <c r="C447" s="688" t="str">
        <f>'02 LISTE DE CONTRÔLE ET RAPPORT'!C447</f>
        <v>-        service d’entretien,</v>
      </c>
      <c r="D447" s="238"/>
      <c r="E447" s="8" t="s">
        <v>6</v>
      </c>
      <c r="F447" s="8" t="s">
        <v>6</v>
      </c>
      <c r="G447" s="8" t="s">
        <v>6</v>
      </c>
    </row>
    <row r="448" spans="1:8" ht="29.1" customHeight="1" x14ac:dyDescent="0.25">
      <c r="A448" s="236" t="str">
        <f>'02 LISTE DE CONTRÔLE ET RAPPORT'!A448</f>
        <v/>
      </c>
      <c r="B448" s="222"/>
      <c r="C448" s="688" t="str">
        <f>'02 LISTE DE CONTRÔLE ET RAPPORT'!C448</f>
        <v>-        fonctionnement à l’air de roulement,</v>
      </c>
      <c r="D448" s="238"/>
      <c r="E448" s="8" t="s">
        <v>6</v>
      </c>
      <c r="F448" s="8" t="s">
        <v>6</v>
      </c>
      <c r="G448" s="8" t="s">
        <v>6</v>
      </c>
    </row>
    <row r="449" spans="1:8" ht="29.1" customHeight="1" x14ac:dyDescent="0.25">
      <c r="A449" s="236" t="str">
        <f>'02 LISTE DE CONTRÔLE ET RAPPORT'!A449</f>
        <v/>
      </c>
      <c r="B449" s="222"/>
      <c r="C449" s="688" t="str">
        <f>'02 LISTE DE CONTRÔLE ET RAPPORT'!C449</f>
        <v>-        marche sans filtre,</v>
      </c>
      <c r="D449" s="238"/>
      <c r="E449" s="8" t="s">
        <v>6</v>
      </c>
      <c r="F449" s="8" t="s">
        <v>6</v>
      </c>
      <c r="G449" s="8" t="s">
        <v>6</v>
      </c>
    </row>
    <row r="450" spans="1:8" ht="29.1" customHeight="1" x14ac:dyDescent="0.25">
      <c r="A450" s="236" t="str">
        <f>'02 LISTE DE CONTRÔLE ET RAPPORT'!A450</f>
        <v/>
      </c>
      <c r="B450" s="222"/>
      <c r="C450" s="688" t="str">
        <f>'02 LISTE DE CONTRÔLE ET RAPPORT'!C450</f>
        <v>-        marche avec filtre et</v>
      </c>
      <c r="D450" s="238"/>
      <c r="E450" s="8" t="s">
        <v>6</v>
      </c>
      <c r="F450" s="8" t="s">
        <v>6</v>
      </c>
      <c r="G450" s="8" t="s">
        <v>6</v>
      </c>
    </row>
    <row r="451" spans="1:8" ht="29.1" customHeight="1" x14ac:dyDescent="0.25">
      <c r="A451" s="236" t="str">
        <f>'02 LISTE DE CONTRÔLE ET RAPPORT'!A451</f>
        <v/>
      </c>
      <c r="B451" s="222"/>
      <c r="C451" s="688" t="str">
        <f>'02 LISTE DE CONTRÔLE ET RAPPORT'!C451</f>
        <v>-        ventilation de secours.</v>
      </c>
      <c r="D451" s="238"/>
      <c r="E451" s="8" t="s">
        <v>6</v>
      </c>
      <c r="F451" s="8" t="s">
        <v>6</v>
      </c>
      <c r="G451" s="8" t="s">
        <v>6</v>
      </c>
    </row>
    <row r="452" spans="1:8" ht="29.1" customHeight="1" x14ac:dyDescent="0.25">
      <c r="A452" s="236" t="str">
        <f>'02 LISTE DE CONTRÔLE ET RAPPORT'!A452</f>
        <v/>
      </c>
      <c r="B452" s="222"/>
      <c r="C452" s="687" t="str">
        <f>'02 LISTE DE CONTRÔLE ET RAPPORT'!C452</f>
        <v>À contrôler dans les abris où un VA central est prescrit (abris à partir de 800 places protégées) ou a été installé.</v>
      </c>
      <c r="D452" s="238"/>
      <c r="E452" s="8" t="s">
        <v>6</v>
      </c>
      <c r="F452" s="8" t="s">
        <v>6</v>
      </c>
      <c r="G452" s="8" t="s">
        <v>6</v>
      </c>
    </row>
    <row r="453" spans="1:8" ht="29.1" customHeight="1" thickBot="1" x14ac:dyDescent="0.3">
      <c r="A453" s="236" t="str">
        <f>'02 LISTE DE CONTRÔLE ET RAPPORT'!A453</f>
        <v/>
      </c>
      <c r="B453" s="225"/>
      <c r="C453" s="694" t="str">
        <f>'02 LISTE DE CONTRÔLE ET RAPPORT'!C453</f>
        <v>Le schéma d’exploitation «Ventilation» doit indiquer comment régler les différents modes d’exploitation. La marche à suivre doit être discutée avec l’autorité cantonale responsable des ouvrages de protection.</v>
      </c>
      <c r="D453" s="238"/>
      <c r="E453" s="8" t="s">
        <v>6</v>
      </c>
      <c r="F453" s="8" t="s">
        <v>6</v>
      </c>
      <c r="G453" s="8" t="s">
        <v>6</v>
      </c>
    </row>
    <row r="454" spans="1:8" ht="29.1" customHeight="1" thickBot="1" x14ac:dyDescent="0.3">
      <c r="A454" s="72" t="str">
        <f>'02 LISTE DE CONTRÔLE ET RAPPORT'!A454</f>
        <v/>
      </c>
      <c r="B454" s="207">
        <f>'02 LISTE DE CONTRÔLE ET RAPPORT'!B454</f>
        <v>3102</v>
      </c>
      <c r="C454" s="680" t="str">
        <f>'02 LISTE DE CONTRÔLE ET RAPPORT'!C454</f>
        <v xml:space="preserve">Étiquette des composants pour les VA centraux </v>
      </c>
      <c r="D454" s="651"/>
      <c r="E454" s="8" t="s">
        <v>6</v>
      </c>
      <c r="F454" s="8" t="s">
        <v>6</v>
      </c>
      <c r="G454" s="8" t="s">
        <v>6</v>
      </c>
    </row>
    <row r="455" spans="1:8" ht="29.1" customHeight="1" x14ac:dyDescent="0.25">
      <c r="A455" s="67" t="str">
        <f>'02 LISTE DE CONTRÔLE ET RAPPORT'!A455</f>
        <v/>
      </c>
      <c r="B455" s="190">
        <f>'02 LISTE DE CONTRÔLE ET RAPPORT'!B455</f>
        <v>3102.01</v>
      </c>
      <c r="C455" s="695" t="str">
        <f>'02 LISTE DE CONTRÔLE ET RAPPORT'!C455</f>
        <v>Description du défaut: Les numérotations et les positions des ITE et du schéma d’exploitation ne correspondent pas aux désignations utilisées.</v>
      </c>
      <c r="D455" s="70"/>
      <c r="E455" s="8" t="s">
        <v>6</v>
      </c>
      <c r="F455" s="8" t="s">
        <v>6</v>
      </c>
      <c r="G455" s="8" t="s">
        <v>6</v>
      </c>
    </row>
    <row r="456" spans="1:8" ht="29.1" customHeight="1" x14ac:dyDescent="0.25">
      <c r="A456" s="236" t="str">
        <f>'02 LISTE DE CONTRÔLE ET RAPPORT'!A456</f>
        <v/>
      </c>
      <c r="B456" s="222"/>
      <c r="C456" s="682" t="str">
        <f>'02 LISTE DE CONTRÔLE ET RAPPORT'!C456</f>
        <v>Ces inscriptions doivent être corrigées ou complétées.</v>
      </c>
      <c r="D456" s="238"/>
      <c r="E456" s="8" t="s">
        <v>6</v>
      </c>
      <c r="F456" s="8" t="s">
        <v>6</v>
      </c>
      <c r="G456" s="8" t="s">
        <v>6</v>
      </c>
    </row>
    <row r="457" spans="1:8" ht="29.1" customHeight="1" x14ac:dyDescent="0.25">
      <c r="A457" s="61" t="str">
        <f>'02 LISTE DE CONTRÔLE ET RAPPORT'!A457</f>
        <v/>
      </c>
      <c r="B457" s="191">
        <f>'02 LISTE DE CONTRÔLE ET RAPPORT'!B457</f>
        <v>3102.02</v>
      </c>
      <c r="C457" s="681" t="str">
        <f>'02 LISTE DE CONTRÔLE ET RAPPORT'!C457</f>
        <v>Description du défaut: Les inscriptions ne sont pas apposées en permanence et de manière à éviter toute confusion.</v>
      </c>
      <c r="D457" s="70"/>
      <c r="E457" s="8" t="s">
        <v>6</v>
      </c>
      <c r="F457" s="8" t="s">
        <v>6</v>
      </c>
      <c r="G457" s="8" t="s">
        <v>6</v>
      </c>
    </row>
    <row r="458" spans="1:8" ht="29.1" customHeight="1" thickBot="1" x14ac:dyDescent="0.3">
      <c r="A458" s="236" t="str">
        <f>'02 LISTE DE CONTRÔLE ET RAPPORT'!A458</f>
        <v/>
      </c>
      <c r="B458" s="225"/>
      <c r="C458" s="683" t="str">
        <f>'02 LISTE DE CONTRÔLE ET RAPPORT'!C458</f>
        <v>Les inscriptions doivent être apposées en permanence à l’endroit prévu (par exemple autocollant, plaquette en aluminium avec chaîne, etc.) et pouvoir être clairement attribuées au composant correspondant. Grâce à elles, les installations doivent pouvoir être utilisées à l'aide du schéma d'exploitation même par un personnel non spécialisé ayant reçu les instructions nécessaires.</v>
      </c>
      <c r="D458" s="239"/>
      <c r="E458" s="8" t="s">
        <v>6</v>
      </c>
      <c r="F458" s="8" t="s">
        <v>6</v>
      </c>
      <c r="G458" s="8" t="s">
        <v>6</v>
      </c>
    </row>
    <row r="459" spans="1:8" ht="29.1" customHeight="1" thickBot="1" x14ac:dyDescent="0.3">
      <c r="A459" s="654" t="str">
        <f>'02 LISTE DE CONTRÔLE ET RAPPORT'!A459</f>
        <v/>
      </c>
      <c r="B459" s="648">
        <f>'02 LISTE DE CONTRÔLE ET RAPPORT'!B459</f>
        <v>3200</v>
      </c>
      <c r="C459" s="690" t="str">
        <f>'02 LISTE DE CONTRÔLE ET RAPPORT'!C459</f>
        <v>Sas</v>
      </c>
      <c r="D459" s="656"/>
      <c r="E459" s="8" t="s">
        <v>6</v>
      </c>
      <c r="F459" s="8" t="s">
        <v>6</v>
      </c>
      <c r="G459" s="8" t="s">
        <v>6</v>
      </c>
      <c r="H459" s="8" t="s">
        <v>6</v>
      </c>
    </row>
    <row r="460" spans="1:8" ht="29.1" customHeight="1" thickBot="1" x14ac:dyDescent="0.3">
      <c r="A460" s="72" t="str">
        <f>'02 LISTE DE CONTRÔLE ET RAPPORT'!A460</f>
        <v/>
      </c>
      <c r="B460" s="207">
        <f>'02 LISTE DE CONTRÔLE ET RAPPORT'!B460</f>
        <v>3201</v>
      </c>
      <c r="C460" s="680" t="str">
        <f>'02 LISTE DE CONTRÔLE ET RAPPORT'!C460</f>
        <v>Étiquettes et temps de rinçage</v>
      </c>
      <c r="D460" s="651"/>
      <c r="E460" s="8" t="s">
        <v>6</v>
      </c>
      <c r="F460" s="8" t="s">
        <v>6</v>
      </c>
      <c r="G460" s="8" t="s">
        <v>6</v>
      </c>
      <c r="H460" s="8" t="s">
        <v>6</v>
      </c>
    </row>
    <row r="461" spans="1:8" ht="29.1" customHeight="1" x14ac:dyDescent="0.25">
      <c r="A461" s="68" t="str">
        <f>'02 LISTE DE CONTRÔLE ET RAPPORT'!A461</f>
        <v/>
      </c>
      <c r="B461" s="193">
        <f>'02 LISTE DE CONTRÔLE ET RAPPORT'!B461</f>
        <v>3201.01</v>
      </c>
      <c r="C461" s="691" t="str">
        <f>'02 LISTE DE CONTRÔLE ET RAPPORT'!C461</f>
        <v>Description du défaut: Dans les sas, le temps de rinçage ne figure pas sur un écriteau apposé en permanence.</v>
      </c>
      <c r="D461" s="71"/>
      <c r="E461" s="8" t="s">
        <v>6</v>
      </c>
      <c r="F461" s="8" t="s">
        <v>6</v>
      </c>
      <c r="G461" s="8" t="s">
        <v>6</v>
      </c>
      <c r="H461" s="8" t="s">
        <v>6</v>
      </c>
    </row>
    <row r="462" spans="1:8" ht="29.1" customHeight="1" x14ac:dyDescent="0.25">
      <c r="A462" s="236" t="str">
        <f>'02 LISTE DE CONTRÔLE ET RAPPORT'!A462</f>
        <v/>
      </c>
      <c r="B462" s="222"/>
      <c r="C462" s="682" t="str">
        <f>'02 LISTE DE CONTRÔLE ET RAPPORT'!C462</f>
        <v>Si le temps de rinçage du sas (temps nécessaire pour quatre renouvellements d’air) n’est pas clairement mentionné dans la documentation de l’ouvrage de protection, il convient de charger une entreprise spécialisée d’effectuer les calculs adéquats (à l’aide de la mesure du débit d’air évacué). Le temps de rinçage du sas pour quatre renouvellements d’air lors de la marche avec filtre (sans air de roulement) doit être affiché dans le sas sur un écriteau bien visible et résistant à l’usure. La marche à suivre doit être discutée avec l’autorité cantonale responsable des ouvrages de protection.</v>
      </c>
      <c r="D462" s="238"/>
      <c r="E462" s="8" t="s">
        <v>6</v>
      </c>
      <c r="F462" s="8" t="s">
        <v>6</v>
      </c>
      <c r="G462" s="8" t="s">
        <v>6</v>
      </c>
      <c r="H462" s="8" t="s">
        <v>6</v>
      </c>
    </row>
    <row r="463" spans="1:8" ht="29.1" customHeight="1" x14ac:dyDescent="0.25">
      <c r="A463" s="67" t="str">
        <f>'02 LISTE DE CONTRÔLE ET RAPPORT'!A463</f>
        <v/>
      </c>
      <c r="B463" s="191">
        <f>'02 LISTE DE CONTRÔLE ET RAPPORT'!B463</f>
        <v>3201.02</v>
      </c>
      <c r="C463" s="681" t="str">
        <f>'02 LISTE DE CONTRÔLE ET RAPPORT'!C463</f>
        <v>Description du défaut: Le temps de rinçage est supérieur à quinze minutes.</v>
      </c>
      <c r="D463" s="70"/>
      <c r="E463" s="8" t="s">
        <v>6</v>
      </c>
      <c r="F463" s="8" t="s">
        <v>6</v>
      </c>
      <c r="G463" s="8" t="s">
        <v>6</v>
      </c>
      <c r="H463" s="8" t="s">
        <v>6</v>
      </c>
    </row>
    <row r="464" spans="1:8" ht="29.1" customHeight="1" thickBot="1" x14ac:dyDescent="0.3">
      <c r="A464" s="236" t="str">
        <f>'02 LISTE DE CONTRÔLE ET RAPPORT'!A464</f>
        <v/>
      </c>
      <c r="B464" s="225"/>
      <c r="C464" s="683" t="str">
        <f>'02 LISTE DE CONTRÔLE ET RAPPORT'!C464</f>
        <v>Il convient de prendre des mesures conformes aux instructions techniques pour la modernisation des constructions et des abris spéciaux (ITMO 1997 Constructions) afin de réduire le temps de rinçage des sas. Pour ce faire, il est nécessaire de faire appel à des entreprises spécialisées et de discuter de la marche à suivre avec l’autorité cantonale responsable des ouvrages de protection.</v>
      </c>
      <c r="D464" s="238"/>
      <c r="E464" s="8" t="s">
        <v>6</v>
      </c>
      <c r="F464" s="8" t="s">
        <v>6</v>
      </c>
      <c r="G464" s="8" t="s">
        <v>6</v>
      </c>
      <c r="H464" s="8" t="s">
        <v>6</v>
      </c>
    </row>
    <row r="465" spans="1:8" ht="29.1" customHeight="1" thickBot="1" x14ac:dyDescent="0.3">
      <c r="A465" s="72" t="str">
        <f>'02 LISTE DE CONTRÔLE ET RAPPORT'!A465</f>
        <v/>
      </c>
      <c r="B465" s="207">
        <f>'02 LISTE DE CONTRÔLE ET RAPPORT'!B465</f>
        <v>3202</v>
      </c>
      <c r="C465" s="680" t="str">
        <f>'02 LISTE DE CONTRÔLE ET RAPPORT'!C465</f>
        <v>Sas distinct donnant sur le local des machines</v>
      </c>
      <c r="D465" s="651"/>
      <c r="E465" s="8" t="s">
        <v>6</v>
      </c>
      <c r="F465" s="8" t="s">
        <v>6</v>
      </c>
      <c r="G465" s="8" t="s">
        <v>6</v>
      </c>
    </row>
    <row r="466" spans="1:8" ht="29.1" customHeight="1" x14ac:dyDescent="0.25">
      <c r="A466" s="68" t="str">
        <f>'02 LISTE DE CONTRÔLE ET RAPPORT'!A466</f>
        <v/>
      </c>
      <c r="B466" s="193">
        <f>'02 LISTE DE CONTRÔLE ET RAPPORT'!B466</f>
        <v>3202.01</v>
      </c>
      <c r="C466" s="691" t="str">
        <f>'02 LISTE DE CONTRÔLE ET RAPPORT'!C466</f>
        <v>Description du défaut: Dans le sas donnant sur le local des machines, le temps de rinçage ne figure pas sur un écriteau apposé en permanence.</v>
      </c>
      <c r="D466" s="71"/>
      <c r="E466" s="8" t="s">
        <v>6</v>
      </c>
      <c r="F466" s="8" t="s">
        <v>6</v>
      </c>
      <c r="G466" s="8" t="s">
        <v>6</v>
      </c>
    </row>
    <row r="467" spans="1:8" ht="29.1" customHeight="1" x14ac:dyDescent="0.25">
      <c r="A467" s="236" t="str">
        <f>'02 LISTE DE CONTRÔLE ET RAPPORT'!A467</f>
        <v/>
      </c>
      <c r="B467" s="222"/>
      <c r="C467" s="682" t="str">
        <f>'02 LISTE DE CONTRÔLE ET RAPPORT'!C467</f>
        <v>Si le temps de rinçage du sas (temps nécessaire pour quatre renouvellements d’air) n’est pas clairement mentionné dans la documentation de l’ouvrage de protection, il convient de charger une entreprise spécialisée d’effectuer les calculs adéquats (à l’aide de la mesure du débit d’air évacué). Le temps de rinçage du sas pour quatre renouvellements d’air lors de la marche avec filtre (sans air de roulement) doit être affiché dans le sas sur un écriteau bien visible et résistant à l’usure. La marche à suivre doit être discutée avec l’autorité cantonale responsable des ouvrages de protection.</v>
      </c>
      <c r="D467" s="238"/>
      <c r="E467" s="8" t="s">
        <v>6</v>
      </c>
      <c r="F467" s="8" t="s">
        <v>6</v>
      </c>
      <c r="G467" s="8" t="s">
        <v>6</v>
      </c>
    </row>
    <row r="468" spans="1:8" ht="29.1" customHeight="1" x14ac:dyDescent="0.25">
      <c r="A468" s="61" t="str">
        <f>'02 LISTE DE CONTRÔLE ET RAPPORT'!A468</f>
        <v/>
      </c>
      <c r="B468" s="191">
        <f>'02 LISTE DE CONTRÔLE ET RAPPORT'!B468</f>
        <v>3202.02</v>
      </c>
      <c r="C468" s="681" t="str">
        <f>'02 LISTE DE CONTRÔLE ET RAPPORT'!C468</f>
        <v>Description du défaut: Le temps de rinçage est supérieur à quinze minutes.</v>
      </c>
      <c r="D468" s="70"/>
      <c r="E468" s="8" t="s">
        <v>6</v>
      </c>
      <c r="F468" s="8" t="s">
        <v>6</v>
      </c>
      <c r="G468" s="8" t="s">
        <v>6</v>
      </c>
    </row>
    <row r="469" spans="1:8" ht="29.1" customHeight="1" x14ac:dyDescent="0.25">
      <c r="A469" s="236" t="str">
        <f>'02 LISTE DE CONTRÔLE ET RAPPORT'!A469</f>
        <v/>
      </c>
      <c r="B469" s="222"/>
      <c r="C469" s="682" t="str">
        <f>'02 LISTE DE CONTRÔLE ET RAPPORT'!C469</f>
        <v>Il convient de prendre des mesures conformes aux instructions techniques pour la modernisation des constructions et des abris spéciaux (ITMO 1997 Constructions) afin de réduire le temps de rinçage des sas. Pour ce faire, il est nécessaire de faire appel à des entreprises spécialisées et de discuter de la marche à suivre avec l’autorité cantonale responsable des ouvrages de protection.</v>
      </c>
      <c r="D469" s="238"/>
      <c r="E469" s="8" t="s">
        <v>6</v>
      </c>
      <c r="F469" s="8" t="s">
        <v>6</v>
      </c>
      <c r="G469" s="8" t="s">
        <v>6</v>
      </c>
    </row>
    <row r="470" spans="1:8" ht="29.1" customHeight="1" x14ac:dyDescent="0.25">
      <c r="A470" s="14" t="str">
        <f>'02 LISTE DE CONTRÔLE ET RAPPORT'!A470</f>
        <v/>
      </c>
      <c r="B470" s="63">
        <f>'02 LISTE DE CONTRÔLE ET RAPPORT'!B470</f>
        <v>3202.03</v>
      </c>
      <c r="C470" s="693" t="str">
        <f>'02 LISTE DE CONTRÔLE ET RAPPORT'!C470</f>
        <v>Description du défaut: Il manque un tuyau démontable dans le conduit d’évacuation d’air.</v>
      </c>
      <c r="D470" s="71"/>
      <c r="E470" s="8" t="s">
        <v>6</v>
      </c>
      <c r="F470" s="8" t="s">
        <v>6</v>
      </c>
      <c r="G470" s="8" t="s">
        <v>6</v>
      </c>
    </row>
    <row r="471" spans="1:8" ht="29.1" customHeight="1" x14ac:dyDescent="0.25">
      <c r="A471" s="236" t="str">
        <f>'02 LISTE DE CONTRÔLE ET RAPPORT'!A471</f>
        <v/>
      </c>
      <c r="B471" s="222"/>
      <c r="C471" s="682" t="str">
        <f>'02 LISTE DE CONTRÔLE ET RAPPORT'!C471</f>
        <v>Il convient de remédier à cette lacune et de discuter de la marche à suivre avec l’autorité cantonale responsable des ouvrages de protection.</v>
      </c>
      <c r="D471" s="238"/>
      <c r="E471" s="8" t="s">
        <v>6</v>
      </c>
      <c r="F471" s="8" t="s">
        <v>6</v>
      </c>
      <c r="G471" s="8" t="s">
        <v>6</v>
      </c>
    </row>
    <row r="472" spans="1:8" ht="29.1" customHeight="1" x14ac:dyDescent="0.25">
      <c r="A472" s="61" t="str">
        <f>'02 LISTE DE CONTRÔLE ET RAPPORT'!A472</f>
        <v/>
      </c>
      <c r="B472" s="191">
        <f>'02 LISTE DE CONTRÔLE ET RAPPORT'!B472</f>
        <v>3202.04</v>
      </c>
      <c r="C472" s="681" t="str">
        <f>'02 LISTE DE CONTRÔLE ET RAPPORT'!C472</f>
        <v xml:space="preserve">Description du défaut: Il manque un mode d’emploi, y compris les outils nécessaires, pour le tuyau démontable du conduit d’évacuation d’air. </v>
      </c>
      <c r="D472" s="70"/>
      <c r="E472" s="8" t="s">
        <v>6</v>
      </c>
      <c r="F472" s="8" t="s">
        <v>6</v>
      </c>
      <c r="G472" s="8" t="s">
        <v>6</v>
      </c>
    </row>
    <row r="473" spans="1:8" ht="29.1" customHeight="1" thickBot="1" x14ac:dyDescent="0.3">
      <c r="A473" s="236" t="str">
        <f>'02 LISTE DE CONTRÔLE ET RAPPORT'!A473</f>
        <v/>
      </c>
      <c r="B473" s="225"/>
      <c r="C473" s="683" t="str">
        <f>'02 LISTE DE CONTRÔLE ET RAPPORT'!C473</f>
        <v>Le mode d’emploi et les outils nécessaires doivent être placés de manière permanente dans le sas pour la transformation.</v>
      </c>
      <c r="D473" s="239"/>
      <c r="E473" s="8" t="s">
        <v>6</v>
      </c>
      <c r="F473" s="8" t="s">
        <v>6</v>
      </c>
      <c r="G473" s="8" t="s">
        <v>6</v>
      </c>
    </row>
    <row r="474" spans="1:8" ht="29.1" customHeight="1" thickBot="1" x14ac:dyDescent="0.3">
      <c r="A474" s="654" t="str">
        <f>'02 LISTE DE CONTRÔLE ET RAPPORT'!A474</f>
        <v/>
      </c>
      <c r="B474" s="648">
        <f>'02 LISTE DE CONTRÔLE ET RAPPORT'!B474</f>
        <v>3300</v>
      </c>
      <c r="C474" s="690" t="str">
        <f>'02 LISTE DE CONTRÔLE ET RAPPORT'!C474</f>
        <v>Composants de ventilation</v>
      </c>
      <c r="D474" s="656"/>
      <c r="E474" s="8" t="s">
        <v>6</v>
      </c>
      <c r="F474" s="8" t="s">
        <v>6</v>
      </c>
      <c r="G474" s="8" t="s">
        <v>6</v>
      </c>
      <c r="H474" s="8" t="s">
        <v>6</v>
      </c>
    </row>
    <row r="475" spans="1:8" ht="29.1" customHeight="1" thickBot="1" x14ac:dyDescent="0.3">
      <c r="A475" s="72" t="str">
        <f>'02 LISTE DE CONTRÔLE ET RAPPORT'!A475</f>
        <v/>
      </c>
      <c r="B475" s="207">
        <f>'02 LISTE DE CONTRÔLE ET RAPPORT'!B475</f>
        <v>3301</v>
      </c>
      <c r="C475" s="680" t="str">
        <f>'02 LISTE DE CONTRÔLE ET RAPPORT'!C475</f>
        <v>Soupapes (soupapes de surpression SSP / valves anti-explosion VAE / SSP/VAE combinées)</v>
      </c>
      <c r="D475" s="651"/>
      <c r="E475" s="8" t="s">
        <v>6</v>
      </c>
      <c r="F475" s="8" t="s">
        <v>6</v>
      </c>
      <c r="G475" s="8" t="s">
        <v>6</v>
      </c>
      <c r="H475" s="8" t="s">
        <v>6</v>
      </c>
    </row>
    <row r="476" spans="1:8" ht="29.1" customHeight="1" x14ac:dyDescent="0.25">
      <c r="A476" s="68" t="str">
        <f>'02 LISTE DE CONTRÔLE ET RAPPORT'!A476</f>
        <v/>
      </c>
      <c r="B476" s="193">
        <f>'02 LISTE DE CONTRÔLE ET RAPPORT'!B476</f>
        <v>3301.01</v>
      </c>
      <c r="C476" s="691" t="str">
        <f>'02 LISTE DE CONTRÔLE ET RAPPORT'!C476</f>
        <v>Description du défaut: L’accès aux soupapes pour effectuer un contrôle n’est pas garanti.</v>
      </c>
      <c r="D476" s="71"/>
      <c r="E476" s="8" t="s">
        <v>6</v>
      </c>
      <c r="F476" s="8" t="s">
        <v>6</v>
      </c>
      <c r="G476" s="8" t="s">
        <v>6</v>
      </c>
      <c r="H476" s="8" t="s">
        <v>6</v>
      </c>
    </row>
    <row r="477" spans="1:8" ht="29.1" customHeight="1" x14ac:dyDescent="0.25">
      <c r="A477" s="236" t="str">
        <f>'02 LISTE DE CONTRÔLE ET RAPPORT'!A477</f>
        <v/>
      </c>
      <c r="B477" s="222"/>
      <c r="C477" s="682" t="str">
        <f>'02 LISTE DE CONTRÔLE ET RAPPORT'!C477</f>
        <v>Le contrôle des soupapes n’a donc pas pu être effectué. L’accès doit être assuré par le personnel technique.</v>
      </c>
      <c r="D477" s="238"/>
      <c r="E477" s="8" t="s">
        <v>6</v>
      </c>
      <c r="F477" s="8" t="s">
        <v>6</v>
      </c>
      <c r="G477" s="8" t="s">
        <v>6</v>
      </c>
      <c r="H477" s="8" t="s">
        <v>6</v>
      </c>
    </row>
    <row r="478" spans="1:8" ht="29.1" customHeight="1" x14ac:dyDescent="0.25">
      <c r="A478" s="13" t="str">
        <f>'02 LISTE DE CONTRÔLE ET RAPPORT'!A478</f>
        <v/>
      </c>
      <c r="B478" s="198">
        <f>'02 LISTE DE CONTRÔLE ET RAPPORT'!B478</f>
        <v>3301.02</v>
      </c>
      <c r="C478" s="700" t="str">
        <f>'02 LISTE DE CONTRÔLE ET RAPPORT'!C478</f>
        <v>Description du défaut: Certaines soupapes sont manquantes ou ne sont pas montées.</v>
      </c>
      <c r="D478" s="154"/>
      <c r="E478" s="8" t="s">
        <v>6</v>
      </c>
      <c r="F478" s="8" t="s">
        <v>6</v>
      </c>
      <c r="G478" s="8" t="s">
        <v>6</v>
      </c>
      <c r="H478" s="8" t="s">
        <v>6</v>
      </c>
    </row>
    <row r="479" spans="1:8" ht="29.1" customHeight="1" x14ac:dyDescent="0.25">
      <c r="A479" s="221" t="str">
        <f>'02 LISTE DE CONTRÔLE ET RAPPORT'!A479</f>
        <v/>
      </c>
      <c r="B479" s="222"/>
      <c r="C479" s="682" t="str">
        <f>'02 LISTE DE CONTRÔLE ET RAPPORT'!C479</f>
        <v>Les soupapes manquantes doivent être montées par une entreprise spécialisée.</v>
      </c>
      <c r="D479" s="238"/>
      <c r="E479" s="8" t="s">
        <v>6</v>
      </c>
      <c r="F479" s="8" t="s">
        <v>6</v>
      </c>
      <c r="G479" s="8" t="s">
        <v>6</v>
      </c>
      <c r="H479" s="8" t="s">
        <v>6</v>
      </c>
    </row>
    <row r="480" spans="1:8" ht="29.1" customHeight="1" x14ac:dyDescent="0.25">
      <c r="A480" s="221" t="str">
        <f>'02 LISTE DE CONTRÔLE ET RAPPORT'!A480</f>
        <v/>
      </c>
      <c r="B480" s="222"/>
      <c r="C480" s="682" t="str">
        <f>'02 LISTE DE CONTRÔLE ET RAPPORT'!C480</f>
        <v>Si toutes les soupapes ne sont pas présentes et montées, l’ouvrage de protection n’est plus opérationnel! La marche à suivre doit être discutée avec l’autorité cantonale responsable des ouvrages de protection.</v>
      </c>
      <c r="D480" s="238"/>
      <c r="E480" s="8" t="s">
        <v>6</v>
      </c>
      <c r="F480" s="8" t="s">
        <v>6</v>
      </c>
      <c r="G480" s="8" t="s">
        <v>6</v>
      </c>
      <c r="H480" s="8" t="s">
        <v>6</v>
      </c>
    </row>
    <row r="481" spans="1:8" ht="29.1" customHeight="1" x14ac:dyDescent="0.25">
      <c r="A481" s="14" t="str">
        <f>'02 LISTE DE CONTRÔLE ET RAPPORT'!A481</f>
        <v/>
      </c>
      <c r="B481" s="63">
        <f>'02 LISTE DE CONTRÔLE ET RAPPORT'!B481</f>
        <v>3301.03</v>
      </c>
      <c r="C481" s="693" t="str">
        <f>'02 LISTE DE CONTRÔLE ET RAPPORT'!C481</f>
        <v>Description du défaut: Les soupapes ne sont pas pourvues d’une inscription BZS (autocollant/plaquette) ou ne disposent pas d’une homologation OFPP (BZS)valable.</v>
      </c>
      <c r="D481" s="71"/>
      <c r="E481" s="8" t="s">
        <v>6</v>
      </c>
      <c r="F481" s="8" t="s">
        <v>6</v>
      </c>
      <c r="G481" s="8" t="s">
        <v>6</v>
      </c>
      <c r="H481" s="8" t="s">
        <v>6</v>
      </c>
    </row>
    <row r="482" spans="1:8" ht="29.1" customHeight="1" x14ac:dyDescent="0.25">
      <c r="A482" s="221" t="str">
        <f>'02 LISTE DE CONTRÔLE ET RAPPORT'!A482</f>
        <v/>
      </c>
      <c r="B482" s="222"/>
      <c r="C482" s="682" t="str">
        <f>'02 LISTE DE CONTRÔLE ET RAPPORT'!C482</f>
        <v>Les soupapes qui ne sont plus homologuées sont signalées dans un tableau de l’annexe 3 des «ITMO 1997 Constructions».</v>
      </c>
      <c r="D482" s="238"/>
      <c r="E482" s="8" t="s">
        <v>6</v>
      </c>
      <c r="F482" s="8" t="s">
        <v>6</v>
      </c>
      <c r="G482" s="8" t="s">
        <v>6</v>
      </c>
      <c r="H482" s="8" t="s">
        <v>6</v>
      </c>
    </row>
    <row r="483" spans="1:8" ht="29.1" customHeight="1" x14ac:dyDescent="0.25">
      <c r="A483" s="221" t="str">
        <f>'02 LISTE DE CONTRÔLE ET RAPPORT'!A483</f>
        <v/>
      </c>
      <c r="B483" s="222"/>
      <c r="C483" s="682" t="str">
        <f>'02 LISTE DE CONTRÔLE ET RAPPORT'!C483</f>
        <v>Les soupapes doivent être remplacées. La marche à suivre doit être discutée avec l’autorité cantonale responsable des ouvrages de protection.</v>
      </c>
      <c r="D483" s="238"/>
      <c r="E483" s="8" t="s">
        <v>6</v>
      </c>
      <c r="F483" s="8" t="s">
        <v>6</v>
      </c>
      <c r="G483" s="8" t="s">
        <v>6</v>
      </c>
      <c r="H483" s="8" t="s">
        <v>6</v>
      </c>
    </row>
    <row r="484" spans="1:8" ht="29.1" customHeight="1" x14ac:dyDescent="0.25">
      <c r="A484" s="61" t="str">
        <f>'02 LISTE DE CONTRÔLE ET RAPPORT'!A484</f>
        <v/>
      </c>
      <c r="B484" s="191">
        <f>'02 LISTE DE CONTRÔLE ET RAPPORT'!B484</f>
        <v>3301.04</v>
      </c>
      <c r="C484" s="681" t="str">
        <f>'02 LISTE DE CONTRÔLE ET RAPPORT'!C484</f>
        <v>Description du défaut: Certaines soupapes sont encrassées ou ne sont pas entretenues correctement.</v>
      </c>
      <c r="D484" s="70"/>
      <c r="E484" s="8" t="s">
        <v>6</v>
      </c>
      <c r="F484" s="8" t="s">
        <v>6</v>
      </c>
      <c r="G484" s="8" t="s">
        <v>6</v>
      </c>
      <c r="H484" s="8" t="s">
        <v>6</v>
      </c>
    </row>
    <row r="485" spans="1:8" ht="29.1" customHeight="1" x14ac:dyDescent="0.25">
      <c r="A485" s="221" t="str">
        <f>'02 LISTE DE CONTRÔLE ET RAPPORT'!A485</f>
        <v/>
      </c>
      <c r="B485" s="222"/>
      <c r="C485" s="682" t="str">
        <f>'02 LISTE DE CONTRÔLE ET RAPPORT'!C485</f>
        <v>Il convient de contrôler les ouvertures des soupapes et d’effectuer un entretien (ITE: vérifier le fonctionnement, procéder à un nettoyage, ôter les résidus de peinture, etc.).</v>
      </c>
      <c r="D485" s="238"/>
      <c r="E485" s="8" t="s">
        <v>6</v>
      </c>
      <c r="F485" s="8" t="s">
        <v>6</v>
      </c>
      <c r="G485" s="8" t="s">
        <v>6</v>
      </c>
      <c r="H485" s="8" t="s">
        <v>6</v>
      </c>
    </row>
    <row r="486" spans="1:8" ht="29.1" customHeight="1" x14ac:dyDescent="0.25">
      <c r="A486" s="61" t="str">
        <f>'02 LISTE DE CONTRÔLE ET RAPPORT'!A486</f>
        <v/>
      </c>
      <c r="B486" s="191">
        <f>'02 LISTE DE CONTRÔLE ET RAPPORT'!B486</f>
        <v>3301.05</v>
      </c>
      <c r="C486" s="681" t="str">
        <f>'02 LISTE DE CONTRÔLE ET RAPPORT'!C486</f>
        <v>Description du défaut: Les grilles de protection près des soupapes sont rouillées ou manquantes.</v>
      </c>
      <c r="D486" s="70"/>
      <c r="E486" s="8" t="s">
        <v>6</v>
      </c>
      <c r="F486" s="8" t="s">
        <v>6</v>
      </c>
      <c r="G486" s="8" t="s">
        <v>6</v>
      </c>
      <c r="H486" s="8" t="s">
        <v>6</v>
      </c>
    </row>
    <row r="487" spans="1:8" ht="29.1" customHeight="1" x14ac:dyDescent="0.25">
      <c r="A487" s="221" t="str">
        <f>'02 LISTE DE CONTRÔLE ET RAPPORT'!A487</f>
        <v/>
      </c>
      <c r="B487" s="222"/>
      <c r="C487" s="682" t="str">
        <f>'02 LISTE DE CONTRÔLE ET RAPPORT'!C487</f>
        <v>Il convient de remplacer ces grilles de protection ou d’en acheter afin de les monter.</v>
      </c>
      <c r="D487" s="238"/>
      <c r="E487" s="8" t="s">
        <v>6</v>
      </c>
      <c r="F487" s="8" t="s">
        <v>6</v>
      </c>
      <c r="G487" s="8" t="s">
        <v>6</v>
      </c>
      <c r="H487" s="8" t="s">
        <v>6</v>
      </c>
    </row>
    <row r="488" spans="1:8" ht="29.1" customHeight="1" x14ac:dyDescent="0.25">
      <c r="A488" s="14" t="str">
        <f>'02 LISTE DE CONTRÔLE ET RAPPORT'!A488</f>
        <v/>
      </c>
      <c r="B488" s="63">
        <f>'02 LISTE DE CONTRÔLE ET RAPPORT'!B488</f>
        <v>3301.06</v>
      </c>
      <c r="C488" s="693" t="str">
        <f>'02 LISTE DE CONTRÔLE ET RAPPORT'!C488</f>
        <v>Description du défaut: Les plaques pare-éclats des soupapes débouchant directement à l’extérieur sont manquantes.</v>
      </c>
      <c r="D488" s="71"/>
      <c r="E488" s="8" t="s">
        <v>6</v>
      </c>
      <c r="F488" s="8" t="s">
        <v>6</v>
      </c>
      <c r="G488" s="8" t="s">
        <v>6</v>
      </c>
      <c r="H488" s="8" t="s">
        <v>6</v>
      </c>
    </row>
    <row r="489" spans="1:8" ht="29.1" customHeight="1" x14ac:dyDescent="0.25">
      <c r="A489" s="221" t="str">
        <f>'02 LISTE DE CONTRÔLE ET RAPPORT'!A489</f>
        <v/>
      </c>
      <c r="B489" s="222"/>
      <c r="C489" s="682" t="str">
        <f>'02 LISTE DE CONTRÔLE ET RAPPORT'!C489</f>
        <v>Il convient de se procurer des plaques pare-éclats (homologuées par l’OFPP [BZS]) et de les monter.</v>
      </c>
      <c r="D489" s="238"/>
      <c r="E489" s="8" t="s">
        <v>6</v>
      </c>
      <c r="F489" s="8" t="s">
        <v>6</v>
      </c>
      <c r="G489" s="8" t="s">
        <v>6</v>
      </c>
      <c r="H489" s="8" t="s">
        <v>6</v>
      </c>
    </row>
    <row r="490" spans="1:8" ht="29.1" customHeight="1" x14ac:dyDescent="0.25">
      <c r="A490" s="14" t="str">
        <f>'02 LISTE DE CONTRÔLE ET RAPPORT'!A490</f>
        <v/>
      </c>
      <c r="B490" s="63">
        <f>'02 LISTE DE CONTRÔLE ET RAPPORT'!B490</f>
        <v>3301.07</v>
      </c>
      <c r="C490" s="693" t="str">
        <f>'02 LISTE DE CONTRÔLE ET RAPPORT'!C490</f>
        <v>Description du défaut: Certaines VAE, VAE/PF, SSP, SSP/VAE ne fonctionnent pas correctement (ne s’ouvrent pas en cas de surpression).</v>
      </c>
      <c r="D490" s="71"/>
      <c r="E490" s="8" t="s">
        <v>6</v>
      </c>
      <c r="F490" s="8" t="s">
        <v>6</v>
      </c>
      <c r="G490" s="8" t="s">
        <v>6</v>
      </c>
      <c r="H490" s="8" t="s">
        <v>6</v>
      </c>
    </row>
    <row r="491" spans="1:8" ht="29.1" customHeight="1" thickBot="1" x14ac:dyDescent="0.3">
      <c r="A491" s="236" t="str">
        <f>'02 LISTE DE CONTRÔLE ET RAPPORT'!A491</f>
        <v/>
      </c>
      <c r="B491" s="225"/>
      <c r="C491" s="683" t="str">
        <f>'02 LISTE DE CONTRÔLE ET RAPPORT'!C491</f>
        <v>En cas de défaut, la marche à suivre doit être discutée avec l’autorité cantonale responsable des ouvrages de protection.</v>
      </c>
      <c r="D491" s="238"/>
      <c r="E491" s="8" t="s">
        <v>6</v>
      </c>
      <c r="F491" s="8" t="s">
        <v>6</v>
      </c>
      <c r="G491" s="8" t="s">
        <v>6</v>
      </c>
      <c r="H491" s="8" t="s">
        <v>6</v>
      </c>
    </row>
    <row r="492" spans="1:8" ht="29.1" customHeight="1" thickBot="1" x14ac:dyDescent="0.3">
      <c r="A492" s="72" t="str">
        <f>'02 LISTE DE CONTRÔLE ET RAPPORT'!A492</f>
        <v/>
      </c>
      <c r="B492" s="207">
        <f>'02 LISTE DE CONTRÔLE ET RAPPORT'!B492</f>
        <v>3302</v>
      </c>
      <c r="C492" s="680" t="str">
        <f>'02 LISTE DE CONTRÔLE ET RAPPORT'!C492</f>
        <v>Filtres à gaz (GF)</v>
      </c>
      <c r="D492" s="651"/>
      <c r="E492" s="8" t="s">
        <v>6</v>
      </c>
      <c r="F492" s="8" t="s">
        <v>6</v>
      </c>
      <c r="G492" s="8" t="s">
        <v>6</v>
      </c>
      <c r="H492" s="8" t="s">
        <v>6</v>
      </c>
    </row>
    <row r="493" spans="1:8" ht="29.1" customHeight="1" x14ac:dyDescent="0.25">
      <c r="A493" s="69" t="str">
        <f>'02 LISTE DE CONTRÔLE ET RAPPORT'!A493</f>
        <v/>
      </c>
      <c r="B493" s="201">
        <f>'02 LISTE DE CONTRÔLE ET RAPPORT'!B493</f>
        <v>3302.01</v>
      </c>
      <c r="C493" s="703" t="str">
        <f>'02 LISTE DE CONTRÔLE ET RAPPORT'!C493</f>
        <v>Description du défaut: Certains filtres à gaz (GF) sont manquants dans l’ouvrage de protection.</v>
      </c>
      <c r="D493" s="154"/>
      <c r="E493" s="8" t="s">
        <v>6</v>
      </c>
      <c r="F493" s="8" t="s">
        <v>6</v>
      </c>
      <c r="G493" s="8" t="s">
        <v>6</v>
      </c>
      <c r="H493" s="8" t="s">
        <v>6</v>
      </c>
    </row>
    <row r="494" spans="1:8" ht="29.1" customHeight="1" x14ac:dyDescent="0.25">
      <c r="A494" s="236" t="str">
        <f>'02 LISTE DE CONTRÔLE ET RAPPORT'!A494</f>
        <v/>
      </c>
      <c r="B494" s="222"/>
      <c r="C494" s="682" t="str">
        <f>'02 LISTE DE CONTRÔLE ET RAPPORT'!C494</f>
        <v>Il convient de se procurer les GF (homologués par l’OFPP) et de les installer. Le ou les GF (jusqu’à GF300) doivent être recouverts d’une housse de protection.</v>
      </c>
      <c r="D494" s="238"/>
      <c r="E494" s="8" t="s">
        <v>6</v>
      </c>
      <c r="F494" s="8" t="s">
        <v>6</v>
      </c>
      <c r="G494" s="8" t="s">
        <v>6</v>
      </c>
      <c r="H494" s="8" t="s">
        <v>6</v>
      </c>
    </row>
    <row r="495" spans="1:8" ht="29.1" customHeight="1" x14ac:dyDescent="0.25">
      <c r="A495" s="236" t="str">
        <f>'02 LISTE DE CONTRÔLE ET RAPPORT'!A495</f>
        <v/>
      </c>
      <c r="B495" s="222"/>
      <c r="C495" s="682" t="str">
        <f>'02 LISTE DE CONTRÔLE ET RAPPORT'!C495</f>
        <v>Si tous les GF ne sont pas présents dans l’ouvrage de protection, celui-ci n’est plus opérationnel! La marche à suivre doit être discutée avec l’autorité cantonale responsable des ouvrages de protection.</v>
      </c>
      <c r="D495" s="238"/>
      <c r="E495" s="8" t="s">
        <v>6</v>
      </c>
      <c r="F495" s="8" t="s">
        <v>6</v>
      </c>
      <c r="G495" s="8" t="s">
        <v>6</v>
      </c>
      <c r="H495" s="8" t="s">
        <v>6</v>
      </c>
    </row>
    <row r="496" spans="1:8" ht="29.1" customHeight="1" x14ac:dyDescent="0.25">
      <c r="A496" s="14" t="str">
        <f>'02 LISTE DE CONTRÔLE ET RAPPORT'!A496</f>
        <v/>
      </c>
      <c r="B496" s="63">
        <f>'02 LISTE DE CONTRÔLE ET RAPPORT'!B496</f>
        <v>3302.02</v>
      </c>
      <c r="C496" s="693" t="str">
        <f>'02 LISTE DE CONTRÔLE ET RAPPORT'!C496</f>
        <v>Description du défaut: Les GF ne disposent pas d’une homologation OFPP (BZS) valable.</v>
      </c>
      <c r="D496" s="71"/>
      <c r="E496" s="8" t="s">
        <v>6</v>
      </c>
      <c r="F496" s="8" t="s">
        <v>6</v>
      </c>
      <c r="G496" s="8" t="s">
        <v>6</v>
      </c>
      <c r="H496" s="8" t="s">
        <v>6</v>
      </c>
    </row>
    <row r="497" spans="1:8" ht="29.1" customHeight="1" x14ac:dyDescent="0.25">
      <c r="A497" s="221" t="str">
        <f>'02 LISTE DE CONTRÔLE ET RAPPORT'!A497</f>
        <v/>
      </c>
      <c r="B497" s="222"/>
      <c r="C497" s="682" t="str">
        <f>'02 LISTE DE CONTRÔLE ET RAPPORT'!C497</f>
        <v>Les GF doivent être remplacés. Les GF qui ne sont plus homologués sont signalés dans un tableau de l’annexe 3 des «ITMO 1997 Constructions».</v>
      </c>
      <c r="D497" s="238"/>
      <c r="E497" s="8" t="s">
        <v>6</v>
      </c>
      <c r="F497" s="8" t="s">
        <v>6</v>
      </c>
      <c r="G497" s="8" t="s">
        <v>6</v>
      </c>
      <c r="H497" s="8" t="s">
        <v>6</v>
      </c>
    </row>
    <row r="498" spans="1:8" ht="29.1" customHeight="1" x14ac:dyDescent="0.25">
      <c r="A498" s="221" t="str">
        <f>'02 LISTE DE CONTRÔLE ET RAPPORT'!A498</f>
        <v/>
      </c>
      <c r="B498" s="222"/>
      <c r="C498" s="682" t="str">
        <f>'02 LISTE DE CONTRÔLE ET RAPPORT'!C498</f>
        <v>En cas de défaut, la marche à suivre doit être discutée avec l’autorité cantonale responsable des ouvrages de protection.</v>
      </c>
      <c r="D498" s="238"/>
      <c r="E498" s="8" t="s">
        <v>6</v>
      </c>
      <c r="F498" s="8" t="s">
        <v>6</v>
      </c>
      <c r="G498" s="8" t="s">
        <v>6</v>
      </c>
      <c r="H498" s="8" t="s">
        <v>6</v>
      </c>
    </row>
    <row r="499" spans="1:8" ht="29.1" customHeight="1" x14ac:dyDescent="0.25">
      <c r="A499" s="13" t="str">
        <f>'02 LISTE DE CONTRÔLE ET RAPPORT'!A499</f>
        <v/>
      </c>
      <c r="B499" s="198">
        <f>'02 LISTE DE CONTRÔLE ET RAPPORT'!B499</f>
        <v>3302.03</v>
      </c>
      <c r="C499" s="700" t="str">
        <f>'02 LISTE DE CONTRÔLE ET RAPPORT'!C499</f>
        <v>Description du défaut: Les plombs du GF sont endommagés ou manquants.</v>
      </c>
      <c r="D499" s="154"/>
      <c r="E499" s="8" t="s">
        <v>6</v>
      </c>
      <c r="F499" s="8" t="s">
        <v>6</v>
      </c>
      <c r="G499" s="8" t="s">
        <v>6</v>
      </c>
      <c r="H499" s="8" t="s">
        <v>6</v>
      </c>
    </row>
    <row r="500" spans="1:8" ht="29.1" customHeight="1" x14ac:dyDescent="0.25">
      <c r="A500" s="221" t="str">
        <f>'02 LISTE DE CONTRÔLE ET RAPPORT'!A500</f>
        <v/>
      </c>
      <c r="B500" s="222"/>
      <c r="C500" s="682" t="str">
        <f>'02 LISTE DE CONTRÔLE ET RAPPORT'!C500</f>
        <v>Si les plombs sont endommagés ou ont été enlevés, il y a lieu de supposer que les GF ont été ouverts. D’entente avec l’autorité cantonale responsable des ouvrages de protection, il faut charger le fournisseur du filtre à gaz/l’entreprise spécialisée (titulaire de l’homologation) d’effectuer un contrôle et de remplacer ces filtres si leur poids a augmenté au point de dépasser les valeurs prescrites.</v>
      </c>
      <c r="D500" s="238"/>
      <c r="E500" s="8" t="s">
        <v>6</v>
      </c>
      <c r="F500" s="8" t="s">
        <v>6</v>
      </c>
      <c r="G500" s="8" t="s">
        <v>6</v>
      </c>
      <c r="H500" s="8" t="s">
        <v>6</v>
      </c>
    </row>
    <row r="501" spans="1:8" ht="29.1" customHeight="1" x14ac:dyDescent="0.25">
      <c r="A501" s="221" t="str">
        <f>'02 LISTE DE CONTRÔLE ET RAPPORT'!A501</f>
        <v/>
      </c>
      <c r="B501" s="222"/>
      <c r="C501" s="682" t="str">
        <f>'02 LISTE DE CONTRÔLE ET RAPPORT'!C501</f>
        <v xml:space="preserve">Si les plombs du GF sont endommagés ou manquants, l’ouvrage de protection n’est plus opérationnel! </v>
      </c>
      <c r="D501" s="238"/>
      <c r="E501" s="8" t="s">
        <v>6</v>
      </c>
      <c r="F501" s="8" t="s">
        <v>6</v>
      </c>
      <c r="G501" s="8" t="s">
        <v>6</v>
      </c>
      <c r="H501" s="8" t="s">
        <v>6</v>
      </c>
    </row>
    <row r="502" spans="1:8" ht="29.1" customHeight="1" x14ac:dyDescent="0.25">
      <c r="A502" s="13" t="str">
        <f>'02 LISTE DE CONTRÔLE ET RAPPORT'!A502</f>
        <v/>
      </c>
      <c r="B502" s="198">
        <f>'02 LISTE DE CONTRÔLE ET RAPPORT'!B502</f>
        <v>3302.04</v>
      </c>
      <c r="C502" s="700" t="str">
        <f>'02 LISTE DE CONTRÔLE ET RAPPORT'!C502</f>
        <v>Description du défaut: Les GF sont fortement rouillés ou entièrement corrodés.</v>
      </c>
      <c r="D502" s="154"/>
      <c r="E502" s="8" t="s">
        <v>6</v>
      </c>
      <c r="F502" s="8" t="s">
        <v>6</v>
      </c>
      <c r="G502" s="8" t="s">
        <v>6</v>
      </c>
      <c r="H502" s="8" t="s">
        <v>6</v>
      </c>
    </row>
    <row r="503" spans="1:8" ht="29.1" customHeight="1" x14ac:dyDescent="0.25">
      <c r="A503" s="221" t="str">
        <f>'02 LISTE DE CONTRÔLE ET RAPPORT'!A503</f>
        <v/>
      </c>
      <c r="B503" s="222"/>
      <c r="C503" s="682" t="str">
        <f>'02 LISTE DE CONTRÔLE ET RAPPORT'!C503</f>
        <v xml:space="preserve">Les zones rouillées doivent être traitées. La marche à suivre en cas de dégâts dus à la corrosion ou d’autres dégâts graves doit être discutée avec l’autorité cantonale responsable des ouvrages de protection. </v>
      </c>
      <c r="D503" s="238"/>
      <c r="E503" s="8" t="s">
        <v>6</v>
      </c>
      <c r="F503" s="8" t="s">
        <v>6</v>
      </c>
      <c r="G503" s="8" t="s">
        <v>6</v>
      </c>
      <c r="H503" s="8" t="s">
        <v>6</v>
      </c>
    </row>
    <row r="504" spans="1:8" ht="29.1" customHeight="1" x14ac:dyDescent="0.25">
      <c r="A504" s="221" t="str">
        <f>'02 LISTE DE CONTRÔLE ET RAPPORT'!A504</f>
        <v/>
      </c>
      <c r="B504" s="222"/>
      <c r="C504" s="682" t="str">
        <f>'02 LISTE DE CONTRÔLE ET RAPPORT'!C504</f>
        <v>Si les GF sont fortement rouillés ou entièrement corrodés, l’ouvrage de protection n’est plus opérationnel!</v>
      </c>
      <c r="D504" s="238"/>
      <c r="E504" s="8" t="s">
        <v>6</v>
      </c>
      <c r="F504" s="8" t="s">
        <v>6</v>
      </c>
      <c r="G504" s="8" t="s">
        <v>6</v>
      </c>
      <c r="H504" s="8" t="s">
        <v>6</v>
      </c>
    </row>
    <row r="505" spans="1:8" ht="29.1" customHeight="1" x14ac:dyDescent="0.25">
      <c r="A505" s="14" t="str">
        <f>'02 LISTE DE CONTRÔLE ET RAPPORT'!A505</f>
        <v/>
      </c>
      <c r="B505" s="63">
        <f>'02 LISTE DE CONTRÔLE ET RAPPORT'!B505</f>
        <v>3302.05</v>
      </c>
      <c r="C505" s="693" t="str">
        <f>'02 LISTE DE CONTRÔLE ET RAPPORT'!C505</f>
        <v>Description du défaut: Les GF ne sont pas vissés au sol.</v>
      </c>
      <c r="D505" s="71"/>
      <c r="E505" s="8" t="s">
        <v>6</v>
      </c>
      <c r="F505" s="8" t="s">
        <v>6</v>
      </c>
      <c r="G505" s="8" t="s">
        <v>6</v>
      </c>
      <c r="H505" s="8" t="s">
        <v>6</v>
      </c>
    </row>
    <row r="506" spans="1:8" ht="29.1" customHeight="1" x14ac:dyDescent="0.25">
      <c r="A506" s="221" t="str">
        <f>'02 LISTE DE CONTRÔLE ET RAPPORT'!A506</f>
        <v/>
      </c>
      <c r="B506" s="222"/>
      <c r="C506" s="682" t="str">
        <f>'02 LISTE DE CONTRÔLE ET RAPPORT'!C506</f>
        <v>Ce défaut doit être corrigé par une entreprise spécialisée.</v>
      </c>
      <c r="D506" s="238"/>
      <c r="E506" s="8" t="s">
        <v>6</v>
      </c>
      <c r="F506" s="8" t="s">
        <v>6</v>
      </c>
      <c r="G506" s="8" t="s">
        <v>6</v>
      </c>
      <c r="H506" s="8" t="s">
        <v>6</v>
      </c>
    </row>
    <row r="507" spans="1:8" ht="29.1" customHeight="1" x14ac:dyDescent="0.25">
      <c r="A507" s="14" t="str">
        <f>'02 LISTE DE CONTRÔLE ET RAPPORT'!A507</f>
        <v/>
      </c>
      <c r="B507" s="63">
        <f>'02 LISTE DE CONTRÔLE ET RAPPORT'!B507</f>
        <v>3302.06</v>
      </c>
      <c r="C507" s="693" t="str">
        <f>'02 LISTE DE CONTRÔLE ET RAPPORT'!C507</f>
        <v>Description du défaut: La direction de l’air du GF ne correspond pas à la direction de l’air du système.</v>
      </c>
      <c r="D507" s="71"/>
      <c r="E507" s="8" t="s">
        <v>6</v>
      </c>
      <c r="F507" s="8" t="s">
        <v>6</v>
      </c>
      <c r="G507" s="8" t="s">
        <v>6</v>
      </c>
      <c r="H507" s="8" t="s">
        <v>6</v>
      </c>
    </row>
    <row r="508" spans="1:8" ht="29.1" customHeight="1" x14ac:dyDescent="0.25">
      <c r="A508" s="221" t="str">
        <f>'02 LISTE DE CONTRÔLE ET RAPPORT'!A508</f>
        <v/>
      </c>
      <c r="B508" s="222"/>
      <c r="C508" s="682" t="str">
        <f>'02 LISTE DE CONTRÔLE ET RAPPORT'!C508</f>
        <v>Le GF doit être tourné. Ce défaut doit être corrigé par une entreprise spécialisée.</v>
      </c>
      <c r="D508" s="238"/>
      <c r="E508" s="8" t="s">
        <v>6</v>
      </c>
      <c r="F508" s="8" t="s">
        <v>6</v>
      </c>
      <c r="G508" s="8" t="s">
        <v>6</v>
      </c>
      <c r="H508" s="8" t="s">
        <v>6</v>
      </c>
    </row>
    <row r="509" spans="1:8" ht="29.1" customHeight="1" x14ac:dyDescent="0.25">
      <c r="A509" s="14" t="str">
        <f>'02 LISTE DE CONTRÔLE ET RAPPORT'!A509</f>
        <v/>
      </c>
      <c r="B509" s="63">
        <f>'02 LISTE DE CONTRÔLE ET RAPPORT'!B509</f>
        <v>3302.07</v>
      </c>
      <c r="C509" s="693" t="str">
        <f>'02 LISTE DE CONTRÔLE ET RAPPORT'!C509</f>
        <v>Description du défaut: Les pièces de tuyau en accordéon placées au niveau des raccords entre le GF (uniquement pour le «GF 600») et le système de distribution manquent d’entretien (présentent des fissures, sont fragiles).</v>
      </c>
      <c r="D509" s="71"/>
      <c r="E509" s="8" t="s">
        <v>6</v>
      </c>
      <c r="F509" s="8" t="s">
        <v>6</v>
      </c>
      <c r="G509" s="8" t="s">
        <v>6</v>
      </c>
    </row>
    <row r="510" spans="1:8" ht="29.1" customHeight="1" thickBot="1" x14ac:dyDescent="0.3">
      <c r="A510" s="221" t="str">
        <f>'02 LISTE DE CONTRÔLE ET RAPPORT'!A510</f>
        <v/>
      </c>
      <c r="B510" s="222"/>
      <c r="C510" s="682" t="str">
        <f>'02 LISTE DE CONTRÔLE ET RAPPORT'!C510</f>
        <v>Les pièces de tuyau en accordéon doivent être entretenues (silicone ou suif) ou remplacées.</v>
      </c>
      <c r="D510" s="238"/>
      <c r="E510" s="8" t="s">
        <v>6</v>
      </c>
      <c r="F510" s="8" t="s">
        <v>6</v>
      </c>
      <c r="G510" s="8" t="s">
        <v>6</v>
      </c>
    </row>
    <row r="511" spans="1:8" ht="29.45" hidden="1" customHeight="1" x14ac:dyDescent="0.25">
      <c r="A511" s="61" t="str">
        <f>'02 LISTE DE CONTRÔLE ET RAPPORT'!A511</f>
        <v/>
      </c>
      <c r="B511" s="191">
        <f>'02 LISTE DE CONTRÔLE ET RAPPORT'!B511</f>
        <v>3302.08</v>
      </c>
      <c r="C511" s="634" t="str">
        <f>'02 LISTE DE CONTRÔLE ET RAPPORT'!C511</f>
        <v>Description du défaut: Des GF de réserve sont disponibles dans l’ouvrage de protection.</v>
      </c>
      <c r="D511" s="70" t="s">
        <v>2132</v>
      </c>
      <c r="E511" s="1" t="s">
        <v>6</v>
      </c>
      <c r="F511" s="8" t="s">
        <v>6</v>
      </c>
    </row>
    <row r="512" spans="1:8" ht="87.6" hidden="1" customHeight="1" thickBot="1" x14ac:dyDescent="0.3">
      <c r="A512" s="236" t="str">
        <f>'02 LISTE DE CONTRÔLE ET RAPPORT'!A512</f>
        <v/>
      </c>
      <c r="B512" s="225"/>
      <c r="C512" s="227" t="str">
        <f>'02 LISTE DE CONTRÔLE ET RAPPORT'!C512</f>
        <v>Les GF de réserve existants doivent être éliminés dans les règles de l’art ou utilisés pour un autre ouvrage de protection s’ils disposent d’une homologation OFPP (BZS) valable. La marche à suivre doit être discutée avec l’autorité cantonale responsable des ouvrages de protection.</v>
      </c>
      <c r="D512" s="238"/>
      <c r="E512" s="1" t="s">
        <v>6</v>
      </c>
      <c r="F512" s="8" t="s">
        <v>6</v>
      </c>
    </row>
    <row r="513" spans="1:8" ht="29.1" customHeight="1" thickBot="1" x14ac:dyDescent="0.3">
      <c r="A513" s="72" t="str">
        <f>'02 LISTE DE CONTRÔLE ET RAPPORT'!A513</f>
        <v/>
      </c>
      <c r="B513" s="207">
        <f>'02 LISTE DE CONTRÔLE ET RAPPORT'!B513</f>
        <v>3303</v>
      </c>
      <c r="C513" s="680" t="str">
        <f>'02 LISTE DE CONTRÔLE ET RAPPORT'!C513</f>
        <v>Petits appareils de ventilation (VA 40/75/150/300)</v>
      </c>
      <c r="D513" s="651"/>
      <c r="E513" s="8" t="s">
        <v>6</v>
      </c>
      <c r="F513" s="8" t="s">
        <v>6</v>
      </c>
      <c r="G513" s="8" t="s">
        <v>6</v>
      </c>
      <c r="H513" s="8" t="s">
        <v>6</v>
      </c>
    </row>
    <row r="514" spans="1:8" ht="29.1" customHeight="1" x14ac:dyDescent="0.25">
      <c r="A514" s="14" t="str">
        <f>'02 LISTE DE CONTRÔLE ET RAPPORT'!A514</f>
        <v/>
      </c>
      <c r="B514" s="193">
        <f>'02 LISTE DE CONTRÔLE ET RAPPORT'!B514</f>
        <v>3303.01</v>
      </c>
      <c r="C514" s="691" t="str">
        <f>'02 LISTE DE CONTRÔLE ET RAPPORT'!C514</f>
        <v>Description du défaut: L’accès au VA n’est pas garanti, de sorte que le contrôle ne peut pas être effectué.</v>
      </c>
      <c r="D514" s="71"/>
      <c r="E514" s="8" t="s">
        <v>6</v>
      </c>
      <c r="F514" s="8" t="s">
        <v>6</v>
      </c>
      <c r="G514" s="8" t="s">
        <v>6</v>
      </c>
      <c r="H514" s="8" t="s">
        <v>6</v>
      </c>
    </row>
    <row r="515" spans="1:8" ht="29.1" customHeight="1" x14ac:dyDescent="0.25">
      <c r="A515" s="236" t="str">
        <f>'02 LISTE DE CONTRÔLE ET RAPPORT'!A515</f>
        <v/>
      </c>
      <c r="B515" s="222"/>
      <c r="C515" s="682" t="str">
        <f>'02 LISTE DE CONTRÔLE ET RAPPORT'!C515</f>
        <v>L’accès au VA doit être garanti en tout temps pour le contrôle. L’utilisation de la manivelle doit être garantie.</v>
      </c>
      <c r="D515" s="238"/>
      <c r="E515" s="8" t="s">
        <v>6</v>
      </c>
      <c r="F515" s="8" t="s">
        <v>6</v>
      </c>
      <c r="G515" s="8" t="s">
        <v>6</v>
      </c>
      <c r="H515" s="8" t="s">
        <v>6</v>
      </c>
    </row>
    <row r="516" spans="1:8" ht="29.1" customHeight="1" x14ac:dyDescent="0.25">
      <c r="A516" s="13" t="str">
        <f>'02 LISTE DE CONTRÔLE ET RAPPORT'!A516</f>
        <v/>
      </c>
      <c r="B516" s="198">
        <f>'02 LISTE DE CONTRÔLE ET RAPPORT'!B516</f>
        <v>3303.02</v>
      </c>
      <c r="C516" s="700" t="str">
        <f>'02 LISTE DE CONTRÔLE ET RAPPORT'!C516</f>
        <v>Description du défaut: Certains VA sont manquants dans l’ouvrage de protection.</v>
      </c>
      <c r="D516" s="154"/>
      <c r="E516" s="8" t="s">
        <v>6</v>
      </c>
      <c r="F516" s="8" t="s">
        <v>6</v>
      </c>
      <c r="G516" s="8" t="s">
        <v>6</v>
      </c>
      <c r="H516" s="8" t="s">
        <v>6</v>
      </c>
    </row>
    <row r="517" spans="1:8" ht="29.1" customHeight="1" x14ac:dyDescent="0.25">
      <c r="A517" s="221" t="str">
        <f>'02 LISTE DE CONTRÔLE ET RAPPORT'!A517</f>
        <v/>
      </c>
      <c r="B517" s="222"/>
      <c r="C517" s="682" t="str">
        <f>'02 LISTE DE CONTRÔLE ET RAPPORT'!C517</f>
        <v>Il faut se procurer les VA manquants et les installer. Si certains VA ne sont pas présents dans l’ouvrage de protection, celui-ci n’est plus opérationnel! La marche à suivre doit être discutée avec l’autorité cantonale responsable des ouvrages de protection.</v>
      </c>
      <c r="D517" s="238"/>
      <c r="E517" s="8" t="s">
        <v>6</v>
      </c>
      <c r="F517" s="8" t="s">
        <v>6</v>
      </c>
      <c r="G517" s="8" t="s">
        <v>6</v>
      </c>
      <c r="H517" s="8" t="s">
        <v>6</v>
      </c>
    </row>
    <row r="518" spans="1:8" ht="29.1" customHeight="1" x14ac:dyDescent="0.25">
      <c r="A518" s="14" t="str">
        <f>'02 LISTE DE CONTRÔLE ET RAPPORT'!A518</f>
        <v/>
      </c>
      <c r="B518" s="63">
        <f>'02 LISTE DE CONTRÔLE ET RAPPORT'!B518</f>
        <v>3303.03</v>
      </c>
      <c r="C518" s="693" t="str">
        <f>'02 LISTE DE CONTRÔLE ET RAPPORT'!C518</f>
        <v>Description du défaut: Le VA ne dispose pas d’une homologation OFPP (BZS) valable.</v>
      </c>
      <c r="D518" s="71"/>
      <c r="E518" s="8" t="s">
        <v>6</v>
      </c>
      <c r="F518" s="8" t="s">
        <v>6</v>
      </c>
      <c r="G518" s="8" t="s">
        <v>6</v>
      </c>
      <c r="H518" s="8" t="s">
        <v>6</v>
      </c>
    </row>
    <row r="519" spans="1:8" ht="29.1" customHeight="1" x14ac:dyDescent="0.25">
      <c r="A519" s="221" t="str">
        <f>'02 LISTE DE CONTRÔLE ET RAPPORT'!A519</f>
        <v/>
      </c>
      <c r="B519" s="222"/>
      <c r="C519" s="682" t="str">
        <f>'02 LISTE DE CONTRÔLE ET RAPPORT'!C519</f>
        <v>Les VA qui ne sont plus homologués sont signalés dans un tableau de l’annexe 3 des «ITMO 1997 Constructions».</v>
      </c>
      <c r="D519" s="238"/>
      <c r="E519" s="8" t="s">
        <v>6</v>
      </c>
      <c r="F519" s="8" t="s">
        <v>6</v>
      </c>
      <c r="G519" s="8" t="s">
        <v>6</v>
      </c>
      <c r="H519" s="8" t="s">
        <v>6</v>
      </c>
    </row>
    <row r="520" spans="1:8" ht="29.1" customHeight="1" x14ac:dyDescent="0.25">
      <c r="A520" s="221" t="str">
        <f>'02 LISTE DE CONTRÔLE ET RAPPORT'!A520</f>
        <v/>
      </c>
      <c r="B520" s="222"/>
      <c r="C520" s="682" t="str">
        <f>'02 LISTE DE CONTRÔLE ET RAPPORT'!C520</f>
        <v>Les VA doivent être remplacés. La marche à suivre doit être discutée avec l’autorité cantonale responsable des ouvrages de protection.</v>
      </c>
      <c r="D520" s="238"/>
      <c r="E520" s="8" t="s">
        <v>6</v>
      </c>
      <c r="F520" s="8" t="s">
        <v>6</v>
      </c>
      <c r="G520" s="8" t="s">
        <v>6</v>
      </c>
      <c r="H520" s="8" t="s">
        <v>6</v>
      </c>
    </row>
    <row r="521" spans="1:8" ht="29.1" customHeight="1" x14ac:dyDescent="0.25">
      <c r="A521" s="61" t="str">
        <f>'02 LISTE DE CONTRÔLE ET RAPPORT'!A521</f>
        <v/>
      </c>
      <c r="B521" s="191">
        <f>'02 LISTE DE CONTRÔLE ET RAPPORT'!B521</f>
        <v>3303.04</v>
      </c>
      <c r="C521" s="681" t="str">
        <f>'02 LISTE DE CONTRÔLE ET RAPPORT'!C521</f>
        <v>Description du défaut: Il manque une marque bleue (air frais) et une marque rouge (air filtré) sur le débitmètre d’air.</v>
      </c>
      <c r="D521" s="70"/>
      <c r="E521" s="8" t="s">
        <v>6</v>
      </c>
      <c r="F521" s="8" t="s">
        <v>6</v>
      </c>
      <c r="G521" s="8" t="s">
        <v>6</v>
      </c>
      <c r="H521" s="8" t="s">
        <v>6</v>
      </c>
    </row>
    <row r="522" spans="1:8" ht="29.1" customHeight="1" x14ac:dyDescent="0.25">
      <c r="A522" s="221" t="str">
        <f>'02 LISTE DE CONTRÔLE ET RAPPORT'!A522</f>
        <v/>
      </c>
      <c r="B522" s="222"/>
      <c r="C522" s="682" t="str">
        <f>'02 LISTE DE CONTRÔLE ET RAPPORT'!C522</f>
        <v>Une entreprise spécialisée doit être chargée des mesures de débit d’air nécessaires et du marquage du débitmètre d’air.</v>
      </c>
      <c r="D522" s="238"/>
      <c r="E522" s="8" t="s">
        <v>6</v>
      </c>
      <c r="F522" s="8" t="s">
        <v>6</v>
      </c>
      <c r="G522" s="8" t="s">
        <v>6</v>
      </c>
      <c r="H522" s="8" t="s">
        <v>6</v>
      </c>
    </row>
    <row r="523" spans="1:8" ht="29.1" customHeight="1" x14ac:dyDescent="0.25">
      <c r="A523" s="14" t="str">
        <f>'02 LISTE DE CONTRÔLE ET RAPPORT'!A523</f>
        <v/>
      </c>
      <c r="B523" s="63">
        <f>'02 LISTE DE CONTRÔLE ET RAPPORT'!B523</f>
        <v>3303.05</v>
      </c>
      <c r="C523" s="693" t="str">
        <f>'02 LISTE DE CONTRÔLE ET RAPPORT'!C523</f>
        <v>Description du défaut: Le clapet d’étranglement ne s’actionne pas facilement ou présente du jeu.</v>
      </c>
      <c r="D523" s="71"/>
      <c r="E523" s="8" t="s">
        <v>6</v>
      </c>
      <c r="F523" s="8" t="s">
        <v>6</v>
      </c>
      <c r="G523" s="8" t="s">
        <v>6</v>
      </c>
      <c r="H523" s="8" t="s">
        <v>6</v>
      </c>
    </row>
    <row r="524" spans="1:8" ht="29.1" customHeight="1" x14ac:dyDescent="0.25">
      <c r="A524" s="221" t="str">
        <f>'02 LISTE DE CONTRÔLE ET RAPPORT'!A524</f>
        <v/>
      </c>
      <c r="B524" s="222"/>
      <c r="C524" s="682" t="str">
        <f>'02 LISTE DE CONTRÔLE ET RAPPORT'!C524</f>
        <v>Ce défaut doit être corrigé par une entreprise spécialisée.</v>
      </c>
      <c r="D524" s="238"/>
      <c r="E524" s="8" t="s">
        <v>6</v>
      </c>
      <c r="F524" s="8" t="s">
        <v>6</v>
      </c>
      <c r="G524" s="8" t="s">
        <v>6</v>
      </c>
      <c r="H524" s="8" t="s">
        <v>6</v>
      </c>
    </row>
    <row r="525" spans="1:8" ht="29.1" customHeight="1" x14ac:dyDescent="0.25">
      <c r="A525" s="14" t="str">
        <f>'02 LISTE DE CONTRÔLE ET RAPPORT'!A525</f>
        <v/>
      </c>
      <c r="B525" s="63">
        <f>'02 LISTE DE CONTRÔLE ET RAPPORT'!B525</f>
        <v>3303.06</v>
      </c>
      <c r="C525" s="693" t="str">
        <f>'02 LISTE DE CONTRÔLE ET RAPPORT'!C525</f>
        <v>Description du défaut: La manivelle pour le fonctionnement de secours est manquante.</v>
      </c>
      <c r="D525" s="71"/>
      <c r="E525" s="8" t="s">
        <v>6</v>
      </c>
      <c r="F525" s="8" t="s">
        <v>6</v>
      </c>
      <c r="G525" s="8" t="s">
        <v>6</v>
      </c>
      <c r="H525" s="8" t="s">
        <v>6</v>
      </c>
    </row>
    <row r="526" spans="1:8" ht="29.1" customHeight="1" x14ac:dyDescent="0.25">
      <c r="A526" s="221" t="str">
        <f>'02 LISTE DE CONTRÔLE ET RAPPORT'!A526</f>
        <v/>
      </c>
      <c r="B526" s="222"/>
      <c r="C526" s="682" t="str">
        <f>'02 LISTE DE CONTRÔLE ET RAPPORT'!C526</f>
        <v>Il convient de s’en procurer une auprès du fournisseur du VA.</v>
      </c>
      <c r="D526" s="238"/>
      <c r="E526" s="8" t="s">
        <v>6</v>
      </c>
      <c r="F526" s="8" t="s">
        <v>6</v>
      </c>
      <c r="G526" s="8" t="s">
        <v>6</v>
      </c>
      <c r="H526" s="8" t="s">
        <v>6</v>
      </c>
    </row>
    <row r="527" spans="1:8" ht="29.1" customHeight="1" x14ac:dyDescent="0.25">
      <c r="A527" s="74" t="str">
        <f>'02 LISTE DE CONTRÔLE ET RAPPORT'!A527</f>
        <v/>
      </c>
      <c r="B527" s="199">
        <f>'02 LISTE DE CONTRÔLE ET RAPPORT'!B527</f>
        <v>3303.07</v>
      </c>
      <c r="C527" s="701" t="str">
        <f>'02 LISTE DE CONTRÔLE ET RAPPORT'!C527</f>
        <v>Description du défaut: Pour les VA avec commande à distance et démarrage automatique et sans collerette de protection fixe («arbre de l’entraînement manuel encastré»), il manque le capuchon de protection de l’arbre d’entraînement.</v>
      </c>
      <c r="D527" s="77"/>
      <c r="E527" s="8" t="s">
        <v>6</v>
      </c>
      <c r="F527" s="8" t="s">
        <v>6</v>
      </c>
      <c r="G527" s="8" t="s">
        <v>6</v>
      </c>
      <c r="H527" s="8" t="s">
        <v>6</v>
      </c>
    </row>
    <row r="528" spans="1:8" ht="29.1" customHeight="1" x14ac:dyDescent="0.25">
      <c r="A528" s="221" t="str">
        <f>'02 LISTE DE CONTRÔLE ET RAPPORT'!A528</f>
        <v/>
      </c>
      <c r="B528" s="222"/>
      <c r="C528" s="682" t="str">
        <f>'02 LISTE DE CONTRÔLE ET RAPPORT'!C528</f>
        <v>Il convient de s’en procurer un et de l’installer.</v>
      </c>
      <c r="D528" s="238"/>
      <c r="E528" s="8" t="s">
        <v>6</v>
      </c>
      <c r="F528" s="8" t="s">
        <v>6</v>
      </c>
      <c r="G528" s="8" t="s">
        <v>6</v>
      </c>
      <c r="H528" s="8" t="s">
        <v>6</v>
      </c>
    </row>
    <row r="529" spans="1:8" ht="29.1" customHeight="1" x14ac:dyDescent="0.25">
      <c r="A529" s="14" t="str">
        <f>'02 LISTE DE CONTRÔLE ET RAPPORT'!A529</f>
        <v/>
      </c>
      <c r="B529" s="63">
        <f>'02 LISTE DE CONTRÔLE ET RAPPORT'!B529</f>
        <v>3303.08</v>
      </c>
      <c r="C529" s="693" t="str">
        <f>'02 LISTE DE CONTRÔLE ET RAPPORT'!C529</f>
        <v>Description du défaut: Les tuyaux flexibles en accordéon sont endommagés et/ou manquent d’entretien (présentent des fissures, sont fragiles).</v>
      </c>
      <c r="D529" s="71"/>
      <c r="E529" s="8" t="s">
        <v>6</v>
      </c>
      <c r="F529" s="8" t="s">
        <v>6</v>
      </c>
      <c r="G529" s="8" t="s">
        <v>6</v>
      </c>
      <c r="H529" s="8" t="s">
        <v>6</v>
      </c>
    </row>
    <row r="530" spans="1:8" ht="29.1" customHeight="1" x14ac:dyDescent="0.25">
      <c r="A530" s="221" t="str">
        <f>'02 LISTE DE CONTRÔLE ET RAPPORT'!A530</f>
        <v/>
      </c>
      <c r="B530" s="222"/>
      <c r="C530" s="682" t="str">
        <f>'02 LISTE DE CONTRÔLE ET RAPPORT'!C530</f>
        <v>Les tuyaux flexibles en accordéon doivent être entretenus (silicone ou suif) ou remplacés.</v>
      </c>
      <c r="D530" s="238"/>
      <c r="E530" s="8" t="s">
        <v>6</v>
      </c>
      <c r="F530" s="8" t="s">
        <v>6</v>
      </c>
      <c r="G530" s="8" t="s">
        <v>6</v>
      </c>
      <c r="H530" s="8" t="s">
        <v>6</v>
      </c>
    </row>
    <row r="531" spans="1:8" ht="29.1" customHeight="1" x14ac:dyDescent="0.25">
      <c r="A531" s="14" t="str">
        <f>'02 LISTE DE CONTRÔLE ET RAPPORT'!A531</f>
        <v/>
      </c>
      <c r="B531" s="63">
        <f>'02 LISTE DE CONTRÔLE ET RAPPORT'!B531</f>
        <v>3303.09</v>
      </c>
      <c r="C531" s="693" t="str">
        <f>'02 LISTE DE CONTRÔLE ET RAPPORT'!C531</f>
        <v>Description du défaut: Les tuyaux en accordéon ne sont pas montés correctement.</v>
      </c>
      <c r="D531" s="71"/>
      <c r="E531" s="8" t="s">
        <v>6</v>
      </c>
      <c r="F531" s="8" t="s">
        <v>6</v>
      </c>
      <c r="G531" s="8" t="s">
        <v>6</v>
      </c>
      <c r="H531" s="8" t="s">
        <v>6</v>
      </c>
    </row>
    <row r="532" spans="1:8" ht="29.1" customHeight="1" x14ac:dyDescent="0.25">
      <c r="A532" s="221" t="str">
        <f>'02 LISTE DE CONTRÔLE ET RAPPORT'!A532</f>
        <v/>
      </c>
      <c r="B532" s="222"/>
      <c r="C532" s="682" t="str">
        <f>'02 LISTE DE CONTRÔLE ET RAPPORT'!C532</f>
        <v>La marche avec filtre n’est donc pas garantie. Il convient de charger une entreprise spécialisée de modifier les raccordements.</v>
      </c>
      <c r="D532" s="238"/>
      <c r="E532" s="8" t="s">
        <v>6</v>
      </c>
      <c r="F532" s="8" t="s">
        <v>6</v>
      </c>
      <c r="G532" s="8" t="s">
        <v>6</v>
      </c>
      <c r="H532" s="8" t="s">
        <v>6</v>
      </c>
    </row>
    <row r="533" spans="1:8" ht="29.1" customHeight="1" x14ac:dyDescent="0.25">
      <c r="A533" s="14" t="str">
        <f>'02 LISTE DE CONTRÔLE ET RAPPORT'!A533</f>
        <v/>
      </c>
      <c r="B533" s="63">
        <f>'02 LISTE DE CONTRÔLE ET RAPPORT'!B533</f>
        <v>3303.1</v>
      </c>
      <c r="C533" s="693" t="str">
        <f>'02 LISTE DE CONTRÔLE ET RAPPORT'!C533</f>
        <v>Description du défaut: Le raccord des tuyaux flexibles sur les tuyaux en accordéon est endommagé ou manquant.</v>
      </c>
      <c r="D533" s="71"/>
      <c r="E533" s="8" t="s">
        <v>6</v>
      </c>
      <c r="F533" s="8" t="s">
        <v>6</v>
      </c>
      <c r="G533" s="8" t="s">
        <v>6</v>
      </c>
      <c r="H533" s="8" t="s">
        <v>6</v>
      </c>
    </row>
    <row r="534" spans="1:8" ht="29.1" customHeight="1" x14ac:dyDescent="0.25">
      <c r="A534" s="221" t="str">
        <f>'02 LISTE DE CONTRÔLE ET RAPPORT'!A534</f>
        <v/>
      </c>
      <c r="B534" s="222"/>
      <c r="C534" s="682" t="str">
        <f>'02 LISTE DE CONTRÔLE ET RAPPORT'!C534</f>
        <v>Le raccord doit être remis en état ou remplacé (auprès du fournisseur du VA).</v>
      </c>
      <c r="D534" s="238"/>
      <c r="E534" s="8" t="s">
        <v>6</v>
      </c>
      <c r="F534" s="8" t="s">
        <v>6</v>
      </c>
      <c r="G534" s="8" t="s">
        <v>6</v>
      </c>
      <c r="H534" s="8" t="s">
        <v>6</v>
      </c>
    </row>
    <row r="535" spans="1:8" ht="29.1" customHeight="1" x14ac:dyDescent="0.25">
      <c r="A535" s="61" t="str">
        <f>'02 LISTE DE CONTRÔLE ET RAPPORT'!A535</f>
        <v/>
      </c>
      <c r="B535" s="191">
        <f>'02 LISTE DE CONTRÔLE ET RAPPORT'!B535</f>
        <v>3303.11</v>
      </c>
      <c r="C535" s="681" t="str">
        <f>'02 LISTE DE CONTRÔLE ET RAPPORT'!C535</f>
        <v>Description du défaut: Le réservoir d’eau de condensation est endommagé ou manquant.</v>
      </c>
      <c r="D535" s="70"/>
      <c r="E535" s="8" t="s">
        <v>6</v>
      </c>
      <c r="F535" s="8" t="s">
        <v>6</v>
      </c>
      <c r="G535" s="8" t="s">
        <v>6</v>
      </c>
      <c r="H535" s="8" t="s">
        <v>6</v>
      </c>
    </row>
    <row r="536" spans="1:8" ht="29.1" customHeight="1" x14ac:dyDescent="0.25">
      <c r="A536" s="221" t="str">
        <f>'02 LISTE DE CONTRÔLE ET RAPPORT'!A536</f>
        <v/>
      </c>
      <c r="B536" s="222"/>
      <c r="C536" s="682" t="str">
        <f>'02 LISTE DE CONTRÔLE ET RAPPORT'!C536</f>
        <v xml:space="preserve">Il doit être remplacé/acheté et installé et positionné correctement selon les instructions de montage (suspendu verticalement). </v>
      </c>
      <c r="D536" s="238"/>
      <c r="E536" s="8" t="s">
        <v>6</v>
      </c>
      <c r="F536" s="8" t="s">
        <v>6</v>
      </c>
      <c r="G536" s="8" t="s">
        <v>6</v>
      </c>
      <c r="H536" s="8" t="s">
        <v>6</v>
      </c>
    </row>
    <row r="537" spans="1:8" ht="29.1" customHeight="1" x14ac:dyDescent="0.25">
      <c r="A537" s="61" t="str">
        <f>'02 LISTE DE CONTRÔLE ET RAPPORT'!A537</f>
        <v/>
      </c>
      <c r="B537" s="191">
        <f>'02 LISTE DE CONTRÔLE ET RAPPORT'!B537</f>
        <v>3303.12</v>
      </c>
      <c r="C537" s="681" t="str">
        <f>'02 LISTE DE CONTRÔLE ET RAPPORT'!C537</f>
        <v>Description du défaut: Le réservoir d’eau de condensation n’est pas sec ou pas nettoyé.</v>
      </c>
      <c r="D537" s="70"/>
      <c r="E537" s="8" t="s">
        <v>6</v>
      </c>
      <c r="F537" s="8" t="s">
        <v>6</v>
      </c>
      <c r="G537" s="8" t="s">
        <v>6</v>
      </c>
      <c r="H537" s="8" t="s">
        <v>6</v>
      </c>
    </row>
    <row r="538" spans="1:8" ht="29.1" customHeight="1" x14ac:dyDescent="0.25">
      <c r="A538" s="221" t="str">
        <f>'02 LISTE DE CONTRÔLE ET RAPPORT'!A538</f>
        <v/>
      </c>
      <c r="B538" s="222"/>
      <c r="C538" s="682" t="str">
        <f>'02 LISTE DE CONTRÔLE ET RAPPORT'!C538</f>
        <v>Il convient de le vider, de le nettoyer soigneusement ou de le remplacer.</v>
      </c>
      <c r="D538" s="238"/>
      <c r="E538" s="8" t="s">
        <v>6</v>
      </c>
      <c r="F538" s="8" t="s">
        <v>6</v>
      </c>
      <c r="G538" s="8" t="s">
        <v>6</v>
      </c>
      <c r="H538" s="8" t="s">
        <v>6</v>
      </c>
    </row>
    <row r="539" spans="1:8" ht="29.1" customHeight="1" x14ac:dyDescent="0.25">
      <c r="A539" s="61" t="str">
        <f>'02 LISTE DE CONTRÔLE ET RAPPORT'!A539</f>
        <v/>
      </c>
      <c r="B539" s="191">
        <f>'02 LISTE DE CONTRÔLE ET RAPPORT'!B539</f>
        <v>3303.13</v>
      </c>
      <c r="C539" s="681" t="str">
        <f>'02 LISTE DE CONTRÔLE ET RAPPORT'!C539</f>
        <v>Description du défaut: Il manque la grille de protection (grillage à souris) près de la conduite d’aspiration pour la prise d’air.</v>
      </c>
      <c r="D539" s="70"/>
      <c r="E539" s="8" t="s">
        <v>6</v>
      </c>
      <c r="F539" s="8" t="s">
        <v>6</v>
      </c>
      <c r="G539" s="8" t="s">
        <v>6</v>
      </c>
      <c r="H539" s="8" t="s">
        <v>6</v>
      </c>
    </row>
    <row r="540" spans="1:8" ht="29.1" customHeight="1" x14ac:dyDescent="0.25">
      <c r="A540" s="221" t="str">
        <f>'02 LISTE DE CONTRÔLE ET RAPPORT'!A540</f>
        <v/>
      </c>
      <c r="B540" s="222"/>
      <c r="C540" s="682" t="str">
        <f>'02 LISTE DE CONTRÔLE ET RAPPORT'!C540</f>
        <v>Il convient de s’en procurer une et de la monter.</v>
      </c>
      <c r="D540" s="238"/>
      <c r="E540" s="8" t="s">
        <v>6</v>
      </c>
      <c r="F540" s="8" t="s">
        <v>6</v>
      </c>
      <c r="G540" s="8" t="s">
        <v>6</v>
      </c>
      <c r="H540" s="8" t="s">
        <v>6</v>
      </c>
    </row>
    <row r="541" spans="1:8" ht="29.1" customHeight="1" x14ac:dyDescent="0.25">
      <c r="A541" s="61" t="str">
        <f>'02 LISTE DE CONTRÔLE ET RAPPORT'!A541</f>
        <v/>
      </c>
      <c r="B541" s="191">
        <f>'02 LISTE DE CONTRÔLE ET RAPPORT'!B541</f>
        <v>3303.14</v>
      </c>
      <c r="C541" s="681" t="str">
        <f>'02 LISTE DE CONTRÔLE ET RAPPORT'!C541</f>
        <v>Description du défaut: La grille de protection (grillage à souris) près de la conduite d’aspiration pour la prise d’air est encrassée, rouillée ou ne peut pas être retirée.</v>
      </c>
      <c r="D541" s="70"/>
      <c r="E541" s="8" t="s">
        <v>6</v>
      </c>
      <c r="F541" s="8" t="s">
        <v>6</v>
      </c>
      <c r="G541" s="8" t="s">
        <v>6</v>
      </c>
      <c r="H541" s="8" t="s">
        <v>6</v>
      </c>
    </row>
    <row r="542" spans="1:8" ht="29.1" customHeight="1" x14ac:dyDescent="0.25">
      <c r="A542" s="221" t="str">
        <f>'02 LISTE DE CONTRÔLE ET RAPPORT'!A542</f>
        <v/>
      </c>
      <c r="B542" s="222"/>
      <c r="C542" s="682" t="str">
        <f>'02 LISTE DE CONTRÔLE ET RAPPORT'!C542</f>
        <v>La grille de protection doit être retirée, nettoyée et remise en place.</v>
      </c>
      <c r="D542" s="238"/>
      <c r="E542" s="8" t="s">
        <v>6</v>
      </c>
      <c r="F542" s="8" t="s">
        <v>6</v>
      </c>
      <c r="G542" s="8" t="s">
        <v>6</v>
      </c>
      <c r="H542" s="8" t="s">
        <v>6</v>
      </c>
    </row>
    <row r="543" spans="1:8" ht="29.1" customHeight="1" x14ac:dyDescent="0.25">
      <c r="A543" s="13" t="str">
        <f>'02 LISTE DE CONTRÔLE ET RAPPORT'!A543</f>
        <v/>
      </c>
      <c r="B543" s="198">
        <f>'02 LISTE DE CONTRÔLE ET RAPPORT'!B543</f>
        <v>3303.15</v>
      </c>
      <c r="C543" s="700" t="str">
        <f>'02 LISTE DE CONTRÔLE ET RAPPORT'!C543</f>
        <v>Description du défaut: La prise d’air de l’appareil de ventilation ne contient pas de VAE.</v>
      </c>
      <c r="D543" s="154"/>
      <c r="E543" s="8" t="s">
        <v>6</v>
      </c>
      <c r="F543" s="8" t="s">
        <v>6</v>
      </c>
      <c r="G543" s="8" t="s">
        <v>6</v>
      </c>
      <c r="H543" s="8" t="s">
        <v>6</v>
      </c>
    </row>
    <row r="544" spans="1:8" ht="29.1" customHeight="1" x14ac:dyDescent="0.25">
      <c r="A544" s="221" t="str">
        <f>'02 LISTE DE CONTRÔLE ET RAPPORT'!A544</f>
        <v/>
      </c>
      <c r="B544" s="222"/>
      <c r="C544" s="682" t="str">
        <f>'02 LISTE DE CONTRÔLE ET RAPPORT'!C544</f>
        <v xml:space="preserve">Il convient de s’en procurer une (avec homologation OFPP [BZS] et pression de test correspondant à l’ouvrage de protection). </v>
      </c>
      <c r="D544" s="238"/>
      <c r="E544" s="8" t="s">
        <v>6</v>
      </c>
      <c r="F544" s="8" t="s">
        <v>6</v>
      </c>
      <c r="G544" s="8" t="s">
        <v>6</v>
      </c>
      <c r="H544" s="8" t="s">
        <v>6</v>
      </c>
    </row>
    <row r="545" spans="1:8" ht="29.1" customHeight="1" x14ac:dyDescent="0.25">
      <c r="A545" s="221" t="str">
        <f>'02 LISTE DE CONTRÔLE ET RAPPORT'!A545</f>
        <v/>
      </c>
      <c r="B545" s="222"/>
      <c r="C545" s="682" t="str">
        <f>'02 LISTE DE CONTRÔLE ET RAPPORT'!C545</f>
        <v>Si la prise d’air du VA ne comporte pas de VAE, l’ouvrage de protection n’est plus opérationnel! La marche à suivre doit être discutée avec l’autorité cantonale responsable des ouvrages de protection.</v>
      </c>
      <c r="D545" s="238"/>
      <c r="E545" s="8" t="s">
        <v>6</v>
      </c>
      <c r="F545" s="8" t="s">
        <v>6</v>
      </c>
      <c r="G545" s="8" t="s">
        <v>6</v>
      </c>
      <c r="H545" s="8" t="s">
        <v>6</v>
      </c>
    </row>
    <row r="546" spans="1:8" ht="29.1" customHeight="1" x14ac:dyDescent="0.25">
      <c r="A546" s="14" t="str">
        <f>'02 LISTE DE CONTRÔLE ET RAPPORT'!A546</f>
        <v/>
      </c>
      <c r="B546" s="63">
        <f>'02 LISTE DE CONTRÔLE ET RAPPORT'!B546</f>
        <v>3303.16</v>
      </c>
      <c r="C546" s="693" t="str">
        <f>'02 LISTE DE CONTRÔLE ET RAPPORT'!C546</f>
        <v>Description du défaut: Le préfiltre est encrassé ou manquant.</v>
      </c>
      <c r="D546" s="71"/>
      <c r="E546" s="8" t="s">
        <v>6</v>
      </c>
      <c r="F546" s="8" t="s">
        <v>6</v>
      </c>
      <c r="G546" s="8" t="s">
        <v>6</v>
      </c>
      <c r="H546" s="8" t="s">
        <v>6</v>
      </c>
    </row>
    <row r="547" spans="1:8" ht="29.1" customHeight="1" x14ac:dyDescent="0.25">
      <c r="A547" s="221" t="str">
        <f>'02 LISTE DE CONTRÔLE ET RAPPORT'!A547</f>
        <v/>
      </c>
      <c r="B547" s="222"/>
      <c r="C547" s="682" t="str">
        <f>'02 LISTE DE CONTRÔLE ET RAPPORT'!C547</f>
        <v>Il faut le nettoyer/le remplacer ou en installer un.</v>
      </c>
      <c r="D547" s="238"/>
      <c r="E547" s="8" t="s">
        <v>6</v>
      </c>
      <c r="F547" s="8" t="s">
        <v>6</v>
      </c>
      <c r="G547" s="8" t="s">
        <v>6</v>
      </c>
      <c r="H547" s="8" t="s">
        <v>6</v>
      </c>
    </row>
    <row r="548" spans="1:8" ht="29.1" customHeight="1" x14ac:dyDescent="0.25">
      <c r="A548" s="14" t="str">
        <f>'02 LISTE DE CONTRÔLE ET RAPPORT'!A548</f>
        <v/>
      </c>
      <c r="B548" s="63">
        <f>'02 LISTE DE CONTRÔLE ET RAPPORT'!B548</f>
        <v>3303.17</v>
      </c>
      <c r="C548" s="693" t="str">
        <f>'02 LISTE DE CONTRÔLE ET RAPPORT'!C548</f>
        <v>Description du défaut: Certaines conduites (d’aspiration et de répartition) sont endommagées ou manquantes.</v>
      </c>
      <c r="D548" s="71"/>
      <c r="E548" s="8" t="s">
        <v>6</v>
      </c>
      <c r="F548" s="8" t="s">
        <v>6</v>
      </c>
      <c r="G548" s="8" t="s">
        <v>6</v>
      </c>
      <c r="H548" s="8" t="s">
        <v>6</v>
      </c>
    </row>
    <row r="549" spans="1:8" ht="29.1" customHeight="1" x14ac:dyDescent="0.25">
      <c r="A549" s="221" t="str">
        <f>'02 LISTE DE CONTRÔLE ET RAPPORT'!A549</f>
        <v/>
      </c>
      <c r="B549" s="222"/>
      <c r="C549" s="682" t="str">
        <f>'02 LISTE DE CONTRÔLE ET RAPPORT'!C549</f>
        <v>Les conduites endommagées doivent être réparées ou remplacées. Si des conduites sont manquantes, il faut s’en procurer et les installer.</v>
      </c>
      <c r="D549" s="238"/>
      <c r="E549" s="8" t="s">
        <v>6</v>
      </c>
      <c r="F549" s="8" t="s">
        <v>6</v>
      </c>
      <c r="G549" s="8" t="s">
        <v>6</v>
      </c>
      <c r="H549" s="8" t="s">
        <v>6</v>
      </c>
    </row>
    <row r="550" spans="1:8" ht="29.1" customHeight="1" x14ac:dyDescent="0.25">
      <c r="A550" s="13" t="str">
        <f>'02 LISTE DE CONTRÔLE ET RAPPORT'!A550</f>
        <v/>
      </c>
      <c r="B550" s="198">
        <f>'02 LISTE DE CONTRÔLE ET RAPPORT'!B550</f>
        <v>3303.18</v>
      </c>
      <c r="C550" s="700" t="str">
        <f>'02 LISTE DE CONTRÔLE ET RAPPORT'!C550</f>
        <v>Description du défaut: Un VA ne fonctionne pas.</v>
      </c>
      <c r="D550" s="154"/>
      <c r="E550" s="8" t="s">
        <v>6</v>
      </c>
      <c r="F550" s="8" t="s">
        <v>6</v>
      </c>
      <c r="G550" s="8" t="s">
        <v>6</v>
      </c>
      <c r="H550" s="8" t="s">
        <v>6</v>
      </c>
    </row>
    <row r="551" spans="1:8" ht="29.1" customHeight="1" x14ac:dyDescent="0.25">
      <c r="A551" s="221" t="str">
        <f>'02 LISTE DE CONTRÔLE ET RAPPORT'!A551</f>
        <v/>
      </c>
      <c r="B551" s="222"/>
      <c r="C551" s="682" t="str">
        <f>'02 LISTE DE CONTRÔLE ET RAPPORT'!C551</f>
        <v>Il doit être réparé par une entreprise spécialisée (détenteur du certificat d’homologation) ou remplacé si la réparation n’est plus possible.</v>
      </c>
      <c r="D551" s="238"/>
      <c r="E551" s="8" t="s">
        <v>6</v>
      </c>
      <c r="F551" s="8" t="s">
        <v>6</v>
      </c>
      <c r="G551" s="8" t="s">
        <v>6</v>
      </c>
      <c r="H551" s="8" t="s">
        <v>6</v>
      </c>
    </row>
    <row r="552" spans="1:8" ht="29.1" customHeight="1" x14ac:dyDescent="0.25">
      <c r="A552" s="221" t="str">
        <f>'02 LISTE DE CONTRÔLE ET RAPPORT'!A552</f>
        <v/>
      </c>
      <c r="B552" s="222"/>
      <c r="C552" s="682" t="str">
        <f>'02 LISTE DE CONTRÔLE ET RAPPORT'!C552</f>
        <v>Si un VA ne fonctionne pas, l’ouvrage de protection n’est plus opérationnel! La marche à suivre doit être discutée avec l’autorité cantonale responsable des ouvrages de protection.</v>
      </c>
      <c r="D552" s="238"/>
      <c r="E552" s="8" t="s">
        <v>6</v>
      </c>
      <c r="F552" s="8" t="s">
        <v>6</v>
      </c>
      <c r="G552" s="8" t="s">
        <v>6</v>
      </c>
      <c r="H552" s="8" t="s">
        <v>6</v>
      </c>
    </row>
    <row r="553" spans="1:8" ht="29.1" customHeight="1" x14ac:dyDescent="0.25">
      <c r="A553" s="14" t="str">
        <f>'02 LISTE DE CONTRÔLE ET RAPPORT'!A553</f>
        <v/>
      </c>
      <c r="B553" s="63">
        <f>'02 LISTE DE CONTRÔLE ET RAPPORT'!B553</f>
        <v>3303.19</v>
      </c>
      <c r="C553" s="693" t="str">
        <f>'02 LISTE DE CONTRÔLE ET RAPPORT'!C553</f>
        <v>Description du défaut: Le sens de rotation de l’appareil ne correspond pas au marquage.</v>
      </c>
      <c r="D553" s="71"/>
      <c r="E553" s="8" t="s">
        <v>6</v>
      </c>
      <c r="F553" s="8" t="s">
        <v>6</v>
      </c>
      <c r="G553" s="8" t="s">
        <v>6</v>
      </c>
      <c r="H553" s="8" t="s">
        <v>6</v>
      </c>
    </row>
    <row r="554" spans="1:8" ht="29.1" customHeight="1" x14ac:dyDescent="0.25">
      <c r="A554" s="221" t="str">
        <f>'02 LISTE DE CONTRÔLE ET RAPPORT'!A554</f>
        <v/>
      </c>
      <c r="B554" s="222"/>
      <c r="C554" s="682" t="str">
        <f>'02 LISTE DE CONTRÔLE ET RAPPORT'!C554</f>
        <v>Le défaut doit être corrigé par un électricien.</v>
      </c>
      <c r="D554" s="238"/>
      <c r="E554" s="8" t="s">
        <v>6</v>
      </c>
      <c r="F554" s="8" t="s">
        <v>6</v>
      </c>
      <c r="G554" s="8" t="s">
        <v>6</v>
      </c>
      <c r="H554" s="8" t="s">
        <v>6</v>
      </c>
    </row>
    <row r="555" spans="1:8" ht="29.1" customHeight="1" x14ac:dyDescent="0.25">
      <c r="A555" s="14" t="str">
        <f>'02 LISTE DE CONTRÔLE ET RAPPORT'!A555</f>
        <v/>
      </c>
      <c r="B555" s="63">
        <f>'02 LISTE DE CONTRÔLE ET RAPPORT'!B555</f>
        <v>3303.2</v>
      </c>
      <c r="C555" s="693" t="str">
        <f>'02 LISTE DE CONTRÔLE ET RAPPORT'!C555</f>
        <v>Description du défaut: Le moteur est bruyant.</v>
      </c>
      <c r="D555" s="71"/>
      <c r="E555" s="8" t="s">
        <v>6</v>
      </c>
      <c r="F555" s="8" t="s">
        <v>6</v>
      </c>
      <c r="G555" s="8" t="s">
        <v>6</v>
      </c>
      <c r="H555" s="8" t="s">
        <v>6</v>
      </c>
    </row>
    <row r="556" spans="1:8" ht="29.1" customHeight="1" x14ac:dyDescent="0.25">
      <c r="A556" s="221" t="str">
        <f>'02 LISTE DE CONTRÔLE ET RAPPORT'!A556</f>
        <v/>
      </c>
      <c r="B556" s="222"/>
      <c r="C556" s="682" t="str">
        <f>'02 LISTE DE CONTRÔLE ET RAPPORT'!C556</f>
        <v>L’appareil doit être contrôlé par le fabricant/l’entreprise spécialisée (détenteur du certificat d’homologation).</v>
      </c>
      <c r="D556" s="238"/>
      <c r="E556" s="8" t="s">
        <v>6</v>
      </c>
      <c r="F556" s="8" t="s">
        <v>6</v>
      </c>
      <c r="G556" s="8" t="s">
        <v>6</v>
      </c>
      <c r="H556" s="8" t="s">
        <v>6</v>
      </c>
    </row>
    <row r="557" spans="1:8" ht="29.1" customHeight="1" x14ac:dyDescent="0.25">
      <c r="A557" s="13" t="str">
        <f>'02 LISTE DE CONTRÔLE ET RAPPORT'!A557</f>
        <v/>
      </c>
      <c r="B557" s="198">
        <f>'02 LISTE DE CONTRÔLE ET RAPPORT'!B557</f>
        <v>3303.21</v>
      </c>
      <c r="C557" s="700" t="str">
        <f>'02 LISTE DE CONTRÔLE ET RAPPORT'!C557</f>
        <v xml:space="preserve">Description du défaut: Le contrôle du fonctionnement de secours ne peut pas être effectué. </v>
      </c>
      <c r="D557" s="154"/>
      <c r="E557" s="8" t="s">
        <v>6</v>
      </c>
      <c r="F557" s="8" t="s">
        <v>6</v>
      </c>
      <c r="G557" s="8" t="s">
        <v>6</v>
      </c>
      <c r="H557" s="8" t="s">
        <v>6</v>
      </c>
    </row>
    <row r="558" spans="1:8" ht="29.1" customHeight="1" x14ac:dyDescent="0.25">
      <c r="A558" s="221" t="str">
        <f>'02 LISTE DE CONTRÔLE ET RAPPORT'!A558</f>
        <v/>
      </c>
      <c r="B558" s="222"/>
      <c r="C558" s="682" t="str">
        <f>'02 LISTE DE CONTRÔLE ET RAPPORT'!C558</f>
        <v>Si le contrôle du fonctionnement de secours ne peut pas être effectué, l’ouvrage de protection n’est plus opérationnel! La marche à suivre doit être discutée avec l’autorité cantonale responsable des ouvrages de protection.</v>
      </c>
      <c r="D558" s="238"/>
      <c r="E558" s="8" t="s">
        <v>6</v>
      </c>
      <c r="F558" s="8" t="s">
        <v>6</v>
      </c>
      <c r="G558" s="8" t="s">
        <v>6</v>
      </c>
      <c r="H558" s="8" t="s">
        <v>6</v>
      </c>
    </row>
    <row r="559" spans="1:8" ht="29.1" customHeight="1" x14ac:dyDescent="0.25">
      <c r="A559" s="13" t="str">
        <f>'02 LISTE DE CONTRÔLE ET RAPPORT'!A559</f>
        <v/>
      </c>
      <c r="B559" s="198">
        <f>'02 LISTE DE CONTRÔLE ET RAPPORT'!B559</f>
        <v>3303.22</v>
      </c>
      <c r="C559" s="700" t="str">
        <f>'02 LISTE DE CONTRÔLE ET RAPPORT'!C559</f>
        <v>Description du défaut: Une surpression minimale de 50 Pa n’est pas atteinte lors du fonctionnement de secours et en marche avec filtre.</v>
      </c>
      <c r="D559" s="154"/>
      <c r="E559" s="8" t="s">
        <v>6</v>
      </c>
      <c r="F559" s="8" t="s">
        <v>6</v>
      </c>
      <c r="G559" s="8" t="s">
        <v>6</v>
      </c>
      <c r="H559" s="8" t="s">
        <v>6</v>
      </c>
    </row>
    <row r="560" spans="1:8" ht="29.1" customHeight="1" x14ac:dyDescent="0.25">
      <c r="A560" s="221" t="str">
        <f>'02 LISTE DE CONTRÔLE ET RAPPORT'!A560</f>
        <v/>
      </c>
      <c r="B560" s="222"/>
      <c r="C560" s="682" t="str">
        <f>'02 LISTE DE CONTRÔLE ET RAPPORT'!C560</f>
        <v>En cas de défaut, la ventilation de l’ouvrage de protection doit être contrôlée par une entreprise spécialisée et, si nécessaire, remise en état.</v>
      </c>
      <c r="D560" s="238"/>
      <c r="E560" s="8" t="s">
        <v>6</v>
      </c>
      <c r="F560" s="8" t="s">
        <v>6</v>
      </c>
      <c r="G560" s="8" t="s">
        <v>6</v>
      </c>
      <c r="H560" s="8" t="s">
        <v>6</v>
      </c>
    </row>
    <row r="561" spans="1:8" ht="29.1" customHeight="1" x14ac:dyDescent="0.25">
      <c r="A561" s="221" t="str">
        <f>'02 LISTE DE CONTRÔLE ET RAPPORT'!A561</f>
        <v/>
      </c>
      <c r="B561" s="222"/>
      <c r="C561" s="682" t="str">
        <f>'02 LISTE DE CONTRÔLE ET RAPPORT'!C561</f>
        <v>Si la surpression minimale de 50 Pa n’est pas atteinte en marche avec filtre et en mode ventilation de secours, l’ouvrage de protection n’est plus opérationnel! La marche à suivre doit être discutée avec l’autorité cantonale responsable des ouvrages de protection.</v>
      </c>
      <c r="D561" s="238"/>
      <c r="E561" s="8" t="s">
        <v>6</v>
      </c>
      <c r="F561" s="8" t="s">
        <v>6</v>
      </c>
      <c r="G561" s="8" t="s">
        <v>6</v>
      </c>
      <c r="H561" s="8" t="s">
        <v>6</v>
      </c>
    </row>
    <row r="562" spans="1:8" ht="29.1" customHeight="1" x14ac:dyDescent="0.25">
      <c r="A562" s="61" t="str">
        <f>'02 LISTE DE CONTRÔLE ET RAPPORT'!A562</f>
        <v/>
      </c>
      <c r="B562" s="191">
        <f>'02 LISTE DE CONTRÔLE ET RAPPORT'!B562</f>
        <v>3303.23</v>
      </c>
      <c r="C562" s="681" t="str">
        <f>'02 LISTE DE CONTRÔLE ET RAPPORT'!C562</f>
        <v>Description du défaut: La surpression maximale autorisée en marche sans filtre, soit 250 Pa, est dépassée.</v>
      </c>
      <c r="D562" s="70"/>
      <c r="E562" s="8" t="s">
        <v>6</v>
      </c>
      <c r="F562" s="8" t="s">
        <v>6</v>
      </c>
      <c r="G562" s="8" t="s">
        <v>6</v>
      </c>
      <c r="H562" s="8" t="s">
        <v>6</v>
      </c>
    </row>
    <row r="563" spans="1:8" ht="29.1" customHeight="1" x14ac:dyDescent="0.25">
      <c r="A563" s="221" t="str">
        <f>'02 LISTE DE CONTRÔLE ET RAPPORT'!A563</f>
        <v/>
      </c>
      <c r="B563" s="222"/>
      <c r="C563" s="682" t="str">
        <f>'02 LISTE DE CONTRÔLE ET RAPPORT'!C563</f>
        <v>D’entente avec l’autorité cantonale responsable des ouvrages de protection, la ventilation de l’ouvrage de protection doit être contrôlée par une entreprise spécialisée et, si nécessaire, remise en état.</v>
      </c>
      <c r="D563" s="238"/>
      <c r="E563" s="8" t="s">
        <v>6</v>
      </c>
      <c r="F563" s="8" t="s">
        <v>6</v>
      </c>
      <c r="G563" s="8" t="s">
        <v>6</v>
      </c>
      <c r="H563" s="8" t="s">
        <v>6</v>
      </c>
    </row>
    <row r="564" spans="1:8" ht="29.1" customHeight="1" x14ac:dyDescent="0.25">
      <c r="A564" s="61" t="str">
        <f>'02 LISTE DE CONTRÔLE ET RAPPORT'!A564</f>
        <v/>
      </c>
      <c r="B564" s="191">
        <f>'02 LISTE DE CONTRÔLE ET RAPPORT'!B564</f>
        <v>3303.24</v>
      </c>
      <c r="C564" s="681" t="str">
        <f>'02 LISTE DE CONTRÔLE ET RAPPORT'!C564</f>
        <v>Description du défaut: L’éclairage de secours sur le VA ne fonctionne pas ou est manquant.</v>
      </c>
      <c r="D564" s="70"/>
      <c r="E564" s="8" t="s">
        <v>6</v>
      </c>
      <c r="F564" s="8" t="s">
        <v>6</v>
      </c>
      <c r="G564" s="8" t="s">
        <v>6</v>
      </c>
      <c r="H564" s="8" t="s">
        <v>6</v>
      </c>
    </row>
    <row r="565" spans="1:8" ht="29.1" customHeight="1" x14ac:dyDescent="0.25">
      <c r="A565" s="221" t="str">
        <f>'02 LISTE DE CONTRÔLE ET RAPPORT'!A565</f>
        <v/>
      </c>
      <c r="B565" s="222"/>
      <c r="C565" s="682" t="str">
        <f>'02 LISTE DE CONTRÔLE ET RAPPORT'!C565</f>
        <v>Le défaut doit être corrigé par le fournisseur ou une entreprise spécialisée.</v>
      </c>
      <c r="D565" s="238"/>
      <c r="E565" s="8" t="s">
        <v>6</v>
      </c>
      <c r="F565" s="8" t="s">
        <v>6</v>
      </c>
      <c r="G565" s="8" t="s">
        <v>6</v>
      </c>
      <c r="H565" s="8" t="s">
        <v>6</v>
      </c>
    </row>
    <row r="566" spans="1:8" ht="29.1" customHeight="1" x14ac:dyDescent="0.25">
      <c r="A566" s="74" t="str">
        <f>'02 LISTE DE CONTRÔLE ET RAPPORT'!A566</f>
        <v/>
      </c>
      <c r="B566" s="199">
        <f>'02 LISTE DE CONTRÔLE ET RAPPORT'!B566</f>
        <v>3303.25</v>
      </c>
      <c r="C566" s="701" t="str">
        <f>'02 LISTE DE CONTRÔLE ET RAPPORT'!C566</f>
        <v>Description du défaut: Le VA n’est pas raccordé électriquement au moyen d’un câble, d’une fiche et d’une prise ou au moyen d’un raccordement direct par câble (en cas de protection contre les impulsions électromagnétiques [protection EMP]).</v>
      </c>
      <c r="D566" s="77"/>
      <c r="E566" s="8" t="s">
        <v>6</v>
      </c>
      <c r="F566" s="8" t="s">
        <v>6</v>
      </c>
      <c r="G566" s="8" t="s">
        <v>6</v>
      </c>
      <c r="H566" s="8" t="s">
        <v>6</v>
      </c>
    </row>
    <row r="567" spans="1:8" ht="29.1" customHeight="1" x14ac:dyDescent="0.25">
      <c r="A567" s="221" t="str">
        <f>'02 LISTE DE CONTRÔLE ET RAPPORT'!A567</f>
        <v/>
      </c>
      <c r="B567" s="222"/>
      <c r="C567" s="682" t="str">
        <f>'02 LISTE DE CONTRÔLE ET RAPPORT'!C567</f>
        <v>La fiche existante doit être démontée par un électricien et le VA doit être raccordé directement au tableau EMP.</v>
      </c>
      <c r="D567" s="238"/>
      <c r="E567" s="8" t="s">
        <v>6</v>
      </c>
      <c r="F567" s="8" t="s">
        <v>6</v>
      </c>
      <c r="G567" s="8" t="s">
        <v>6</v>
      </c>
      <c r="H567" s="8" t="s">
        <v>6</v>
      </c>
    </row>
    <row r="568" spans="1:8" ht="29.1" customHeight="1" x14ac:dyDescent="0.25">
      <c r="A568" s="61" t="str">
        <f>'02 LISTE DE CONTRÔLE ET RAPPORT'!A568</f>
        <v/>
      </c>
      <c r="B568" s="191">
        <f>'02 LISTE DE CONTRÔLE ET RAPPORT'!B568</f>
        <v>3303.26</v>
      </c>
      <c r="C568" s="681" t="str">
        <f>'02 LISTE DE CONTRÔLE ET RAPPORT'!C568</f>
        <v>Description du défaut: Le réchauffeur d’air électrique ne fonctionne pas.</v>
      </c>
      <c r="D568" s="70"/>
      <c r="E568" s="8" t="s">
        <v>6</v>
      </c>
      <c r="F568" s="8" t="s">
        <v>6</v>
      </c>
      <c r="G568" s="8" t="s">
        <v>6</v>
      </c>
      <c r="H568" s="8" t="s">
        <v>6</v>
      </c>
    </row>
    <row r="569" spans="1:8" ht="29.1" customHeight="1" x14ac:dyDescent="0.25">
      <c r="A569" s="221" t="str">
        <f>'02 LISTE DE CONTRÔLE ET RAPPORT'!A569</f>
        <v/>
      </c>
      <c r="B569" s="222"/>
      <c r="C569" s="682" t="str">
        <f>'02 LISTE DE CONTRÔLE ET RAPPORT'!C569</f>
        <v xml:space="preserve">Le défaut doit être réparé par un spécialiste ou le réchauffeur doit être remplacé par le fabricant (détenteur de l’homologation). </v>
      </c>
      <c r="D569" s="238"/>
      <c r="E569" s="8" t="s">
        <v>6</v>
      </c>
      <c r="F569" s="8" t="s">
        <v>6</v>
      </c>
      <c r="G569" s="8" t="s">
        <v>6</v>
      </c>
      <c r="H569" s="8" t="s">
        <v>6</v>
      </c>
    </row>
    <row r="570" spans="1:8" ht="29.1" customHeight="1" x14ac:dyDescent="0.25">
      <c r="A570" s="74" t="str">
        <f>'02 LISTE DE CONTRÔLE ET RAPPORT'!A570</f>
        <v/>
      </c>
      <c r="B570" s="199">
        <f>'02 LISTE DE CONTRÔLE ET RAPPORT'!B570</f>
        <v>3303.27</v>
      </c>
      <c r="C570" s="701" t="str">
        <f>'02 LISTE DE CONTRÔLE ET RAPPORT'!C570</f>
        <v>Description du défaut: Le réchauffeur d’air électrique n’est pas verrouillé à l’appareil de ventilation (abris d’hôpitaux et d’EMS construits après 2012).</v>
      </c>
      <c r="D570" s="77"/>
      <c r="E570" s="8" t="s">
        <v>6</v>
      </c>
      <c r="F570" s="8" t="s">
        <v>6</v>
      </c>
      <c r="G570" s="8" t="s">
        <v>6</v>
      </c>
      <c r="H570" s="8" t="s">
        <v>6</v>
      </c>
    </row>
    <row r="571" spans="1:8" ht="29.1" customHeight="1" thickBot="1" x14ac:dyDescent="0.3">
      <c r="A571" s="221" t="str">
        <f>'02 LISTE DE CONTRÔLE ET RAPPORT'!A571</f>
        <v/>
      </c>
      <c r="B571" s="225"/>
      <c r="C571" s="683" t="str">
        <f>'02 LISTE DE CONTRÔLE ET RAPPORT'!C571</f>
        <v>Le réchauffeur d’air électrique ne doit être mis en service qu’en même temps que le VA. C’est pourquoi le VA et le réchauffeur d’air électrique doivent être directement raccordés au courant. Le réchauffeur d’air électrique doit être verrouillé avec l’appareil de ventilation VA.</v>
      </c>
      <c r="D571" s="238"/>
      <c r="E571" s="8" t="s">
        <v>6</v>
      </c>
      <c r="F571" s="8" t="s">
        <v>6</v>
      </c>
      <c r="G571" s="8" t="s">
        <v>6</v>
      </c>
      <c r="H571" s="8" t="s">
        <v>6</v>
      </c>
    </row>
    <row r="572" spans="1:8" ht="29.1" customHeight="1" thickBot="1" x14ac:dyDescent="0.3">
      <c r="A572" s="72" t="str">
        <f>'02 LISTE DE CONTRÔLE ET RAPPORT'!A572</f>
        <v/>
      </c>
      <c r="B572" s="207">
        <f>'02 LISTE DE CONTRÔLE ET RAPPORT'!B572</f>
        <v>3304</v>
      </c>
      <c r="C572" s="680" t="str">
        <f>'02 LISTE DE CONTRÔLE ET RAPPORT'!C572</f>
        <v>VA central (VA 1200-9000)</v>
      </c>
      <c r="D572" s="651"/>
      <c r="E572" s="8" t="s">
        <v>6</v>
      </c>
      <c r="F572" s="8" t="s">
        <v>6</v>
      </c>
      <c r="G572" s="8" t="s">
        <v>6</v>
      </c>
    </row>
    <row r="573" spans="1:8" ht="29.1" customHeight="1" x14ac:dyDescent="0.25">
      <c r="A573" s="68" t="str">
        <f>'02 LISTE DE CONTRÔLE ET RAPPORT'!A573</f>
        <v/>
      </c>
      <c r="B573" s="193">
        <f>'02 LISTE DE CONTRÔLE ET RAPPORT'!B573</f>
        <v>3304.01</v>
      </c>
      <c r="C573" s="691" t="str">
        <f>'02 LISTE DE CONTRÔLE ET RAPPORT'!C573</f>
        <v>Description du défaut: Le VA ne dispose pas d’une homologation OFPP (BZS) valable.</v>
      </c>
      <c r="D573" s="71"/>
      <c r="E573" s="8" t="s">
        <v>6</v>
      </c>
      <c r="F573" s="8" t="s">
        <v>6</v>
      </c>
      <c r="G573" s="8" t="s">
        <v>6</v>
      </c>
    </row>
    <row r="574" spans="1:8" ht="29.1" customHeight="1" x14ac:dyDescent="0.25">
      <c r="A574" s="221" t="str">
        <f>'02 LISTE DE CONTRÔLE ET RAPPORT'!A574</f>
        <v/>
      </c>
      <c r="B574" s="222"/>
      <c r="C574" s="682" t="str">
        <f>'02 LISTE DE CONTRÔLE ET RAPPORT'!C574</f>
        <v>Les VA qui ne sont plus homologués doivent être remplacés. La marche à suivre doit être discutée avec l’autorité cantonale responsable des ouvrages de protection.</v>
      </c>
      <c r="D574" s="238"/>
      <c r="E574" s="8" t="s">
        <v>6</v>
      </c>
      <c r="F574" s="8" t="s">
        <v>6</v>
      </c>
      <c r="G574" s="8" t="s">
        <v>6</v>
      </c>
    </row>
    <row r="575" spans="1:8" ht="29.1" customHeight="1" x14ac:dyDescent="0.25">
      <c r="A575" s="13" t="str">
        <f>'02 LISTE DE CONTRÔLE ET RAPPORT'!A575</f>
        <v/>
      </c>
      <c r="B575" s="198">
        <f>'02 LISTE DE CONTRÔLE ET RAPPORT'!B575</f>
        <v>3304.02</v>
      </c>
      <c r="C575" s="700" t="str">
        <f>'02 LISTE DE CONTRÔLE ET RAPPORT'!C575</f>
        <v>Description du défaut: Le VA ne fonctionne pas.</v>
      </c>
      <c r="D575" s="154"/>
      <c r="E575" s="8" t="s">
        <v>6</v>
      </c>
      <c r="F575" s="8" t="s">
        <v>6</v>
      </c>
      <c r="G575" s="8" t="s">
        <v>6</v>
      </c>
    </row>
    <row r="576" spans="1:8" ht="29.1" customHeight="1" x14ac:dyDescent="0.25">
      <c r="A576" s="221" t="str">
        <f>'02 LISTE DE CONTRÔLE ET RAPPORT'!A576</f>
        <v/>
      </c>
      <c r="B576" s="222"/>
      <c r="C576" s="682" t="str">
        <f>'02 LISTE DE CONTRÔLE ET RAPPORT'!C576</f>
        <v>Il doit être réparé par une entreprise spécialisée (détenteur de l’homologation) ou remplacé si la réparation n’est plus possible.</v>
      </c>
      <c r="D576" s="238"/>
      <c r="E576" s="8" t="s">
        <v>6</v>
      </c>
      <c r="F576" s="8" t="s">
        <v>6</v>
      </c>
      <c r="G576" s="8" t="s">
        <v>6</v>
      </c>
    </row>
    <row r="577" spans="1:7" ht="29.1" customHeight="1" x14ac:dyDescent="0.25">
      <c r="A577" s="221" t="str">
        <f>'02 LISTE DE CONTRÔLE ET RAPPORT'!A577</f>
        <v/>
      </c>
      <c r="B577" s="222"/>
      <c r="C577" s="682" t="str">
        <f>'02 LISTE DE CONTRÔLE ET RAPPORT'!C577</f>
        <v>Si le VA ne fonctionne pas, l’ouvrage de protection n’est plus opérationnel! La marche à suivre doit être discutée avec l’autorité cantonale responsable des ouvrages de protection.</v>
      </c>
      <c r="D577" s="238"/>
      <c r="E577" s="8" t="s">
        <v>6</v>
      </c>
      <c r="F577" s="8" t="s">
        <v>6</v>
      </c>
      <c r="G577" s="8" t="s">
        <v>6</v>
      </c>
    </row>
    <row r="578" spans="1:7" ht="29.1" customHeight="1" x14ac:dyDescent="0.25">
      <c r="A578" s="14" t="str">
        <f>'02 LISTE DE CONTRÔLE ET RAPPORT'!A578</f>
        <v/>
      </c>
      <c r="B578" s="63">
        <f>'02 LISTE DE CONTRÔLE ET RAPPORT'!B578</f>
        <v>3304.03</v>
      </c>
      <c r="C578" s="693" t="str">
        <f>'02 LISTE DE CONTRÔLE ET RAPPORT'!C578</f>
        <v>Description du défaut: Le VA ne dispose pas d’un entraînement manuel.</v>
      </c>
      <c r="D578" s="71"/>
      <c r="E578" s="8" t="s">
        <v>6</v>
      </c>
      <c r="F578" s="8" t="s">
        <v>6</v>
      </c>
      <c r="G578" s="8" t="s">
        <v>6</v>
      </c>
    </row>
    <row r="579" spans="1:7" ht="29.1" customHeight="1" x14ac:dyDescent="0.25">
      <c r="A579" s="221" t="str">
        <f>'02 LISTE DE CONTRÔLE ET RAPPORT'!A579</f>
        <v/>
      </c>
      <c r="B579" s="222"/>
      <c r="C579" s="682" t="str">
        <f>'02 LISTE DE CONTRÔLE ET RAPPORT'!C579</f>
        <v>Le défaut (p. ex. une fixation ou une manivelle manquante) doit être corrigé en collaboration avec une entreprise spécialisée.</v>
      </c>
      <c r="D579" s="238"/>
      <c r="E579" s="8" t="s">
        <v>6</v>
      </c>
      <c r="F579" s="8" t="s">
        <v>6</v>
      </c>
      <c r="G579" s="8" t="s">
        <v>6</v>
      </c>
    </row>
    <row r="580" spans="1:7" ht="29.1" customHeight="1" x14ac:dyDescent="0.25">
      <c r="A580" s="14" t="str">
        <f>'02 LISTE DE CONTRÔLE ET RAPPORT'!A580</f>
        <v/>
      </c>
      <c r="B580" s="63">
        <f>'02 LISTE DE CONTRÔLE ET RAPPORT'!B580</f>
        <v>3304.04</v>
      </c>
      <c r="C580" s="693" t="str">
        <f>'02 LISTE DE CONTRÔLE ET RAPPORT'!C580</f>
        <v>Description du défaut: Le moteur ne tourne pas dans le bon sens.</v>
      </c>
      <c r="D580" s="71"/>
      <c r="E580" s="8" t="s">
        <v>6</v>
      </c>
      <c r="F580" s="8" t="s">
        <v>6</v>
      </c>
      <c r="G580" s="8" t="s">
        <v>6</v>
      </c>
    </row>
    <row r="581" spans="1:7" ht="29.1" customHeight="1" x14ac:dyDescent="0.25">
      <c r="A581" s="221" t="str">
        <f>'02 LISTE DE CONTRÔLE ET RAPPORT'!A581</f>
        <v/>
      </c>
      <c r="B581" s="222"/>
      <c r="C581" s="682" t="str">
        <f>'02 LISTE DE CONTRÔLE ET RAPPORT'!C581</f>
        <v>Le défaut doit être corrigé par un électricien.</v>
      </c>
      <c r="D581" s="238"/>
      <c r="E581" s="8" t="s">
        <v>6</v>
      </c>
      <c r="F581" s="8" t="s">
        <v>6</v>
      </c>
      <c r="G581" s="8" t="s">
        <v>6</v>
      </c>
    </row>
    <row r="582" spans="1:7" ht="29.1" customHeight="1" x14ac:dyDescent="0.25">
      <c r="A582" s="13" t="str">
        <f>'02 LISTE DE CONTRÔLE ET RAPPORT'!A582</f>
        <v/>
      </c>
      <c r="B582" s="198">
        <f>'02 LISTE DE CONTRÔLE ET RAPPORT'!B582</f>
        <v>3304.05</v>
      </c>
      <c r="C582" s="700" t="str">
        <f>'02 LISTE DE CONTRÔLE ET RAPPORT'!C582</f>
        <v>Description du défaut: Les courroies de transmission pour tous les modes d’exploitation sont manquantes.</v>
      </c>
      <c r="D582" s="154"/>
      <c r="E582" s="8" t="s">
        <v>6</v>
      </c>
      <c r="F582" s="8" t="s">
        <v>6</v>
      </c>
      <c r="G582" s="8" t="s">
        <v>6</v>
      </c>
    </row>
    <row r="583" spans="1:7" ht="29.1" customHeight="1" x14ac:dyDescent="0.25">
      <c r="A583" s="221" t="str">
        <f>'02 LISTE DE CONTRÔLE ET RAPPORT'!A583</f>
        <v/>
      </c>
      <c r="B583" s="222"/>
      <c r="C583" s="682" t="str">
        <f>'02 LISTE DE CONTRÔLE ET RAPPORT'!C583</f>
        <v>Il convient de s’en procurer.</v>
      </c>
      <c r="D583" s="238"/>
      <c r="E583" s="8" t="s">
        <v>6</v>
      </c>
      <c r="F583" s="8" t="s">
        <v>6</v>
      </c>
      <c r="G583" s="8" t="s">
        <v>6</v>
      </c>
    </row>
    <row r="584" spans="1:7" ht="29.1" customHeight="1" x14ac:dyDescent="0.25">
      <c r="A584" s="221" t="str">
        <f>'02 LISTE DE CONTRÔLE ET RAPPORT'!A584</f>
        <v/>
      </c>
      <c r="B584" s="222"/>
      <c r="C584" s="682" t="str">
        <f>'02 LISTE DE CONTRÔLE ET RAPPORT'!C584</f>
        <v>Si les courroies de transmission pour tous les modes d’exploitation sont manquantes, l’ouvrage de protection n’est plus opérationnel! La marche à suivre doit être discutée avec l’autorité cantonale responsable des ouvrages de protection.</v>
      </c>
      <c r="D584" s="238"/>
      <c r="E584" s="8" t="s">
        <v>6</v>
      </c>
      <c r="F584" s="8" t="s">
        <v>6</v>
      </c>
      <c r="G584" s="8" t="s">
        <v>6</v>
      </c>
    </row>
    <row r="585" spans="1:7" ht="29.1" customHeight="1" x14ac:dyDescent="0.25">
      <c r="A585" s="14" t="str">
        <f>'02 LISTE DE CONTRÔLE ET RAPPORT'!A585</f>
        <v/>
      </c>
      <c r="B585" s="63">
        <f>'02 LISTE DE CONTRÔLE ET RAPPORT'!B585</f>
        <v>3304.06</v>
      </c>
      <c r="C585" s="693" t="str">
        <f>'02 LISTE DE CONTRÔLE ET RAPPORT'!C585</f>
        <v xml:space="preserve">Description du défaut: Les courroies de transmission de rechange pour tous les modes d’exploitation sont manquantes. </v>
      </c>
      <c r="D585" s="71"/>
      <c r="E585" s="8" t="s">
        <v>6</v>
      </c>
      <c r="F585" s="8" t="s">
        <v>6</v>
      </c>
      <c r="G585" s="8" t="s">
        <v>6</v>
      </c>
    </row>
    <row r="586" spans="1:7" ht="29.1" customHeight="1" x14ac:dyDescent="0.25">
      <c r="A586" s="221" t="str">
        <f>'02 LISTE DE CONTRÔLE ET RAPPORT'!A586</f>
        <v/>
      </c>
      <c r="B586" s="222"/>
      <c r="C586" s="682" t="str">
        <f>'02 LISTE DE CONTRÔLE ET RAPPORT'!C586</f>
        <v>Il convient de s’en procurer et de les étiqueter comme il se doit. Pour chaque courroie de transmission, il convient de disposer d’une courroie de rechange étiquetée.</v>
      </c>
      <c r="D586" s="238"/>
      <c r="E586" s="8" t="s">
        <v>6</v>
      </c>
      <c r="F586" s="8" t="s">
        <v>6</v>
      </c>
      <c r="G586" s="8" t="s">
        <v>6</v>
      </c>
    </row>
    <row r="587" spans="1:7" ht="29.1" customHeight="1" x14ac:dyDescent="0.25">
      <c r="A587" s="61" t="str">
        <f>'02 LISTE DE CONTRÔLE ET RAPPORT'!A587</f>
        <v/>
      </c>
      <c r="B587" s="191">
        <f>'02 LISTE DE CONTRÔLE ET RAPPORT'!B587</f>
        <v>3304.07</v>
      </c>
      <c r="C587" s="681" t="str">
        <f>'02 LISTE DE CONTRÔLE ET RAPPORT'!C587</f>
        <v>Description du défaut: La natte du filtre d’air de roulement est manquante ou encrassée.</v>
      </c>
      <c r="D587" s="70"/>
      <c r="E587" s="8" t="s">
        <v>6</v>
      </c>
      <c r="F587" s="8" t="s">
        <v>6</v>
      </c>
      <c r="G587" s="8" t="s">
        <v>6</v>
      </c>
    </row>
    <row r="588" spans="1:7" ht="29.1" customHeight="1" x14ac:dyDescent="0.25">
      <c r="A588" s="221" t="str">
        <f>'02 LISTE DE CONTRÔLE ET RAPPORT'!A588</f>
        <v/>
      </c>
      <c r="B588" s="222"/>
      <c r="C588" s="682" t="str">
        <f>'02 LISTE DE CONTRÔLE ET RAPPORT'!C588</f>
        <v>La natte du filtre d’air de roulement doit être nettoyée ou remplacée.</v>
      </c>
      <c r="D588" s="238"/>
      <c r="E588" s="8" t="s">
        <v>6</v>
      </c>
      <c r="F588" s="8" t="s">
        <v>6</v>
      </c>
      <c r="G588" s="8" t="s">
        <v>6</v>
      </c>
    </row>
    <row r="589" spans="1:7" ht="29.1" customHeight="1" x14ac:dyDescent="0.25">
      <c r="A589" s="61" t="str">
        <f>'02 LISTE DE CONTRÔLE ET RAPPORT'!A589</f>
        <v/>
      </c>
      <c r="B589" s="191">
        <f>'02 LISTE DE CONTRÔLE ET RAPPORT'!B589</f>
        <v>3304.08</v>
      </c>
      <c r="C589" s="681" t="str">
        <f>'02 LISTE DE CONTRÔLE ET RAPPORT'!C589</f>
        <v>Description du défaut: La natte de rechange du filtre d’air de roulement est manquante.</v>
      </c>
      <c r="D589" s="70"/>
      <c r="E589" s="8" t="s">
        <v>6</v>
      </c>
      <c r="F589" s="8" t="s">
        <v>6</v>
      </c>
      <c r="G589" s="8" t="s">
        <v>6</v>
      </c>
    </row>
    <row r="590" spans="1:7" ht="29.1" customHeight="1" x14ac:dyDescent="0.25">
      <c r="A590" s="221" t="str">
        <f>'02 LISTE DE CONTRÔLE ET RAPPORT'!A590</f>
        <v/>
      </c>
      <c r="B590" s="222"/>
      <c r="C590" s="682" t="str">
        <f>'02 LISTE DE CONTRÔLE ET RAPPORT'!C590</f>
        <v>Il convient de s’en procurer une.</v>
      </c>
      <c r="D590" s="238"/>
      <c r="E590" s="8" t="s">
        <v>6</v>
      </c>
      <c r="F590" s="8" t="s">
        <v>6</v>
      </c>
      <c r="G590" s="8" t="s">
        <v>6</v>
      </c>
    </row>
    <row r="591" spans="1:7" ht="29.1" customHeight="1" x14ac:dyDescent="0.25">
      <c r="A591" s="14" t="str">
        <f>'02 LISTE DE CONTRÔLE ET RAPPORT'!A591</f>
        <v/>
      </c>
      <c r="B591" s="63">
        <f>'02 LISTE DE CONTRÔLE ET RAPPORT'!B591</f>
        <v>3304.09</v>
      </c>
      <c r="C591" s="693" t="str">
        <f>'02 LISTE DE CONTRÔLE ET RAPPORT'!C591</f>
        <v>Description du défaut: Les SSP ne s’ouvrent pas (en mode surpression).</v>
      </c>
      <c r="D591" s="71"/>
      <c r="E591" s="8" t="s">
        <v>6</v>
      </c>
      <c r="F591" s="8" t="s">
        <v>6</v>
      </c>
      <c r="G591" s="8" t="s">
        <v>6</v>
      </c>
    </row>
    <row r="592" spans="1:7" ht="29.1" customHeight="1" x14ac:dyDescent="0.25">
      <c r="A592" s="221" t="str">
        <f>'02 LISTE DE CONTRÔLE ET RAPPORT'!A592</f>
        <v/>
      </c>
      <c r="B592" s="222"/>
      <c r="C592" s="682" t="str">
        <f>'02 LISTE DE CONTRÔLE ET RAPPORT'!C592</f>
        <v>D’entente avec l’autorité cantonale responsable des ouvrages de protection, la ventilation de l’ouvrage de protection doit être contrôlée par une entreprise spécialisée et, si nécessaire, remise en état.</v>
      </c>
      <c r="D592" s="238"/>
      <c r="E592" s="8" t="s">
        <v>6</v>
      </c>
      <c r="F592" s="8" t="s">
        <v>6</v>
      </c>
      <c r="G592" s="8" t="s">
        <v>6</v>
      </c>
    </row>
    <row r="593" spans="1:7" ht="29.1" customHeight="1" x14ac:dyDescent="0.25">
      <c r="A593" s="13" t="str">
        <f>'02 LISTE DE CONTRÔLE ET RAPPORT'!A593</f>
        <v/>
      </c>
      <c r="B593" s="198">
        <f>'02 LISTE DE CONTRÔLE ET RAPPORT'!B593</f>
        <v>3304.1</v>
      </c>
      <c r="C593" s="700" t="str">
        <f>'02 LISTE DE CONTRÔLE ET RAPPORT'!C593</f>
        <v>Description du défaut: Une surpression minimale de 50 Pa n’est pas atteinte en marche avec filtre et en mode ventilation de secours.</v>
      </c>
      <c r="D593" s="154"/>
      <c r="E593" s="8" t="s">
        <v>6</v>
      </c>
      <c r="F593" s="8" t="s">
        <v>6</v>
      </c>
      <c r="G593" s="8" t="s">
        <v>6</v>
      </c>
    </row>
    <row r="594" spans="1:7" ht="29.1" customHeight="1" x14ac:dyDescent="0.25">
      <c r="A594" s="221" t="str">
        <f>'02 LISTE DE CONTRÔLE ET RAPPORT'!A594</f>
        <v/>
      </c>
      <c r="B594" s="222"/>
      <c r="C594" s="682" t="str">
        <f>'02 LISTE DE CONTRÔLE ET RAPPORT'!C594</f>
        <v>La ventilation de l’ouvrage de protection doit être contrôlée par une entreprise spécialisée et, si nécessaire, remise en état.</v>
      </c>
      <c r="D594" s="238"/>
      <c r="E594" s="8" t="s">
        <v>6</v>
      </c>
      <c r="F594" s="8" t="s">
        <v>6</v>
      </c>
      <c r="G594" s="8" t="s">
        <v>6</v>
      </c>
    </row>
    <row r="595" spans="1:7" ht="29.1" customHeight="1" x14ac:dyDescent="0.25">
      <c r="A595" s="221" t="str">
        <f>'02 LISTE DE CONTRÔLE ET RAPPORT'!A595</f>
        <v/>
      </c>
      <c r="B595" s="222"/>
      <c r="C595" s="682" t="str">
        <f>'02 LISTE DE CONTRÔLE ET RAPPORT'!C595</f>
        <v>Si une surpression minimale de 50 Pa n’est pas atteinte en marche avec filtre et en mode ventilation de secours, l’ouvrage de protection n’est plus opérationnel! La marche à suivre doit être discutée avec l’autorité cantonale responsable des ouvrages de protection.</v>
      </c>
      <c r="D595" s="238"/>
      <c r="E595" s="8" t="s">
        <v>6</v>
      </c>
      <c r="F595" s="8" t="s">
        <v>6</v>
      </c>
      <c r="G595" s="8" t="s">
        <v>6</v>
      </c>
    </row>
    <row r="596" spans="1:7" ht="29.1" customHeight="1" x14ac:dyDescent="0.25">
      <c r="A596" s="61" t="str">
        <f>'02 LISTE DE CONTRÔLE ET RAPPORT'!A596</f>
        <v/>
      </c>
      <c r="B596" s="191">
        <f>'02 LISTE DE CONTRÔLE ET RAPPORT'!B596</f>
        <v>3304.11</v>
      </c>
      <c r="C596" s="681" t="str">
        <f>'02 LISTE DE CONTRÔLE ET RAPPORT'!C596</f>
        <v>Description du défaut: La surpression maximale autorisée en marche sans filtre, soit 250 Pa, est dépassée.</v>
      </c>
      <c r="D596" s="70"/>
      <c r="E596" s="8" t="s">
        <v>6</v>
      </c>
      <c r="F596" s="8" t="s">
        <v>6</v>
      </c>
      <c r="G596" s="8" t="s">
        <v>6</v>
      </c>
    </row>
    <row r="597" spans="1:7" ht="29.1" customHeight="1" x14ac:dyDescent="0.25">
      <c r="A597" s="221" t="str">
        <f>'02 LISTE DE CONTRÔLE ET RAPPORT'!A597</f>
        <v/>
      </c>
      <c r="B597" s="222"/>
      <c r="C597" s="682" t="str">
        <f>'02 LISTE DE CONTRÔLE ET RAPPORT'!C597</f>
        <v>D’entente avec l’autorité cantonale responsable des ouvrages de protection, la ventilation de l’ouvrage de protection doit être contrôlée par une entreprise spécialisée et, si nécessaire, remise en état.</v>
      </c>
      <c r="D597" s="238"/>
      <c r="E597" s="8" t="s">
        <v>6</v>
      </c>
      <c r="F597" s="8" t="s">
        <v>6</v>
      </c>
      <c r="G597" s="8" t="s">
        <v>6</v>
      </c>
    </row>
    <row r="598" spans="1:7" ht="29.1" customHeight="1" x14ac:dyDescent="0.25">
      <c r="A598" s="13" t="str">
        <f>'02 LISTE DE CONTRÔLE ET RAPPORT'!A598</f>
        <v/>
      </c>
      <c r="B598" s="198">
        <f>'02 LISTE DE CONTRÔLE ET RAPPORT'!B598</f>
        <v>3304.12</v>
      </c>
      <c r="C598" s="700" t="str">
        <f>'02 LISTE DE CONTRÔLE ET RAPPORT'!C598</f>
        <v>Description du défaut: Le contrôle de la ventilation de secours ne peut pas être effectué.</v>
      </c>
      <c r="D598" s="154"/>
      <c r="E598" s="8" t="s">
        <v>6</v>
      </c>
      <c r="F598" s="8" t="s">
        <v>6</v>
      </c>
      <c r="G598" s="8" t="s">
        <v>6</v>
      </c>
    </row>
    <row r="599" spans="1:7" ht="29.1" customHeight="1" thickBot="1" x14ac:dyDescent="0.3">
      <c r="A599" s="221" t="str">
        <f>'02 LISTE DE CONTRÔLE ET RAPPORT'!A599</f>
        <v/>
      </c>
      <c r="B599" s="222"/>
      <c r="C599" s="682" t="str">
        <f>'02 LISTE DE CONTRÔLE ET RAPPORT'!C599</f>
        <v>Si le contrôle de la ventilation de secours ne peut pas être effectué, l’ouvrage de protection n’est plus opérationnel! La marche à suivre doit être discutée avec l’autorité cantonale responsable des ouvrages de protection.</v>
      </c>
      <c r="D599" s="238"/>
      <c r="E599" s="8" t="s">
        <v>6</v>
      </c>
      <c r="F599" s="8" t="s">
        <v>6</v>
      </c>
      <c r="G599" s="8" t="s">
        <v>6</v>
      </c>
    </row>
    <row r="600" spans="1:7" ht="163.5" hidden="1" customHeight="1" x14ac:dyDescent="0.25">
      <c r="A600" s="14" t="str">
        <f>'02 LISTE DE CONTRÔLE ET RAPPORT'!A600</f>
        <v/>
      </c>
      <c r="B600" s="63">
        <f>'02 LISTE DE CONTRÔLE ET RAPPORT'!B600</f>
        <v>3304.13</v>
      </c>
      <c r="C600" s="638" t="str">
        <f>'02 LISTE DE CONTRÔLE ET RAPPORT'!C600</f>
        <v>Description du défaut: S’il y a un registre de chauffage à eau, le système de protection antigel est manquant.</v>
      </c>
      <c r="D600" s="71"/>
      <c r="E600" s="8" t="s">
        <v>6</v>
      </c>
      <c r="F600" s="8" t="s">
        <v>6</v>
      </c>
    </row>
    <row r="601" spans="1:7" ht="58.5" hidden="1" customHeight="1" x14ac:dyDescent="0.25">
      <c r="A601" s="221" t="str">
        <f>'02 LISTE DE CONTRÔLE ET RAPPORT'!A601</f>
        <v/>
      </c>
      <c r="B601" s="222"/>
      <c r="C601" s="223" t="str">
        <f>'02 LISTE DE CONTRÔLE ET RAPPORT'!C601</f>
        <v>Afin que l’eau ne gèle pas dans l’échangeur de chaleur lorsque la température extérieure est basse, le ventilateur doit être verrouillé par un système de protection antigel.</v>
      </c>
      <c r="D601" s="238"/>
      <c r="E601" s="8" t="s">
        <v>6</v>
      </c>
      <c r="F601" s="8" t="s">
        <v>6</v>
      </c>
    </row>
    <row r="602" spans="1:7" ht="29.45" hidden="1" customHeight="1" x14ac:dyDescent="0.25">
      <c r="A602" s="221" t="str">
        <f>'02 LISTE DE CONTRÔLE ET RAPPORT'!A602</f>
        <v/>
      </c>
      <c r="B602" s="222"/>
      <c r="C602" s="223" t="str">
        <f>'02 LISTE DE CONTRÔLE ET RAPPORT'!C602</f>
        <v xml:space="preserve">Il convient de faire installer une protection antigel selon les ITO 1977, fig. 3.4-10, par une entreprise spécialisée. </v>
      </c>
      <c r="D602" s="238"/>
      <c r="E602" s="8" t="s">
        <v>6</v>
      </c>
      <c r="F602" s="8" t="s">
        <v>6</v>
      </c>
    </row>
    <row r="603" spans="1:7" ht="58.5" hidden="1" customHeight="1" x14ac:dyDescent="0.25">
      <c r="A603" s="221" t="str">
        <f>'02 LISTE DE CONTRÔLE ET RAPPORT'!A603</f>
        <v/>
      </c>
      <c r="B603" s="222"/>
      <c r="C603" s="223" t="str">
        <f>'02 LISTE DE CONTRÔLE ET RAPPORT'!C603</f>
        <v>Un projet de rénovation doit être élaboré en collaboration avec l’autorité cantonale responsable des ouvrages de protection et soumis par la voie de service à l’OFPP pour approbation.</v>
      </c>
      <c r="D603" s="238"/>
      <c r="E603" s="8" t="s">
        <v>6</v>
      </c>
      <c r="F603" s="8" t="s">
        <v>6</v>
      </c>
    </row>
    <row r="604" spans="1:7" ht="163.5" hidden="1" customHeight="1" x14ac:dyDescent="0.25">
      <c r="A604" s="14" t="str">
        <f>'02 LISTE DE CONTRÔLE ET RAPPORT'!A604</f>
        <v/>
      </c>
      <c r="B604" s="63">
        <f>'02 LISTE DE CONTRÔLE ET RAPPORT'!B604</f>
        <v>3304.14</v>
      </c>
      <c r="C604" s="638" t="str">
        <f>'02 LISTE DE CONTRÔLE ET RAPPORT'!C604</f>
        <v>Description du défaut: La commande du système de protection antigel ne fonctionne pas.</v>
      </c>
      <c r="D604" s="71"/>
      <c r="E604" s="8" t="s">
        <v>6</v>
      </c>
      <c r="F604" s="8" t="s">
        <v>6</v>
      </c>
    </row>
    <row r="605" spans="1:7" ht="87.6" hidden="1" customHeight="1" x14ac:dyDescent="0.25">
      <c r="A605" s="221" t="str">
        <f>'02 LISTE DE CONTRÔLE ET RAPPORT'!A605</f>
        <v/>
      </c>
      <c r="B605" s="222"/>
      <c r="C605" s="223" t="str">
        <f>'02 LISTE DE CONTRÔLE ET RAPPORT'!C605</f>
        <v>Afin que l’eau ne gèle pas dans l’échangeur de chaleur lorsque la température extérieure est basse, le ventilateur doit être verrouillé par un système de protection antigel. Il convient de faire réparer l’installation de protection antigel par une entreprise spécialisée.</v>
      </c>
      <c r="D605" s="238"/>
      <c r="E605" s="8" t="s">
        <v>6</v>
      </c>
      <c r="F605" s="8" t="s">
        <v>6</v>
      </c>
    </row>
    <row r="606" spans="1:7" ht="157.5" hidden="1" customHeight="1" x14ac:dyDescent="0.25">
      <c r="A606" s="61" t="str">
        <f>'02 LISTE DE CONTRÔLE ET RAPPORT'!A606</f>
        <v/>
      </c>
      <c r="B606" s="191">
        <f>'02 LISTE DE CONTRÔLE ET RAPPORT'!B606</f>
        <v>3304.15</v>
      </c>
      <c r="C606" s="634" t="str">
        <f>'02 LISTE DE CONTRÔLE ET RAPPORT'!C606</f>
        <v>Description du défaut: Le chauffage de secours (deuxième registre de chauffage électrique) ne fonctionne pas.</v>
      </c>
      <c r="D606" s="70"/>
      <c r="E606" s="8" t="s">
        <v>6</v>
      </c>
      <c r="F606" s="8" t="s">
        <v>6</v>
      </c>
    </row>
    <row r="607" spans="1:7" ht="29.45" hidden="1" customHeight="1" x14ac:dyDescent="0.25">
      <c r="A607" s="221" t="str">
        <f>'02 LISTE DE CONTRÔLE ET RAPPORT'!A607</f>
        <v/>
      </c>
      <c r="B607" s="222"/>
      <c r="C607" s="223" t="str">
        <f>'02 LISTE DE CONTRÔLE ET RAPPORT'!C607</f>
        <v>Il convient de le faire réparer par une entreprise spécialisée.</v>
      </c>
      <c r="D607" s="238"/>
      <c r="E607" s="8" t="s">
        <v>6</v>
      </c>
      <c r="F607" s="8" t="s">
        <v>6</v>
      </c>
    </row>
    <row r="608" spans="1:7" ht="157.5" hidden="1" customHeight="1" x14ac:dyDescent="0.25">
      <c r="A608" s="61" t="str">
        <f>'02 LISTE DE CONTRÔLE ET RAPPORT'!A608</f>
        <v/>
      </c>
      <c r="B608" s="191">
        <f>'02 LISTE DE CONTRÔLE ET RAPPORT'!B608</f>
        <v>3304.16</v>
      </c>
      <c r="C608" s="634" t="str">
        <f>'02 LISTE DE CONTRÔLE ET RAPPORT'!C608</f>
        <v>Description du défaut: Le chauffage de secours au moyen de la récupération de la chaleur du moteur diesel du groupe électrogène de secours ne fonctionne pas.</v>
      </c>
      <c r="D608" s="70"/>
      <c r="E608" s="8" t="s">
        <v>6</v>
      </c>
      <c r="F608" s="8" t="s">
        <v>6</v>
      </c>
    </row>
    <row r="609" spans="1:8" ht="29.45" hidden="1" customHeight="1" x14ac:dyDescent="0.25">
      <c r="A609" s="221" t="str">
        <f>'02 LISTE DE CONTRÔLE ET RAPPORT'!A609</f>
        <v/>
      </c>
      <c r="B609" s="222"/>
      <c r="C609" s="223" t="str">
        <f>'02 LISTE DE CONTRÔLE ET RAPPORT'!C609</f>
        <v>Il convient de le faire réparer par une entreprise spécialisée.</v>
      </c>
      <c r="D609" s="238"/>
      <c r="E609" s="8" t="s">
        <v>6</v>
      </c>
      <c r="F609" s="8" t="s">
        <v>6</v>
      </c>
    </row>
    <row r="610" spans="1:8" ht="157.5" hidden="1" customHeight="1" x14ac:dyDescent="0.25">
      <c r="A610" s="61" t="str">
        <f>'02 LISTE DE CONTRÔLE ET RAPPORT'!A610</f>
        <v/>
      </c>
      <c r="B610" s="191">
        <f>'02 LISTE DE CONTRÔLE ET RAPPORT'!B610</f>
        <v>3304.17</v>
      </c>
      <c r="C610" s="634" t="str">
        <f>'02 LISTE DE CONTRÔLE ET RAPPORT'!C610</f>
        <v>Description du défaut: Le chauffage en temps de paix sur la base d’un système de pompage d’eau chaude du chauffage normal ne fonctionne pas.</v>
      </c>
      <c r="D610" s="70"/>
      <c r="E610" s="8" t="s">
        <v>6</v>
      </c>
      <c r="F610" s="8" t="s">
        <v>6</v>
      </c>
    </row>
    <row r="611" spans="1:8" ht="29.45" hidden="1" customHeight="1" x14ac:dyDescent="0.25">
      <c r="A611" s="221" t="str">
        <f>'02 LISTE DE CONTRÔLE ET RAPPORT'!A611</f>
        <v/>
      </c>
      <c r="B611" s="222"/>
      <c r="C611" s="223" t="str">
        <f>'02 LISTE DE CONTRÔLE ET RAPPORT'!C611</f>
        <v>Il convient de le faire réparer par une entreprise spécialisée.</v>
      </c>
      <c r="D611" s="238"/>
      <c r="E611" s="8" t="s">
        <v>6</v>
      </c>
      <c r="F611" s="8" t="s">
        <v>6</v>
      </c>
    </row>
    <row r="612" spans="1:8" ht="44.1" hidden="1" customHeight="1" x14ac:dyDescent="0.25">
      <c r="A612" s="221" t="str">
        <f>'02 LISTE DE CONTRÔLE ET RAPPORT'!A612</f>
        <v/>
      </c>
      <c r="B612" s="222"/>
      <c r="C612" s="223" t="str">
        <f>'02 LISTE DE CONTRÔLE ET RAPPORT'!C612</f>
        <v>En cas de défaut, la marche à suivre doit être discutée avec l’autorité cantonale responsable des ouvrages de protection</v>
      </c>
      <c r="D612" s="238"/>
      <c r="E612" s="8" t="s">
        <v>6</v>
      </c>
      <c r="F612" s="8" t="s">
        <v>6</v>
      </c>
    </row>
    <row r="613" spans="1:8" ht="163.5" hidden="1" customHeight="1" x14ac:dyDescent="0.25">
      <c r="A613" s="14" t="str">
        <f>'02 LISTE DE CONTRÔLE ET RAPPORT'!A613</f>
        <v/>
      </c>
      <c r="B613" s="63">
        <f>'02 LISTE DE CONTRÔLE ET RAPPORT'!B613</f>
        <v>3304.18</v>
      </c>
      <c r="C613" s="638" t="str">
        <f>'02 LISTE DE CONTRÔLE ET RAPPORT'!C613</f>
        <v>Description du défaut: Juste avant l’entrée de l’ouvrage de protection, il manque une possibilité d’interrompre l’alimentation en eau chaude pompée.</v>
      </c>
      <c r="D613" s="71"/>
      <c r="E613" s="8" t="s">
        <v>6</v>
      </c>
      <c r="F613" s="8" t="s">
        <v>6</v>
      </c>
    </row>
    <row r="614" spans="1:8" ht="29.45" hidden="1" customHeight="1" x14ac:dyDescent="0.25">
      <c r="A614" s="221" t="str">
        <f>'02 LISTE DE CONTRÔLE ET RAPPORT'!A614</f>
        <v/>
      </c>
      <c r="B614" s="222"/>
      <c r="C614" s="223" t="str">
        <f>'02 LISTE DE CONTRÔLE ET RAPPORT'!C614</f>
        <v>Une possibilité d’interrompre l’alimentation doit être installée par une entreprise spécialisée.</v>
      </c>
      <c r="D614" s="238"/>
      <c r="E614" s="8" t="s">
        <v>6</v>
      </c>
      <c r="F614" s="8" t="s">
        <v>6</v>
      </c>
    </row>
    <row r="615" spans="1:8" ht="157.5" hidden="1" customHeight="1" x14ac:dyDescent="0.25">
      <c r="A615" s="61" t="str">
        <f>'02 LISTE DE CONTRÔLE ET RAPPORT'!A615</f>
        <v/>
      </c>
      <c r="B615" s="191">
        <f>'02 LISTE DE CONTRÔLE ET RAPPORT'!B615</f>
        <v>3304.19</v>
      </c>
      <c r="C615" s="634" t="str">
        <f>'02 LISTE DE CONTRÔLE ET RAPPORT'!C615</f>
        <v>Description du défaut: Il existe une installation de réfrigération (appareil de refroidissement) qui n’est pas prévue pour le groupe électrogène de secours.</v>
      </c>
      <c r="D615" s="70"/>
      <c r="E615" s="8" t="s">
        <v>6</v>
      </c>
      <c r="F615" s="8" t="s">
        <v>6</v>
      </c>
    </row>
    <row r="616" spans="1:8" ht="159.94999999999999" hidden="1" customHeight="1" thickBot="1" x14ac:dyDescent="0.3">
      <c r="A616" s="236" t="str">
        <f>'02 LISTE DE CONTRÔLE ET RAPPORT'!A616</f>
        <v/>
      </c>
      <c r="B616" s="225"/>
      <c r="C616" s="227" t="str">
        <f>'02 LISTE DE CONTRÔLE ET RAPPORT'!C616</f>
        <v>Les installations de réfrigération de tous les ouvrages de protection doivent être démontées si elles ne sont pas utilisées pour les groupes électrogènes de secours (machines à froid, tours de refroidissement et commandes électriques correspondantes). Si le système de distribution d’eau froide existant avec des appareils à induction n’est pas utilisé comme système de chauffage, il peut également être mis hors service et démonté. En cas de défaut, la marche à suivre doit être discutée avec l’autorité cantonale responsable des ouvrages de protection.</v>
      </c>
      <c r="D616" s="238"/>
      <c r="E616" s="8" t="s">
        <v>6</v>
      </c>
      <c r="F616" s="8" t="s">
        <v>6</v>
      </c>
    </row>
    <row r="617" spans="1:8" ht="29.1" customHeight="1" thickBot="1" x14ac:dyDescent="0.3">
      <c r="A617" s="72" t="str">
        <f>'02 LISTE DE CONTRÔLE ET RAPPORT'!A617</f>
        <v/>
      </c>
      <c r="B617" s="207">
        <f>'02 LISTE DE CONTRÔLE ET RAPPORT'!B617</f>
        <v>3305</v>
      </c>
      <c r="C617" s="680" t="str">
        <f>'02 LISTE DE CONTRÔLE ET RAPPORT'!C617</f>
        <v xml:space="preserve">Conduites d’air / clapets étanches aux gaz / disques d’obturation / raccords flexibles de tuyaux ou de gaines </v>
      </c>
      <c r="D617" s="651"/>
      <c r="E617" s="8" t="s">
        <v>6</v>
      </c>
      <c r="F617" s="8" t="s">
        <v>6</v>
      </c>
      <c r="G617" s="8" t="s">
        <v>6</v>
      </c>
      <c r="H617" s="8" t="s">
        <v>6</v>
      </c>
    </row>
    <row r="618" spans="1:8" ht="29.1" customHeight="1" x14ac:dyDescent="0.25">
      <c r="A618" s="68" t="str">
        <f>'02 LISTE DE CONTRÔLE ET RAPPORT'!A618</f>
        <v/>
      </c>
      <c r="B618" s="193">
        <f>'02 LISTE DE CONTRÔLE ET RAPPORT'!B618</f>
        <v>3305.01</v>
      </c>
      <c r="C618" s="691" t="str">
        <f>'02 LISTE DE CONTRÔLE ET RAPPORT'!C618</f>
        <v>Description du défaut: Les conduites d’air frais, d’air filtré, d’air pulsé, d’air de roulement et les conduites d’évacuation d’air ne sont pas complètes ou intactes.</v>
      </c>
      <c r="D618" s="71"/>
      <c r="E618" s="8" t="s">
        <v>6</v>
      </c>
      <c r="F618" s="8" t="s">
        <v>6</v>
      </c>
      <c r="G618" s="8" t="s">
        <v>6</v>
      </c>
      <c r="H618" s="8" t="s">
        <v>6</v>
      </c>
    </row>
    <row r="619" spans="1:8" ht="29.1" customHeight="1" x14ac:dyDescent="0.25">
      <c r="A619" s="236" t="str">
        <f>'02 LISTE DE CONTRÔLE ET RAPPORT'!A619</f>
        <v/>
      </c>
      <c r="B619" s="222"/>
      <c r="C619" s="682" t="str">
        <f>'02 LISTE DE CONTRÔLE ET RAPPORT'!C619</f>
        <v>Les conduites d’air concernées doivent être complétées ou réparées par une entreprise spécialisée.</v>
      </c>
      <c r="D619" s="238"/>
      <c r="E619" s="8" t="s">
        <v>6</v>
      </c>
      <c r="F619" s="8" t="s">
        <v>6</v>
      </c>
      <c r="G619" s="8" t="s">
        <v>6</v>
      </c>
      <c r="H619" s="8" t="s">
        <v>6</v>
      </c>
    </row>
    <row r="620" spans="1:8" ht="29.1" customHeight="1" x14ac:dyDescent="0.25">
      <c r="A620" s="14" t="str">
        <f>'02 LISTE DE CONTRÔLE ET RAPPORT'!A620</f>
        <v/>
      </c>
      <c r="B620" s="63">
        <f>'02 LISTE DE CONTRÔLE ET RAPPORT'!B620</f>
        <v>3305.02</v>
      </c>
      <c r="C620" s="693" t="str">
        <f>'02 LISTE DE CONTRÔLE ET RAPPORT'!C620</f>
        <v>Description du défaut: Certaines conduites d’air frais, d’air filtré, d’air pulsé, d’air de roulement et certaines conduites d’évacuation d’air ne sont pas fixées de manière à résister aux chocs.</v>
      </c>
      <c r="D620" s="71"/>
      <c r="E620" s="8" t="s">
        <v>6</v>
      </c>
      <c r="F620" s="8" t="s">
        <v>6</v>
      </c>
      <c r="G620" s="8" t="s">
        <v>6</v>
      </c>
      <c r="H620" s="8" t="s">
        <v>6</v>
      </c>
    </row>
    <row r="621" spans="1:8" ht="29.1" customHeight="1" x14ac:dyDescent="0.25">
      <c r="A621" s="221" t="str">
        <f>'02 LISTE DE CONTRÔLE ET RAPPORT'!A621</f>
        <v/>
      </c>
      <c r="B621" s="222"/>
      <c r="C621" s="682" t="str">
        <f>'02 LISTE DE CONTRÔLE ET RAPPORT'!C621</f>
        <v>Les conduites d’air concernées doivent être fixées selon les IT Chocs par une entreprise spécialisée.</v>
      </c>
      <c r="D621" s="238"/>
      <c r="E621" s="8" t="s">
        <v>6</v>
      </c>
      <c r="F621" s="8" t="s">
        <v>6</v>
      </c>
      <c r="G621" s="8" t="s">
        <v>6</v>
      </c>
      <c r="H621" s="8" t="s">
        <v>6</v>
      </c>
    </row>
    <row r="622" spans="1:8" ht="29.1" customHeight="1" x14ac:dyDescent="0.25">
      <c r="A622" s="61" t="str">
        <f>'02 LISTE DE CONTRÔLE ET RAPPORT'!A622</f>
        <v/>
      </c>
      <c r="B622" s="191">
        <f>'02 LISTE DE CONTRÔLE ET RAPPORT'!B622</f>
        <v>3305.03</v>
      </c>
      <c r="C622" s="681" t="str">
        <f>'02 LISTE DE CONTRÔLE ET RAPPORT'!C622</f>
        <v xml:space="preserve">Description du défaut: Les positions de base des clapets de réglage pour les conduites d’arrivée et d’évacuation d’air ne sont pas marquées. </v>
      </c>
      <c r="D622" s="70"/>
      <c r="E622" s="8" t="s">
        <v>6</v>
      </c>
      <c r="F622" s="8" t="s">
        <v>6</v>
      </c>
      <c r="G622" s="8" t="s">
        <v>6</v>
      </c>
    </row>
    <row r="623" spans="1:8" ht="29.1" customHeight="1" x14ac:dyDescent="0.25">
      <c r="A623" s="221" t="str">
        <f>'02 LISTE DE CONTRÔLE ET RAPPORT'!A623</f>
        <v/>
      </c>
      <c r="B623" s="222"/>
      <c r="C623" s="682" t="str">
        <f>'02 LISTE DE CONTRÔLE ET RAPPORT'!C623</f>
        <v xml:space="preserve">Les positions des clapets (OUVERT/FERMÉ) pour les conduites d’arrivée et d’évacuation d’air doivent être marquées. Il est recommandé de marquer les positions de base à l’aide d’un feutre indélébile ou d’un autre moyen approprié. </v>
      </c>
      <c r="D623" s="238"/>
      <c r="E623" s="8" t="s">
        <v>6</v>
      </c>
      <c r="F623" s="8" t="s">
        <v>6</v>
      </c>
      <c r="G623" s="8" t="s">
        <v>6</v>
      </c>
    </row>
    <row r="624" spans="1:8" ht="29.1" customHeight="1" x14ac:dyDescent="0.25">
      <c r="A624" s="13" t="str">
        <f>'02 LISTE DE CONTRÔLE ET RAPPORT'!A624</f>
        <v/>
      </c>
      <c r="B624" s="198">
        <f>'02 LISTE DE CONTRÔLE ET RAPPORT'!B624</f>
        <v>3305.04</v>
      </c>
      <c r="C624" s="700" t="str">
        <f>'02 LISTE DE CONTRÔLE ET RAPPORT'!C624</f>
        <v>Description du défaut: Les clapets/disques d’obturation étanches aux gaz sont manquants ou ne sont pas en état de fonctionner.</v>
      </c>
      <c r="D624" s="154"/>
      <c r="E624" s="8" t="s">
        <v>6</v>
      </c>
      <c r="F624" s="8" t="s">
        <v>6</v>
      </c>
      <c r="G624" s="8" t="s">
        <v>6</v>
      </c>
    </row>
    <row r="625" spans="1:7" ht="29.1" customHeight="1" x14ac:dyDescent="0.25">
      <c r="A625" s="221" t="str">
        <f>'02 LISTE DE CONTRÔLE ET RAPPORT'!A625</f>
        <v/>
      </c>
      <c r="B625" s="222"/>
      <c r="C625" s="682" t="str">
        <f>'02 LISTE DE CONTRÔLE ET RAPPORT'!C625</f>
        <v>Les clapets étanches aux gaz/disques d’obturation doivent être complétés ou entretenus (ITE: vérifier le fonctionnement, procéder à un nettoyage, ôter les résidus de peinture, etc.).</v>
      </c>
      <c r="D625" s="238"/>
      <c r="E625" s="8" t="s">
        <v>6</v>
      </c>
      <c r="F625" s="8" t="s">
        <v>6</v>
      </c>
      <c r="G625" s="8" t="s">
        <v>6</v>
      </c>
    </row>
    <row r="626" spans="1:7" ht="29.1" customHeight="1" x14ac:dyDescent="0.25">
      <c r="A626" s="221" t="str">
        <f>'02 LISTE DE CONTRÔLE ET RAPPORT'!A626</f>
        <v/>
      </c>
      <c r="B626" s="222"/>
      <c r="C626" s="682" t="str">
        <f>'02 LISTE DE CONTRÔLE ET RAPPORT'!C626</f>
        <v>En cas de défaut, la marche à suivre doit être discutée avec l’autorité cantonale responsable des ouvrages de protection.</v>
      </c>
      <c r="D626" s="238"/>
      <c r="E626" s="8" t="s">
        <v>6</v>
      </c>
      <c r="F626" s="8" t="s">
        <v>6</v>
      </c>
      <c r="G626" s="8" t="s">
        <v>6</v>
      </c>
    </row>
    <row r="627" spans="1:7" ht="29.1" customHeight="1" x14ac:dyDescent="0.25">
      <c r="A627" s="61" t="str">
        <f>'02 LISTE DE CONTRÔLE ET RAPPORT'!A627</f>
        <v/>
      </c>
      <c r="B627" s="191">
        <f>'02 LISTE DE CONTRÔLE ET RAPPORT'!B627</f>
        <v>3305.05</v>
      </c>
      <c r="C627" s="681" t="str">
        <f>'02 LISTE DE CONTRÔLE ET RAPPORT'!C627</f>
        <v>Description du défaut: Les clapets/disques d’obturation étanches au gaz ne disposent pas d’un certificat d’homologation OFPP (BZS) valable.</v>
      </c>
      <c r="D627" s="70"/>
      <c r="E627" s="8" t="s">
        <v>6</v>
      </c>
      <c r="F627" s="8" t="s">
        <v>6</v>
      </c>
      <c r="G627" s="8" t="s">
        <v>6</v>
      </c>
    </row>
    <row r="628" spans="1:7" ht="29.1" customHeight="1" x14ac:dyDescent="0.25">
      <c r="A628" s="221" t="str">
        <f>'02 LISTE DE CONTRÔLE ET RAPPORT'!A628</f>
        <v/>
      </c>
      <c r="B628" s="222"/>
      <c r="C628" s="682" t="str">
        <f>'02 LISTE DE CONTRÔLE ET RAPPORT'!C628</f>
        <v xml:space="preserve">Les clapets/disques d’obturation étanches au gaz qui ne sont plus homologués doivent être remplacés. La marche à suivre doit être discutée avec l’autorité cantonale responsable des ouvrages de protection. </v>
      </c>
      <c r="D628" s="238"/>
      <c r="E628" s="8" t="s">
        <v>6</v>
      </c>
      <c r="F628" s="8" t="s">
        <v>6</v>
      </c>
      <c r="G628" s="8" t="s">
        <v>6</v>
      </c>
    </row>
    <row r="629" spans="1:7" ht="29.1" customHeight="1" x14ac:dyDescent="0.25">
      <c r="A629" s="61" t="str">
        <f>'02 LISTE DE CONTRÔLE ET RAPPORT'!A629</f>
        <v/>
      </c>
      <c r="B629" s="191">
        <f>'02 LISTE DE CONTRÔLE ET RAPPORT'!B629</f>
        <v>3305.06</v>
      </c>
      <c r="C629" s="681" t="str">
        <f>'02 LISTE DE CONTRÔLE ET RAPPORT'!C629</f>
        <v>Description du défaut: Les raccords flexibles des tuyaux ou des gaines présentent des fissures ou sont fragiles.</v>
      </c>
      <c r="D629" s="70"/>
      <c r="E629" s="8" t="s">
        <v>6</v>
      </c>
      <c r="F629" s="8" t="s">
        <v>6</v>
      </c>
      <c r="G629" s="8" t="s">
        <v>6</v>
      </c>
    </row>
    <row r="630" spans="1:7" ht="29.1" customHeight="1" thickBot="1" x14ac:dyDescent="0.3">
      <c r="A630" s="236" t="str">
        <f>'02 LISTE DE CONTRÔLE ET RAPPORT'!A630</f>
        <v/>
      </c>
      <c r="B630" s="225"/>
      <c r="C630" s="683" t="str">
        <f>'02 LISTE DE CONTRÔLE ET RAPPORT'!C630</f>
        <v xml:space="preserve">Les raccords flexibles doivent être entretenus (silicone ou suif) ou remplacés. </v>
      </c>
      <c r="D630" s="238"/>
      <c r="E630" s="8" t="s">
        <v>6</v>
      </c>
      <c r="F630" s="8" t="s">
        <v>6</v>
      </c>
      <c r="G630" s="8" t="s">
        <v>6</v>
      </c>
    </row>
    <row r="631" spans="1:7" ht="29.1" customHeight="1" thickBot="1" x14ac:dyDescent="0.3">
      <c r="A631" s="72" t="str">
        <f>'02 LISTE DE CONTRÔLE ET RAPPORT'!A631</f>
        <v/>
      </c>
      <c r="B631" s="207">
        <f>'02 LISTE DE CONTRÔLE ET RAPPORT'!B631</f>
        <v>3306</v>
      </c>
      <c r="C631" s="480" t="str">
        <f>'02 LISTE DE CONTRÔLE ET RAPPORT'!C631</f>
        <v>Préfiltres (paniers et nattes)</v>
      </c>
      <c r="D631" s="673"/>
      <c r="E631" s="8" t="s">
        <v>6</v>
      </c>
      <c r="F631" s="8" t="s">
        <v>6</v>
      </c>
      <c r="G631" s="8" t="s">
        <v>6</v>
      </c>
    </row>
    <row r="632" spans="1:7" ht="29.1" customHeight="1" x14ac:dyDescent="0.25">
      <c r="A632" s="68" t="str">
        <f>'02 LISTE DE CONTRÔLE ET RAPPORT'!A632</f>
        <v/>
      </c>
      <c r="B632" s="193">
        <f>'02 LISTE DE CONTRÔLE ET RAPPORT'!B632</f>
        <v>3306.01</v>
      </c>
      <c r="C632" s="691" t="str">
        <f>'02 LISTE DE CONTRÔLE ET RAPPORT'!C632</f>
        <v>Description du défaut: Les préfiltres (paniers filtrants ronds, support de filtre plat) sont manquants.</v>
      </c>
      <c r="D632" s="71"/>
      <c r="E632" s="8" t="s">
        <v>6</v>
      </c>
      <c r="F632" s="8" t="s">
        <v>6</v>
      </c>
      <c r="G632" s="8" t="s">
        <v>6</v>
      </c>
    </row>
    <row r="633" spans="1:7" ht="29.1" customHeight="1" x14ac:dyDescent="0.25">
      <c r="A633" s="236" t="str">
        <f>'02 LISTE DE CONTRÔLE ET RAPPORT'!A633</f>
        <v/>
      </c>
      <c r="B633" s="222"/>
      <c r="C633" s="682" t="str">
        <f>'02 LISTE DE CONTRÔLE ET RAPPORT'!C633</f>
        <v>Il convient de s’en procurer, avec des nattes filtrantes appropriées (avec homologation OFPP [BZS] valable) et un jeu de nattes de rechange.</v>
      </c>
      <c r="D633" s="238"/>
      <c r="E633" s="8" t="s">
        <v>6</v>
      </c>
      <c r="F633" s="8" t="s">
        <v>6</v>
      </c>
      <c r="G633" s="8" t="s">
        <v>6</v>
      </c>
    </row>
    <row r="634" spans="1:7" ht="29.1" customHeight="1" x14ac:dyDescent="0.25">
      <c r="A634" s="14" t="str">
        <f>'02 LISTE DE CONTRÔLE ET RAPPORT'!A634</f>
        <v/>
      </c>
      <c r="B634" s="63">
        <f>'02 LISTE DE CONTRÔLE ET RAPPORT'!B634</f>
        <v>3306.02</v>
      </c>
      <c r="C634" s="693" t="str">
        <f>'02 LISTE DE CONTRÔLE ET RAPPORT'!C634</f>
        <v>Description du défaut: Les préfiltres ne disposent pas d’une homologation OFPP (BZS) valable.</v>
      </c>
      <c r="D634" s="71"/>
      <c r="E634" s="8" t="s">
        <v>6</v>
      </c>
      <c r="F634" s="8" t="s">
        <v>6</v>
      </c>
      <c r="G634" s="8" t="s">
        <v>6</v>
      </c>
    </row>
    <row r="635" spans="1:7" ht="29.1" customHeight="1" x14ac:dyDescent="0.25">
      <c r="A635" s="221" t="str">
        <f>'02 LISTE DE CONTRÔLE ET RAPPORT'!A635</f>
        <v/>
      </c>
      <c r="B635" s="222"/>
      <c r="C635" s="682" t="str">
        <f>'02 LISTE DE CONTRÔLE ET RAPPORT'!C635</f>
        <v>Les préfiltres qui ne sont plus homologués doivent être remplacés. La marche à suivre doit être discutée avec l’autorité cantonale responsable des ouvrages de protection.</v>
      </c>
      <c r="D635" s="238"/>
      <c r="E635" s="8" t="s">
        <v>6</v>
      </c>
      <c r="F635" s="8" t="s">
        <v>6</v>
      </c>
      <c r="G635" s="8" t="s">
        <v>6</v>
      </c>
    </row>
    <row r="636" spans="1:7" ht="29.1" customHeight="1" x14ac:dyDescent="0.25">
      <c r="A636" s="61" t="str">
        <f>'02 LISTE DE CONTRÔLE ET RAPPORT'!A636</f>
        <v/>
      </c>
      <c r="B636" s="191">
        <f>'02 LISTE DE CONTRÔLE ET RAPPORT'!B636</f>
        <v>3306.03</v>
      </c>
      <c r="C636" s="681" t="str">
        <f>'02 LISTE DE CONTRÔLE ET RAPPORT'!C636</f>
        <v xml:space="preserve">Description du défaut: Les nattes des préfiltres (filtres ronds ou plats) sont manquantes ou encrassées. </v>
      </c>
      <c r="D636" s="70"/>
      <c r="E636" s="8" t="s">
        <v>6</v>
      </c>
      <c r="F636" s="8" t="s">
        <v>6</v>
      </c>
      <c r="G636" s="8" t="s">
        <v>6</v>
      </c>
    </row>
    <row r="637" spans="1:7" ht="29.1" customHeight="1" x14ac:dyDescent="0.25">
      <c r="A637" s="221" t="str">
        <f>'02 LISTE DE CONTRÔLE ET RAPPORT'!A637</f>
        <v/>
      </c>
      <c r="B637" s="222"/>
      <c r="C637" s="682" t="str">
        <f>'02 LISTE DE CONTRÔLE ET RAPPORT'!C637</f>
        <v>Les nattes de préfiltres encrassées doivent être nettoyées (par tapotement ou avec un aspirateur) ou remplacées. Lors du nettoyage, il est conseillé de porter une protection bucco-nasale à cause des dégagements de poussière.</v>
      </c>
      <c r="D637" s="238"/>
      <c r="E637" s="8" t="s">
        <v>6</v>
      </c>
      <c r="F637" s="8" t="s">
        <v>6</v>
      </c>
      <c r="G637" s="8" t="s">
        <v>6</v>
      </c>
    </row>
    <row r="638" spans="1:7" ht="29.1" customHeight="1" x14ac:dyDescent="0.25">
      <c r="A638" s="221" t="str">
        <f>'02 LISTE DE CONTRÔLE ET RAPPORT'!A638</f>
        <v/>
      </c>
      <c r="B638" s="222"/>
      <c r="C638" s="682" t="str">
        <f>'02 LISTE DE CONTRÔLE ET RAPPORT'!C638</f>
        <v>Recommandation: Les préfiltres ronds doivent être retirés, emballés dans des sacs plastique et stockés. Les préfiltres doivent être remplacés par des sacs filtrants pour l’entretien (voir ITE 5-22-24).</v>
      </c>
      <c r="D638" s="238"/>
      <c r="E638" s="8" t="s">
        <v>6</v>
      </c>
      <c r="F638" s="8" t="s">
        <v>6</v>
      </c>
      <c r="G638" s="8" t="s">
        <v>6</v>
      </c>
    </row>
    <row r="639" spans="1:7" ht="29.1" customHeight="1" x14ac:dyDescent="0.25">
      <c r="A639" s="61" t="str">
        <f>'02 LISTE DE CONTRÔLE ET RAPPORT'!A639</f>
        <v/>
      </c>
      <c r="B639" s="191">
        <f>'02 LISTE DE CONTRÔLE ET RAPPORT'!B639</f>
        <v>3306.04</v>
      </c>
      <c r="C639" s="681" t="str">
        <f>'02 LISTE DE CONTRÔLE ET RAPPORT'!C639</f>
        <v>Description du défaut: Les nattes de rechange pour les préfiltres ronds ou plats sont manquantes.</v>
      </c>
      <c r="D639" s="70"/>
      <c r="E639" s="8" t="s">
        <v>6</v>
      </c>
      <c r="F639" s="8" t="s">
        <v>6</v>
      </c>
      <c r="G639" s="8" t="s">
        <v>6</v>
      </c>
    </row>
    <row r="640" spans="1:7" ht="29.1" customHeight="1" x14ac:dyDescent="0.25">
      <c r="A640" s="221" t="str">
        <f>'02 LISTE DE CONTRÔLE ET RAPPORT'!A640</f>
        <v/>
      </c>
      <c r="B640" s="222"/>
      <c r="C640" s="682" t="str">
        <f>'02 LISTE DE CONTRÔLE ET RAPPORT'!C640</f>
        <v>Il faut se procurer des nattes de rechange en nombre suffisant.</v>
      </c>
      <c r="D640" s="238"/>
      <c r="E640" s="8" t="s">
        <v>6</v>
      </c>
      <c r="F640" s="8" t="s">
        <v>6</v>
      </c>
      <c r="G640" s="8" t="s">
        <v>6</v>
      </c>
    </row>
    <row r="641" spans="1:8" ht="29.1" customHeight="1" x14ac:dyDescent="0.25">
      <c r="A641" s="74" t="str">
        <f>'02 LISTE DE CONTRÔLE ET RAPPORT'!A641</f>
        <v/>
      </c>
      <c r="B641" s="199">
        <f>'02 LISTE DE CONTRÔLE ET RAPPORT'!B641</f>
        <v>3306.05</v>
      </c>
      <c r="C641" s="701" t="str">
        <f>'02 LISTE DE CONTRÔLE ET RAPPORT'!C641</f>
        <v>Description du défaut: Les sacs filtrants prévus pour le service d’entretien sont encrassés.</v>
      </c>
      <c r="D641" s="77"/>
      <c r="E641" s="8" t="s">
        <v>6</v>
      </c>
      <c r="F641" s="8" t="s">
        <v>6</v>
      </c>
      <c r="G641" s="8" t="s">
        <v>6</v>
      </c>
    </row>
    <row r="642" spans="1:8" ht="29.1" customHeight="1" thickBot="1" x14ac:dyDescent="0.3">
      <c r="A642" s="236" t="str">
        <f>'02 LISTE DE CONTRÔLE ET RAPPORT'!A642</f>
        <v/>
      </c>
      <c r="B642" s="225"/>
      <c r="C642" s="683" t="str">
        <f>'02 LISTE DE CONTRÔLE ET RAPPORT'!C642</f>
        <v>Les sacs filtrants prévus pour le service d’entretien qui sont encrassés doivent être nettoyés ou remplacés.</v>
      </c>
      <c r="D642" s="238"/>
      <c r="E642" s="8" t="s">
        <v>6</v>
      </c>
      <c r="F642" s="8" t="s">
        <v>6</v>
      </c>
      <c r="G642" s="8" t="s">
        <v>6</v>
      </c>
    </row>
    <row r="643" spans="1:8" ht="29.1" customHeight="1" thickBot="1" x14ac:dyDescent="0.3">
      <c r="A643" s="72" t="str">
        <f>'02 LISTE DE CONTRÔLE ET RAPPORT'!A643</f>
        <v/>
      </c>
      <c r="B643" s="207">
        <f>'02 LISTE DE CONTRÔLE ET RAPPORT'!B643</f>
        <v>3307</v>
      </c>
      <c r="C643" s="680" t="str">
        <f>'02 LISTE DE CONTRÔLE ET RAPPORT'!C643</f>
        <v>Appareils de mesure (débit d’air et surpression)</v>
      </c>
      <c r="D643" s="651"/>
      <c r="E643" s="8" t="s">
        <v>6</v>
      </c>
      <c r="F643" s="8" t="s">
        <v>6</v>
      </c>
      <c r="G643" s="8" t="s">
        <v>6</v>
      </c>
      <c r="H643" s="8" t="s">
        <v>6</v>
      </c>
    </row>
    <row r="644" spans="1:8" ht="29.1" customHeight="1" x14ac:dyDescent="0.25">
      <c r="A644" s="68" t="str">
        <f>'02 LISTE DE CONTRÔLE ET RAPPORT'!A644</f>
        <v/>
      </c>
      <c r="B644" s="193">
        <f>'02 LISTE DE CONTRÔLE ET RAPPORT'!B644</f>
        <v>3307.01</v>
      </c>
      <c r="C644" s="691" t="str">
        <f>'02 LISTE DE CONTRÔLE ET RAPPORT'!C644</f>
        <v>Description du défaut: Le débitmètre d’air pour la marche sans filtre et/ou la marche avec filtre est manquant.</v>
      </c>
      <c r="D644" s="71"/>
      <c r="E644" s="8" t="s">
        <v>6</v>
      </c>
      <c r="F644" s="8" t="s">
        <v>6</v>
      </c>
      <c r="G644" s="8" t="s">
        <v>6</v>
      </c>
      <c r="H644" s="8" t="s">
        <v>6</v>
      </c>
    </row>
    <row r="645" spans="1:8" ht="29.1" customHeight="1" x14ac:dyDescent="0.25">
      <c r="A645" s="236" t="str">
        <f>'02 LISTE DE CONTRÔLE ET RAPPORT'!A645</f>
        <v/>
      </c>
      <c r="B645" s="222"/>
      <c r="C645" s="682" t="str">
        <f>'02 LISTE DE CONTRÔLE ET RAPPORT'!C645</f>
        <v>Il convient de charger une entreprise spécialisée d’installer un tel instrument et d’effectuer les mesures de débit d’air nécessaires.</v>
      </c>
      <c r="D645" s="238"/>
      <c r="E645" s="8" t="s">
        <v>6</v>
      </c>
      <c r="F645" s="8" t="s">
        <v>6</v>
      </c>
      <c r="G645" s="8" t="s">
        <v>6</v>
      </c>
      <c r="H645" s="8" t="s">
        <v>6</v>
      </c>
    </row>
    <row r="646" spans="1:8" ht="29.1" customHeight="1" x14ac:dyDescent="0.25">
      <c r="A646" s="14" t="str">
        <f>'02 LISTE DE CONTRÔLE ET RAPPORT'!A646</f>
        <v/>
      </c>
      <c r="B646" s="63">
        <f>'02 LISTE DE CONTRÔLE ET RAPPORT'!B646</f>
        <v>3307.02</v>
      </c>
      <c r="C646" s="693" t="str">
        <f>'02 LISTE DE CONTRÔLE ET RAPPORT'!C646</f>
        <v>Description du défaut: Le débitmètre d’air ne fonctionne pas.</v>
      </c>
      <c r="D646" s="71"/>
      <c r="E646" s="8" t="s">
        <v>6</v>
      </c>
      <c r="F646" s="8" t="s">
        <v>6</v>
      </c>
      <c r="G646" s="8" t="s">
        <v>6</v>
      </c>
      <c r="H646" s="8" t="s">
        <v>6</v>
      </c>
    </row>
    <row r="647" spans="1:8" ht="29.1" customHeight="1" x14ac:dyDescent="0.25">
      <c r="A647" s="221" t="str">
        <f>'02 LISTE DE CONTRÔLE ET RAPPORT'!A647</f>
        <v/>
      </c>
      <c r="B647" s="222"/>
      <c r="C647" s="682" t="str">
        <f>'02 LISTE DE CONTRÔLE ET RAPPORT'!C647</f>
        <v>Le débitmètre d’air doit être remplacé par un produit d’une entreprise spécialisée.</v>
      </c>
      <c r="D647" s="238"/>
      <c r="E647" s="8" t="s">
        <v>6</v>
      </c>
      <c r="F647" s="8" t="s">
        <v>6</v>
      </c>
      <c r="G647" s="8" t="s">
        <v>6</v>
      </c>
      <c r="H647" s="8" t="s">
        <v>6</v>
      </c>
    </row>
    <row r="648" spans="1:8" ht="29.1" customHeight="1" x14ac:dyDescent="0.25">
      <c r="A648" s="61" t="str">
        <f>'02 LISTE DE CONTRÔLE ET RAPPORT'!A648</f>
        <v/>
      </c>
      <c r="B648" s="191">
        <f>'02 LISTE DE CONTRÔLE ET RAPPORT'!B648</f>
        <v>3307.03</v>
      </c>
      <c r="C648" s="681" t="str">
        <f>'02 LISTE DE CONTRÔLE ET RAPPORT'!C648</f>
        <v>Description du défaut: Le débitmètre d’air n’a pas de marque bleue et de marque rouge pour la marche sans filtre et la marche avec filtre.</v>
      </c>
      <c r="D648" s="70"/>
      <c r="E648" s="8" t="s">
        <v>6</v>
      </c>
      <c r="F648" s="8" t="s">
        <v>6</v>
      </c>
      <c r="G648" s="8" t="s">
        <v>6</v>
      </c>
      <c r="H648" s="8" t="s">
        <v>6</v>
      </c>
    </row>
    <row r="649" spans="1:8" ht="29.1" customHeight="1" x14ac:dyDescent="0.25">
      <c r="A649" s="221" t="str">
        <f>'02 LISTE DE CONTRÔLE ET RAPPORT'!A649</f>
        <v/>
      </c>
      <c r="B649" s="222"/>
      <c r="C649" s="682" t="str">
        <f>'02 LISTE DE CONTRÔLE ET RAPPORT'!C649</f>
        <v>Il convient de charger une entreprise spécialisée d’effectuer les mesures de débit d’air nécessaires et d’apposer les marques adéquates.</v>
      </c>
      <c r="D649" s="238"/>
      <c r="E649" s="8" t="s">
        <v>6</v>
      </c>
      <c r="F649" s="8" t="s">
        <v>6</v>
      </c>
      <c r="G649" s="8" t="s">
        <v>6</v>
      </c>
      <c r="H649" s="8" t="s">
        <v>6</v>
      </c>
    </row>
    <row r="650" spans="1:8" ht="29.1" customHeight="1" x14ac:dyDescent="0.25">
      <c r="A650" s="61" t="str">
        <f>'02 LISTE DE CONTRÔLE ET RAPPORT'!A650</f>
        <v/>
      </c>
      <c r="B650" s="191">
        <f>'02 LISTE DE CONTRÔLE ET RAPPORT'!B650</f>
        <v>3307.04</v>
      </c>
      <c r="C650" s="681" t="str">
        <f>'02 LISTE DE CONTRÔLE ET RAPPORT'!C650</f>
        <v>Description du défaut: Le débitmètre pour la marche à l’air de roulement est manquant.</v>
      </c>
      <c r="D650" s="70"/>
      <c r="E650" s="8" t="s">
        <v>6</v>
      </c>
      <c r="F650" s="8" t="s">
        <v>6</v>
      </c>
      <c r="G650" s="8" t="s">
        <v>6</v>
      </c>
    </row>
    <row r="651" spans="1:8" ht="29.1" customHeight="1" x14ac:dyDescent="0.25">
      <c r="A651" s="221" t="str">
        <f>'02 LISTE DE CONTRÔLE ET RAPPORT'!A651</f>
        <v/>
      </c>
      <c r="B651" s="222"/>
      <c r="C651" s="682" t="str">
        <f>'02 LISTE DE CONTRÔLE ET RAPPORT'!C651</f>
        <v>Il convient de charger une entreprise spécialisée d’installer un tel instrument de mesure.</v>
      </c>
      <c r="D651" s="238"/>
      <c r="E651" s="8" t="s">
        <v>6</v>
      </c>
      <c r="F651" s="8" t="s">
        <v>6</v>
      </c>
      <c r="G651" s="8" t="s">
        <v>6</v>
      </c>
    </row>
    <row r="652" spans="1:8" ht="29.1" customHeight="1" x14ac:dyDescent="0.25">
      <c r="A652" s="14" t="str">
        <f>'02 LISTE DE CONTRÔLE ET RAPPORT'!A652</f>
        <v/>
      </c>
      <c r="B652" s="63">
        <f>'02 LISTE DE CONTRÔLE ET RAPPORT'!B652</f>
        <v>3307.05</v>
      </c>
      <c r="C652" s="693" t="str">
        <f>'02 LISTE DE CONTRÔLE ET RAPPORT'!C652</f>
        <v>Description du défaut: Le manomètre de surpression est manquant.</v>
      </c>
      <c r="D652" s="71"/>
      <c r="E652" s="8" t="s">
        <v>6</v>
      </c>
      <c r="F652" s="8" t="s">
        <v>6</v>
      </c>
      <c r="G652" s="8" t="s">
        <v>6</v>
      </c>
    </row>
    <row r="653" spans="1:8" ht="29.1" customHeight="1" x14ac:dyDescent="0.25">
      <c r="A653" s="221" t="str">
        <f>'02 LISTE DE CONTRÔLE ET RAPPORT'!A653</f>
        <v/>
      </c>
      <c r="B653" s="222"/>
      <c r="C653" s="682" t="str">
        <f>'02 LISTE DE CONTRÔLE ET RAPPORT'!C653</f>
        <v>Il convient de charger une entreprise spécialisée d’installer un tel instrument et d’effectuer les mesures nécessaires.</v>
      </c>
      <c r="D653" s="238"/>
      <c r="E653" s="8" t="s">
        <v>6</v>
      </c>
      <c r="F653" s="8" t="s">
        <v>6</v>
      </c>
      <c r="G653" s="8" t="s">
        <v>6</v>
      </c>
    </row>
    <row r="654" spans="1:8" ht="29.1" customHeight="1" x14ac:dyDescent="0.25">
      <c r="A654" s="14" t="str">
        <f>'02 LISTE DE CONTRÔLE ET RAPPORT'!A654</f>
        <v/>
      </c>
      <c r="B654" s="63">
        <f>'02 LISTE DE CONTRÔLE ET RAPPORT'!B654</f>
        <v>3307.06</v>
      </c>
      <c r="C654" s="693" t="str">
        <f>'02 LISTE DE CONTRÔLE ET RAPPORT'!C654</f>
        <v>Description du défaut: Les conduites du manomètre de surpression pour la pression extérieure (dirigée vers l’extérieur) et la pression intérieure (dirigée vers le réfectoire) ne sont pas montées correctement.</v>
      </c>
      <c r="D654" s="71"/>
      <c r="E654" s="8" t="s">
        <v>6</v>
      </c>
      <c r="F654" s="8" t="s">
        <v>6</v>
      </c>
      <c r="G654" s="8" t="s">
        <v>6</v>
      </c>
    </row>
    <row r="655" spans="1:8" ht="29.1" customHeight="1" x14ac:dyDescent="0.25">
      <c r="A655" s="221" t="str">
        <f>'02 LISTE DE CONTRÔLE ET RAPPORT'!A655</f>
        <v/>
      </c>
      <c r="B655" s="222"/>
      <c r="C655" s="682" t="str">
        <f>'02 LISTE DE CONTRÔLE ET RAPPORT'!C655</f>
        <v>La conduite du manomètre pour la pression extérieure doit être amenée soit dans la prise d’air (à une distance suffisante de l’aspiration d’air de la ventilation/du groupe électrogène de secours), soit à l’extérieur. Si le manomètre continue d’indiquer une surpression ambiante erronée ou de n’indiquer aucune surpression, il convient de vérifier s’il existe un autre point de raccordement au dos de l’appareil et s’il doit être étanchéifié.</v>
      </c>
      <c r="D655" s="238"/>
      <c r="E655" s="8" t="s">
        <v>6</v>
      </c>
      <c r="F655" s="8" t="s">
        <v>6</v>
      </c>
      <c r="G655" s="8" t="s">
        <v>6</v>
      </c>
    </row>
    <row r="656" spans="1:8" ht="29.1" customHeight="1" x14ac:dyDescent="0.25">
      <c r="A656" s="14" t="str">
        <f>'02 LISTE DE CONTRÔLE ET RAPPORT'!A656</f>
        <v/>
      </c>
      <c r="B656" s="63">
        <f>'02 LISTE DE CONTRÔLE ET RAPPORT'!B656</f>
        <v>3307.07</v>
      </c>
      <c r="C656" s="693" t="str">
        <f>'02 LISTE DE CONTRÔLE ET RAPPORT'!C656</f>
        <v>Description du défaut: Lorsque la ventilation est arrêtée, tous les appareils de mesure ne sont pas sur la position zéro.</v>
      </c>
      <c r="D656" s="71"/>
      <c r="E656" s="8" t="s">
        <v>6</v>
      </c>
      <c r="F656" s="8" t="s">
        <v>6</v>
      </c>
      <c r="G656" s="8" t="s">
        <v>6</v>
      </c>
    </row>
    <row r="657" spans="1:7" ht="29.1" customHeight="1" x14ac:dyDescent="0.25">
      <c r="A657" s="221" t="str">
        <f>'02 LISTE DE CONTRÔLE ET RAPPORT'!A657</f>
        <v/>
      </c>
      <c r="B657" s="222"/>
      <c r="C657" s="682" t="str">
        <f>'02 LISTE DE CONTRÔLE ET RAPPORT'!C657</f>
        <v xml:space="preserve">Si la ventilation ne fonctionne pas ou que les portes de la construction sont ouvertes, les instruments de mesure doivent indiquer la position « O » (les régler si nécessaire). Fermer les vannes d’arrêt lorsqu’elles ne sont pas utilisées. Il convient d’accorder plus d’attention à l’entretien des appareils de mesure. </v>
      </c>
      <c r="D657" s="238"/>
      <c r="E657" s="8" t="s">
        <v>6</v>
      </c>
      <c r="F657" s="8" t="s">
        <v>6</v>
      </c>
      <c r="G657" s="8" t="s">
        <v>6</v>
      </c>
    </row>
    <row r="658" spans="1:7" ht="29.1" customHeight="1" x14ac:dyDescent="0.25">
      <c r="A658" s="14" t="str">
        <f>'02 LISTE DE CONTRÔLE ET RAPPORT'!A658</f>
        <v/>
      </c>
      <c r="B658" s="63">
        <f>'02 LISTE DE CONTRÔLE ET RAPPORT'!B658</f>
        <v>3307.08</v>
      </c>
      <c r="C658" s="693" t="str">
        <f>'02 LISTE DE CONTRÔLE ET RAPPORT'!C658</f>
        <v>Description du défaut: Les instruments de mesure ne sont pas montés à l’horizontale ou il manque du liquide de mesure.</v>
      </c>
      <c r="D658" s="71"/>
      <c r="E658" s="8" t="s">
        <v>6</v>
      </c>
      <c r="F658" s="8" t="s">
        <v>6</v>
      </c>
      <c r="G658" s="8" t="s">
        <v>6</v>
      </c>
    </row>
    <row r="659" spans="1:7" ht="29.1" customHeight="1" x14ac:dyDescent="0.25">
      <c r="A659" s="221" t="str">
        <f>'02 LISTE DE CONTRÔLE ET RAPPORT'!A659</f>
        <v/>
      </c>
      <c r="B659" s="222"/>
      <c r="C659" s="687" t="str">
        <f>'02 LISTE DE CONTRÔLE ET RAPPORT'!C659</f>
        <v>Les instruments de mesure doivent être montés à l’horizontale. Il peut être nécessaire de rajouter du liquide dans le manomètre. Il est recommandé d’inclure les positions suivantes dans la LCE:</v>
      </c>
      <c r="D659" s="238"/>
      <c r="E659" s="8" t="s">
        <v>6</v>
      </c>
      <c r="F659" s="8" t="s">
        <v>6</v>
      </c>
      <c r="G659" s="8" t="s">
        <v>6</v>
      </c>
    </row>
    <row r="660" spans="1:7" ht="29.1" customHeight="1" x14ac:dyDescent="0.25">
      <c r="A660" s="221" t="str">
        <f>'02 LISTE DE CONTRÔLE ET RAPPORT'!A660</f>
        <v/>
      </c>
      <c r="B660" s="222"/>
      <c r="C660" s="688" t="str">
        <f>'02 LISTE DE CONTRÔLE ET RAPPORT'!C660</f>
        <v>- du liquide de mesure est-il disponible (pour les manomètres à tube incliné)?</v>
      </c>
      <c r="D660" s="238"/>
      <c r="E660" s="8" t="s">
        <v>6</v>
      </c>
      <c r="F660" s="8" t="s">
        <v>6</v>
      </c>
      <c r="G660" s="8" t="s">
        <v>6</v>
      </c>
    </row>
    <row r="661" spans="1:7" ht="29.1" customHeight="1" x14ac:dyDescent="0.25">
      <c r="A661" s="221" t="str">
        <f>'02 LISTE DE CONTRÔLE ET RAPPORT'!A661</f>
        <v/>
      </c>
      <c r="B661" s="222"/>
      <c r="C661" s="688" t="str">
        <f>'02 LISTE DE CONTRÔLE ET RAPPORT'!C661</f>
        <v>- les instruments de mesure sont-ils montés à l’horizontale?</v>
      </c>
      <c r="D661" s="238"/>
      <c r="E661" s="8" t="s">
        <v>6</v>
      </c>
      <c r="F661" s="8" t="s">
        <v>6</v>
      </c>
      <c r="G661" s="8" t="s">
        <v>6</v>
      </c>
    </row>
    <row r="662" spans="1:7" ht="29.1" customHeight="1" thickBot="1" x14ac:dyDescent="0.3">
      <c r="A662" s="221" t="str">
        <f>'02 LISTE DE CONTRÔLE ET RAPPORT'!A662</f>
        <v/>
      </c>
      <c r="B662" s="225"/>
      <c r="C662" s="692" t="str">
        <f>'02 LISTE DE CONTRÔLE ET RAPPORT'!C662</f>
        <v>- les instruments de mesure sont-ils réglés sur zéro («0»)?</v>
      </c>
      <c r="D662" s="238"/>
      <c r="E662" s="8" t="s">
        <v>6</v>
      </c>
      <c r="F662" s="8" t="s">
        <v>6</v>
      </c>
      <c r="G662" s="8" t="s">
        <v>6</v>
      </c>
    </row>
    <row r="663" spans="1:7" ht="29.1" customHeight="1" thickBot="1" x14ac:dyDescent="0.3">
      <c r="A663" s="72" t="str">
        <f>'02 LISTE DE CONTRÔLE ET RAPPORT'!A663</f>
        <v/>
      </c>
      <c r="B663" s="207">
        <f>'02 LISTE DE CONTRÔLE ET RAPPORT'!B663</f>
        <v>3308</v>
      </c>
      <c r="C663" s="680" t="str">
        <f>'02 LISTE DE CONTRÔLE ET RAPPORT'!C663</f>
        <v>Ventilateurs d’évacuation d’air</v>
      </c>
      <c r="D663" s="651"/>
      <c r="E663" s="8" t="s">
        <v>6</v>
      </c>
      <c r="F663" s="8" t="s">
        <v>6</v>
      </c>
      <c r="G663" s="8" t="s">
        <v>6</v>
      </c>
    </row>
    <row r="664" spans="1:7" ht="29.1" customHeight="1" x14ac:dyDescent="0.25">
      <c r="A664" s="14" t="str">
        <f>'02 LISTE DE CONTRÔLE ET RAPPORT'!A664</f>
        <v/>
      </c>
      <c r="B664" s="193">
        <f>'02 LISTE DE CONTRÔLE ET RAPPORT'!B664</f>
        <v>3308.01</v>
      </c>
      <c r="C664" s="691" t="str">
        <f>'02 LISTE DE CONTRÔLE ET RAPPORT'!C664</f>
        <v>Description du défaut: Les ventilateurs d’évacuation d’air ne fonctionnent pas.</v>
      </c>
      <c r="D664" s="71"/>
      <c r="E664" s="8" t="s">
        <v>6</v>
      </c>
      <c r="F664" s="8" t="s">
        <v>6</v>
      </c>
      <c r="G664" s="8" t="s">
        <v>6</v>
      </c>
    </row>
    <row r="665" spans="1:7" ht="29.1" customHeight="1" x14ac:dyDescent="0.25">
      <c r="A665" s="221" t="str">
        <f>'02 LISTE DE CONTRÔLE ET RAPPORT'!A665</f>
        <v/>
      </c>
      <c r="B665" s="222"/>
      <c r="C665" s="682" t="str">
        <f>'02 LISTE DE CONTRÔLE ET RAPPORT'!C665</f>
        <v>Ce défaut doit être corrigé par une entreprise spécialisée.</v>
      </c>
      <c r="D665" s="238"/>
      <c r="E665" s="8" t="s">
        <v>6</v>
      </c>
      <c r="F665" s="8" t="s">
        <v>6</v>
      </c>
      <c r="G665" s="8" t="s">
        <v>6</v>
      </c>
    </row>
    <row r="666" spans="1:7" ht="29.1" customHeight="1" x14ac:dyDescent="0.25">
      <c r="A666" s="14" t="str">
        <f>'02 LISTE DE CONTRÔLE ET RAPPORT'!A666</f>
        <v/>
      </c>
      <c r="B666" s="63">
        <f>'02 LISTE DE CONTRÔLE ET RAPPORT'!B666</f>
        <v>3308.02</v>
      </c>
      <c r="C666" s="693" t="str">
        <f>'02 LISTE DE CONTRÔLE ET RAPPORT'!C666</f>
        <v>Description du défaut: Les ventilateurs d’évacuation d’air ne sont pas verrouillés électriquement aux appareils de ventilation prévus pour ce type d’ouvrage de protection (fonctionnement uniquement en même temps que VA).</v>
      </c>
      <c r="D666" s="71"/>
      <c r="E666" s="8" t="s">
        <v>6</v>
      </c>
      <c r="F666" s="8" t="s">
        <v>6</v>
      </c>
      <c r="G666" s="8" t="s">
        <v>6</v>
      </c>
    </row>
    <row r="667" spans="1:7" ht="29.1" customHeight="1" x14ac:dyDescent="0.25">
      <c r="A667" s="221" t="str">
        <f>'02 LISTE DE CONTRÔLE ET RAPPORT'!A667</f>
        <v/>
      </c>
      <c r="B667" s="222"/>
      <c r="C667" s="682" t="str">
        <f>'02 LISTE DE CONTRÔLE ET RAPPORT'!C667</f>
        <v>Les moteurs des ventilateurs d’évacuation d’air ne sont pas verrouillés électriquement aux appareils de ventilation (ITO 3.4-11). Le ventilateur d’évacuation d’air est commandé manuellement (interrupteur TS 1). Il doit être verrouillé via l’appareil de ventilation, de manière à ce qu’il s’arrête en même temps que celui-ci. Si cette mesure n’est pas prise, on crée une dépression dans l’ouvrage de protection. L’installation correcte de ce verrouillage doit être effectuée par un électricien.</v>
      </c>
      <c r="D667" s="238"/>
      <c r="E667" s="8" t="s">
        <v>6</v>
      </c>
      <c r="F667" s="8" t="s">
        <v>6</v>
      </c>
      <c r="G667" s="8" t="s">
        <v>6</v>
      </c>
    </row>
    <row r="668" spans="1:7" ht="29.1" customHeight="1" x14ac:dyDescent="0.25">
      <c r="A668" s="61" t="str">
        <f>'02 LISTE DE CONTRÔLE ET RAPPORT'!A668</f>
        <v/>
      </c>
      <c r="B668" s="191">
        <f>'02 LISTE DE CONTRÔLE ET RAPPORT'!B668</f>
        <v>3308.03</v>
      </c>
      <c r="C668" s="681" t="str">
        <f>'02 LISTE DE CONTRÔLE ET RAPPORT'!C668</f>
        <v>Description du défaut: Le ventilateur d’évacuation d’air ne tourne pas dans le bon sens.</v>
      </c>
      <c r="D668" s="70"/>
      <c r="E668" s="8" t="s">
        <v>6</v>
      </c>
      <c r="F668" s="8" t="s">
        <v>6</v>
      </c>
      <c r="G668" s="8" t="s">
        <v>6</v>
      </c>
    </row>
    <row r="669" spans="1:7" ht="29.1" customHeight="1" x14ac:dyDescent="0.25">
      <c r="A669" s="221" t="str">
        <f>'02 LISTE DE CONTRÔLE ET RAPPORT'!A669</f>
        <v/>
      </c>
      <c r="B669" s="222"/>
      <c r="C669" s="682" t="str">
        <f>'02 LISTE DE CONTRÔLE ET RAPPORT'!C669</f>
        <v>Le sens de rotation doit être modifié par un électricien.</v>
      </c>
      <c r="D669" s="238"/>
      <c r="E669" s="8" t="s">
        <v>6</v>
      </c>
      <c r="F669" s="8" t="s">
        <v>6</v>
      </c>
      <c r="G669" s="8" t="s">
        <v>6</v>
      </c>
    </row>
    <row r="670" spans="1:7" ht="29.1" customHeight="1" x14ac:dyDescent="0.25">
      <c r="A670" s="61" t="str">
        <f>'02 LISTE DE CONTRÔLE ET RAPPORT'!A670</f>
        <v/>
      </c>
      <c r="B670" s="191">
        <f>'02 LISTE DE CONTRÔLE ET RAPPORT'!B670</f>
        <v>3308.04</v>
      </c>
      <c r="C670" s="681" t="str">
        <f>'02 LISTE DE CONTRÔLE ET RAPPORT'!C670</f>
        <v>Description du défaut: Les courroies de transmission de rechange sont manquantes.</v>
      </c>
      <c r="D670" s="70"/>
      <c r="E670" s="8" t="s">
        <v>6</v>
      </c>
      <c r="F670" s="8" t="s">
        <v>6</v>
      </c>
      <c r="G670" s="8" t="s">
        <v>6</v>
      </c>
    </row>
    <row r="671" spans="1:7" ht="29.1" customHeight="1" thickBot="1" x14ac:dyDescent="0.3">
      <c r="A671" s="236" t="str">
        <f>'02 LISTE DE CONTRÔLE ET RAPPORT'!A671</f>
        <v/>
      </c>
      <c r="B671" s="225"/>
      <c r="C671" s="683" t="str">
        <f>'02 LISTE DE CONTRÔLE ET RAPPORT'!C671</f>
        <v>Il convient de s’en procurer et de les étiqueter comme il se doit. Pour chaque courroie de transmission, il convient de disposer d’une courroie de rechange étiquetée.</v>
      </c>
      <c r="D671" s="239"/>
      <c r="E671" s="8" t="s">
        <v>6</v>
      </c>
      <c r="F671" s="8" t="s">
        <v>6</v>
      </c>
      <c r="G671" s="8" t="s">
        <v>6</v>
      </c>
    </row>
    <row r="672" spans="1:7" ht="29.1" customHeight="1" thickBot="1" x14ac:dyDescent="0.3">
      <c r="A672" s="654" t="str">
        <f>'02 LISTE DE CONTRÔLE ET RAPPORT'!A672</f>
        <v/>
      </c>
      <c r="B672" s="648">
        <f>'02 LISTE DE CONTRÔLE ET RAPPORT'!B672</f>
        <v>3400</v>
      </c>
      <c r="C672" s="690" t="str">
        <f>'02 LISTE DE CONTRÔLE ET RAPPORT'!C672</f>
        <v xml:space="preserve">Climatisation </v>
      </c>
      <c r="D672" s="656"/>
      <c r="E672" s="8" t="s">
        <v>6</v>
      </c>
      <c r="F672" s="8" t="s">
        <v>6</v>
      </c>
      <c r="G672" s="8" t="s">
        <v>6</v>
      </c>
    </row>
    <row r="673" spans="1:7" ht="29.1" customHeight="1" thickBot="1" x14ac:dyDescent="0.3">
      <c r="A673" s="72" t="str">
        <f>'02 LISTE DE CONTRÔLE ET RAPPORT'!A673</f>
        <v/>
      </c>
      <c r="B673" s="207">
        <f>'02 LISTE DE CONTRÔLE ET RAPPORT'!B673</f>
        <v>3401</v>
      </c>
      <c r="C673" s="680" t="str">
        <f>'02 LISTE DE CONTRÔLE ET RAPPORT'!C673</f>
        <v>Humidité de l’air</v>
      </c>
      <c r="D673" s="651"/>
      <c r="E673" s="8" t="s">
        <v>6</v>
      </c>
      <c r="F673" s="8" t="s">
        <v>6</v>
      </c>
      <c r="G673" s="8" t="s">
        <v>6</v>
      </c>
    </row>
    <row r="674" spans="1:7" ht="29.1" customHeight="1" x14ac:dyDescent="0.25">
      <c r="A674" s="325" t="str">
        <f>'02 LISTE DE CONTRÔLE ET RAPPORT'!A674</f>
        <v/>
      </c>
      <c r="B674" s="229"/>
      <c r="C674" s="684" t="str">
        <f>'02 LISTE DE CONTRÔLE ET RAPPORT'!C674</f>
        <v>Les ITO 1977, 3.22.1, prescrivent de maintenir l’humidité relative de l’air en dessous de 65% afin de prévenir certains dégâts. Il convient donc d’installer des hygromètres ou des appareils de mesure électroniques (enregistreurs de données) et de dresser des tableaux de mesure de la température et de l’humidité sur toute l’année (analogues à ceux qui figurent dans les ITE 2000, page 3-10).</v>
      </c>
      <c r="D674" s="238"/>
      <c r="E674" s="8" t="s">
        <v>6</v>
      </c>
      <c r="F674" s="8" t="s">
        <v>6</v>
      </c>
      <c r="G674" s="8" t="s">
        <v>6</v>
      </c>
    </row>
    <row r="675" spans="1:7" ht="29.1" customHeight="1" x14ac:dyDescent="0.25">
      <c r="A675" s="14" t="str">
        <f>'02 LISTE DE CONTRÔLE ET RAPPORT'!A675</f>
        <v/>
      </c>
      <c r="B675" s="63">
        <f>'02 LISTE DE CONTRÔLE ET RAPPORT'!B675</f>
        <v>3401.01</v>
      </c>
      <c r="C675" s="693" t="str">
        <f>'02 LISTE DE CONTRÔLE ET RAPPORT'!C675</f>
        <v>Description du défaut: Le nombre d’hygromètres installés est insuffisant.</v>
      </c>
      <c r="D675" s="71"/>
      <c r="E675" s="8" t="s">
        <v>6</v>
      </c>
      <c r="F675" s="8" t="s">
        <v>6</v>
      </c>
      <c r="G675" s="8" t="s">
        <v>6</v>
      </c>
    </row>
    <row r="676" spans="1:7" ht="29.1" customHeight="1" x14ac:dyDescent="0.25">
      <c r="A676" s="221" t="str">
        <f>'02 LISTE DE CONTRÔLE ET RAPPORT'!A676</f>
        <v/>
      </c>
      <c r="B676" s="222"/>
      <c r="C676" s="682" t="str">
        <f>'02 LISTE DE CONTRÔLE ET RAPPORT'!C676</f>
        <v>L’humidité relative de l’air ne peut pas être mesurée de façon satisfaisante. Il faut se procurer des hygromètres, y c. tableaux (par exemple stations de mesure). Un fournisseur éventuel peut être par exemple un fabricant de déshumidificateurs.</v>
      </c>
      <c r="D676" s="238"/>
      <c r="E676" s="8" t="s">
        <v>6</v>
      </c>
      <c r="F676" s="8" t="s">
        <v>6</v>
      </c>
      <c r="G676" s="8" t="s">
        <v>6</v>
      </c>
    </row>
    <row r="677" spans="1:7" ht="29.1" customHeight="1" x14ac:dyDescent="0.25">
      <c r="A677" s="14" t="str">
        <f>'02 LISTE DE CONTRÔLE ET RAPPORT'!A677</f>
        <v/>
      </c>
      <c r="B677" s="63">
        <f>'02 LISTE DE CONTRÔLE ET RAPPORT'!B677</f>
        <v>3401.02</v>
      </c>
      <c r="C677" s="693" t="str">
        <f>'02 LISTE DE CONTRÔLE ET RAPPORT'!C677</f>
        <v>Description du défaut: Les tableaux servant à reporter les résultats des mesures de l’humidité de l’air ne sont pas mis à jour tout au long de l’année.</v>
      </c>
      <c r="D677" s="71"/>
      <c r="E677" s="8" t="s">
        <v>6</v>
      </c>
      <c r="F677" s="8" t="s">
        <v>6</v>
      </c>
      <c r="G677" s="8" t="s">
        <v>6</v>
      </c>
    </row>
    <row r="678" spans="1:7" ht="29.1" customHeight="1" x14ac:dyDescent="0.25">
      <c r="A678" s="221" t="str">
        <f>'02 LISTE DE CONTRÔLE ET RAPPORT'!A678</f>
        <v/>
      </c>
      <c r="B678" s="222"/>
      <c r="C678" s="682" t="str">
        <f>'02 LISTE DE CONTRÔLE ET RAPPORT'!C678</f>
        <v>Il n’est pas possible d’évaluer les conditions climatiques (température et humidité) tout au long de l’année dans la construction. Celles-ci doivent par exemple être relevées dans le cadre du contrôle mensuel et régulièrement actualisées.</v>
      </c>
      <c r="D678" s="238"/>
      <c r="E678" s="8" t="s">
        <v>6</v>
      </c>
      <c r="F678" s="8" t="s">
        <v>6</v>
      </c>
      <c r="G678" s="8" t="s">
        <v>6</v>
      </c>
    </row>
    <row r="679" spans="1:7" ht="29.1" customHeight="1" x14ac:dyDescent="0.25">
      <c r="A679" s="14" t="str">
        <f>'02 LISTE DE CONTRÔLE ET RAPPORT'!A679</f>
        <v/>
      </c>
      <c r="B679" s="63">
        <f>'02 LISTE DE CONTRÔLE ET RAPPORT'!B679</f>
        <v>3401.03</v>
      </c>
      <c r="C679" s="693" t="str">
        <f>'02 LISTE DE CONTRÔLE ET RAPPORT'!C679</f>
        <v>Description du défaut: Le taux d’humidité relative de l’air ne peut pas être maintenu en permanence en dessous de 65%.</v>
      </c>
      <c r="D679" s="71"/>
      <c r="E679" s="8" t="s">
        <v>6</v>
      </c>
      <c r="F679" s="8" t="s">
        <v>6</v>
      </c>
      <c r="G679" s="8" t="s">
        <v>6</v>
      </c>
    </row>
    <row r="680" spans="1:7" ht="29.1" customHeight="1" x14ac:dyDescent="0.25">
      <c r="A680" s="221" t="str">
        <f>'02 LISTE DE CONTRÔLE ET RAPPORT'!A680</f>
        <v/>
      </c>
      <c r="B680" s="222"/>
      <c r="C680" s="682" t="str">
        <f>'02 LISTE DE CONTRÔLE ET RAPPORT'!C680</f>
        <v>Des mesures correctives doivent être prises (service d’entretien des installations de ventilation, marche à l’air de roulement, diminution de la quantité d’air frais, utilisation de déshumidificateurs, chauffage, etc.), de sorte que l’humidité relative dans la construction ne dépasse pas la valeur maximale prescrite de 65% (ITO 1977, 3.22.1; ITE 2000, 3.9).</v>
      </c>
      <c r="D680" s="238"/>
      <c r="E680" s="8" t="s">
        <v>6</v>
      </c>
      <c r="F680" s="8" t="s">
        <v>6</v>
      </c>
      <c r="G680" s="8" t="s">
        <v>6</v>
      </c>
    </row>
    <row r="681" spans="1:7" ht="29.1" customHeight="1" x14ac:dyDescent="0.25">
      <c r="A681" s="221" t="str">
        <f>'02 LISTE DE CONTRÔLE ET RAPPORT'!A681</f>
        <v/>
      </c>
      <c r="B681" s="222"/>
      <c r="C681" s="682" t="str">
        <f>'02 LISTE DE CONTRÔLE ET RAPPORT'!C681</f>
        <v>Il convient également de vérifier qu’il n’y a pas d’eau stagnante dans la prise d’air (PA) ou dans la sortie de secours (SS).</v>
      </c>
      <c r="D681" s="238"/>
      <c r="E681" s="8" t="s">
        <v>6</v>
      </c>
      <c r="F681" s="8" t="s">
        <v>6</v>
      </c>
      <c r="G681" s="8" t="s">
        <v>6</v>
      </c>
    </row>
    <row r="682" spans="1:7" ht="29.1" customHeight="1" x14ac:dyDescent="0.25">
      <c r="A682" s="221" t="str">
        <f>'02 LISTE DE CONTRÔLE ET RAPPORT'!A682</f>
        <v/>
      </c>
      <c r="B682" s="222"/>
      <c r="C682" s="682" t="str">
        <f>'02 LISTE DE CONTRÔLE ET RAPPORT'!C682</f>
        <v>Si l’humidité relative de l’air ne peut pas être maintenue en dessous de 65% en aérant correctement et en fermant les volets blindés, il convient de se procurer des déshumidificateurs en nombre suffisant.</v>
      </c>
      <c r="D682" s="238"/>
      <c r="E682" s="8" t="s">
        <v>6</v>
      </c>
      <c r="F682" s="8" t="s">
        <v>6</v>
      </c>
      <c r="G682" s="8" t="s">
        <v>6</v>
      </c>
    </row>
    <row r="683" spans="1:7" ht="29.1" customHeight="1" x14ac:dyDescent="0.25">
      <c r="A683" s="14" t="str">
        <f>'02 LISTE DE CONTRÔLE ET RAPPORT'!A683</f>
        <v/>
      </c>
      <c r="B683" s="63">
        <f>'02 LISTE DE CONTRÔLE ET RAPPORT'!B683</f>
        <v>3401.04</v>
      </c>
      <c r="C683" s="693" t="str">
        <f>'02 LISTE DE CONTRÔLE ET RAPPORT'!C683</f>
        <v>Description du défaut: Les hygromètres ne sont pas entretenus et réglés régulièrement.</v>
      </c>
      <c r="D683" s="71"/>
      <c r="E683" s="8" t="s">
        <v>6</v>
      </c>
      <c r="F683" s="8" t="s">
        <v>6</v>
      </c>
      <c r="G683" s="8" t="s">
        <v>6</v>
      </c>
    </row>
    <row r="684" spans="1:7" ht="29.1" customHeight="1" x14ac:dyDescent="0.25">
      <c r="A684" s="221" t="str">
        <f>'02 LISTE DE CONTRÔLE ET RAPPORT'!A684</f>
        <v/>
      </c>
      <c r="B684" s="222"/>
      <c r="C684" s="682" t="str">
        <f>'02 LISTE DE CONTRÔLE ET RAPPORT'!C684</f>
        <v>Les hygromètres doivent être régénérés et réglés au moins deux fois par an. Cette opération doit être inscrite dans la liste de contrôle pour l’entretien (LCE).</v>
      </c>
      <c r="D684" s="238"/>
      <c r="E684" s="8" t="s">
        <v>6</v>
      </c>
      <c r="F684" s="8" t="s">
        <v>6</v>
      </c>
      <c r="G684" s="8" t="s">
        <v>6</v>
      </c>
    </row>
    <row r="685" spans="1:7" ht="29.1" customHeight="1" x14ac:dyDescent="0.25">
      <c r="A685" s="14" t="str">
        <f>'02 LISTE DE CONTRÔLE ET RAPPORT'!A685</f>
        <v/>
      </c>
      <c r="B685" s="63">
        <f>'02 LISTE DE CONTRÔLE ET RAPPORT'!B685</f>
        <v>3401.05</v>
      </c>
      <c r="C685" s="693" t="str">
        <f>'02 LISTE DE CONTRÔLE ET RAPPORT'!C685</f>
        <v>Description du défaut: Pour garantir un service d’entretien correct et efficace, il n’existe aucun document indiquant comment régler les paramètres de la ventilation et les positions des portes.</v>
      </c>
      <c r="D685" s="71"/>
      <c r="E685" s="8" t="s">
        <v>6</v>
      </c>
      <c r="F685" s="8" t="s">
        <v>6</v>
      </c>
      <c r="G685" s="8" t="s">
        <v>6</v>
      </c>
    </row>
    <row r="686" spans="1:7" ht="29.1" customHeight="1" x14ac:dyDescent="0.25">
      <c r="A686" s="221" t="str">
        <f>'02 LISTE DE CONTRÔLE ET RAPPORT'!A686</f>
        <v/>
      </c>
      <c r="B686" s="222"/>
      <c r="C686" s="682" t="str">
        <f>'02 LISTE DE CONTRÔLE ET RAPPORT'!C686</f>
        <v>Le service d’entretien correspond à la durée pendant laquelle la construction protégée n’est pas exploitée. En règle générale, ces périodes sont majoritaires sur l’année. C'est pourquoi il est important que les réglages des principaux composants (interrupteur, clapets, portes, horloge de commande de la ventilation, déshumidificateurs, etc.) soient définis et consignés avec précision. En quittant la construction, les utilisateurs doivent pouvoir voir facilement comment régler les divers composants.</v>
      </c>
      <c r="D686" s="238"/>
      <c r="E686" s="8" t="s">
        <v>6</v>
      </c>
      <c r="F686" s="8" t="s">
        <v>6</v>
      </c>
      <c r="G686" s="8" t="s">
        <v>6</v>
      </c>
    </row>
    <row r="687" spans="1:7" ht="29.1" customHeight="1" x14ac:dyDescent="0.25">
      <c r="A687" s="221" t="str">
        <f>'02 LISTE DE CONTRÔLE ET RAPPORT'!A687</f>
        <v/>
      </c>
      <c r="B687" s="222"/>
      <c r="C687" s="682" t="str">
        <f>'02 LISTE DE CONTRÔLE ET RAPPORT'!C687</f>
        <v>Il convient d’établir une liste de contrôle et de la fixer bien en évidence sur le TS 1 du local de ventilation (exemple: ITE page 2-8).</v>
      </c>
      <c r="D687" s="238"/>
      <c r="E687" s="8" t="s">
        <v>6</v>
      </c>
      <c r="F687" s="8" t="s">
        <v>6</v>
      </c>
      <c r="G687" s="8" t="s">
        <v>6</v>
      </c>
    </row>
    <row r="688" spans="1:7" ht="29.1" customHeight="1" x14ac:dyDescent="0.25">
      <c r="A688" s="221" t="str">
        <f>'02 LISTE DE CONTRÔLE ET RAPPORT'!A688</f>
        <v/>
      </c>
      <c r="B688" s="222"/>
      <c r="C688" s="682" t="str">
        <f>'02 LISTE DE CONTRÔLE ET RAPPORT'!C688</f>
        <v>Il faut que soient apposées sur les portes des plaques portant le texte «Porte en service d’entretien OUVERTE» (vert), «Porte en service d’entretien FERMEE» (jaune), «Porte en service d’entretien VERROUILLEE» (rouge). Voir ITE page 3-14.</v>
      </c>
      <c r="D688" s="238"/>
      <c r="E688" s="8" t="s">
        <v>6</v>
      </c>
      <c r="F688" s="8" t="s">
        <v>6</v>
      </c>
      <c r="G688" s="8" t="s">
        <v>6</v>
      </c>
    </row>
    <row r="689" spans="1:8" ht="29.1" customHeight="1" x14ac:dyDescent="0.25">
      <c r="A689" s="61" t="str">
        <f>'02 LISTE DE CONTRÔLE ET RAPPORT'!A689</f>
        <v/>
      </c>
      <c r="B689" s="191">
        <f>'02 LISTE DE CONTRÔLE ET RAPPORT'!B689</f>
        <v>3401.06</v>
      </c>
      <c r="C689" s="681" t="str">
        <f>'02 LISTE DE CONTRÔLE ET RAPPORT'!C689</f>
        <v>Description du défaut: Il n’y a pas de déshumidificateur d’air en état de fonctionnement.</v>
      </c>
      <c r="D689" s="70"/>
      <c r="E689" s="8" t="s">
        <v>6</v>
      </c>
      <c r="F689" s="8" t="s">
        <v>6</v>
      </c>
      <c r="G689" s="8" t="s">
        <v>6</v>
      </c>
    </row>
    <row r="690" spans="1:8" ht="29.1" customHeight="1" thickBot="1" x14ac:dyDescent="0.3">
      <c r="A690" s="236" t="str">
        <f>'02 LISTE DE CONTRÔLE ET RAPPORT'!A690</f>
        <v/>
      </c>
      <c r="B690" s="225"/>
      <c r="C690" s="683" t="str">
        <f>'02 LISTE DE CONTRÔLE ET RAPPORT'!C690</f>
        <v>Le nombre de déshumidificateurs dans les constructions protégées est réglé dans les instructions de l’Office fédéral de la protection de la population du 15 décembre 2014 sur le paiement des frais supplémentaires reconnus pour la modernisation des déshumidificateurs électriques des constructions protégées. L’OFPP finance le nombre minimal de déshumidificateurs exigé dans les constructions protégées. Si, malgré ces mesures, l’humidité relative de l’air ne peut pas être maintenue en dessous de 65%, des déshumidificateurs supplémentaires doivent être demandés conformément à ces instructions. La marche à suivre doit être discutée avec l’autorité cantonale responsable des ouvrages de protection.</v>
      </c>
      <c r="D690" s="239"/>
      <c r="E690" s="8" t="s">
        <v>6</v>
      </c>
      <c r="F690" s="8" t="s">
        <v>6</v>
      </c>
      <c r="G690" s="8" t="s">
        <v>6</v>
      </c>
    </row>
    <row r="691" spans="1:8" ht="29.1" customHeight="1" thickBot="1" x14ac:dyDescent="0.3">
      <c r="A691" s="170" t="str">
        <f>'02 LISTE DE CONTRÔLE ET RAPPORT'!A691</f>
        <v/>
      </c>
      <c r="B691" s="194">
        <f>'02 LISTE DE CONTRÔLE ET RAPPORT'!B691</f>
        <v>3500</v>
      </c>
      <c r="C691" s="696" t="str">
        <f>'02 LISTE DE CONTRÔLE ET RAPPORT'!C691</f>
        <v>Défauts exceptionnels dans le chapitre ventilation</v>
      </c>
      <c r="D691" s="659"/>
      <c r="E691" s="8" t="s">
        <v>6</v>
      </c>
      <c r="F691" s="8" t="s">
        <v>6</v>
      </c>
      <c r="G691" s="8" t="s">
        <v>6</v>
      </c>
      <c r="H691" s="8" t="s">
        <v>6</v>
      </c>
    </row>
    <row r="692" spans="1:8" ht="29.1" customHeight="1" x14ac:dyDescent="0.25">
      <c r="A692" s="186" t="str">
        <f>'02 LISTE DE CONTRÔLE ET RAPPORT'!A692</f>
        <v/>
      </c>
      <c r="B692" s="195">
        <f>'02 LISTE DE CONTRÔLE ET RAPPORT'!B692</f>
        <v>3501</v>
      </c>
      <c r="C692" s="697" t="str">
        <f>'02 LISTE DE CONTRÔLE ET RAPPORT'!C692</f>
        <v>Description des défauts:</v>
      </c>
      <c r="D692" s="661"/>
      <c r="E692" s="8" t="s">
        <v>6</v>
      </c>
      <c r="F692" s="8" t="s">
        <v>6</v>
      </c>
      <c r="G692" s="8" t="s">
        <v>6</v>
      </c>
      <c r="H692" s="8" t="s">
        <v>6</v>
      </c>
    </row>
    <row r="693" spans="1:8" ht="29.1" customHeight="1" x14ac:dyDescent="0.25">
      <c r="A693" s="157" t="str">
        <f>'02 LISTE DE CONTRÔLE ET RAPPORT'!A693</f>
        <v/>
      </c>
      <c r="B693" s="196">
        <f>'02 LISTE DE CONTRÔLE ET RAPPORT'!B693</f>
        <v>3502</v>
      </c>
      <c r="C693" s="698" t="str">
        <f>'02 LISTE DE CONTRÔLE ET RAPPORT'!C693</f>
        <v>Description des défauts:</v>
      </c>
      <c r="D693" s="663"/>
      <c r="E693" s="8" t="s">
        <v>6</v>
      </c>
      <c r="F693" s="8" t="s">
        <v>6</v>
      </c>
      <c r="G693" s="8" t="s">
        <v>6</v>
      </c>
      <c r="H693" s="8" t="s">
        <v>6</v>
      </c>
    </row>
    <row r="694" spans="1:8" ht="29.1" customHeight="1" thickBot="1" x14ac:dyDescent="0.3">
      <c r="A694" s="165" t="str">
        <f>'02 LISTE DE CONTRÔLE ET RAPPORT'!A694</f>
        <v/>
      </c>
      <c r="B694" s="197">
        <f>'02 LISTE DE CONTRÔLE ET RAPPORT'!B694</f>
        <v>3503</v>
      </c>
      <c r="C694" s="699" t="str">
        <f>'02 LISTE DE CONTRÔLE ET RAPPORT'!C694</f>
        <v>Description des défauts:</v>
      </c>
      <c r="D694" s="665"/>
      <c r="E694" s="8" t="s">
        <v>6</v>
      </c>
      <c r="F694" s="8" t="s">
        <v>6</v>
      </c>
      <c r="G694" s="8" t="s">
        <v>6</v>
      </c>
      <c r="H694" s="8" t="s">
        <v>6</v>
      </c>
    </row>
    <row r="695" spans="1:8" ht="29.1" customHeight="1" thickBot="1" x14ac:dyDescent="0.3">
      <c r="A695" s="215" t="str">
        <f>'02 LISTE DE CONTRÔLE ET RAPPORT'!A695</f>
        <v/>
      </c>
      <c r="B695" s="373">
        <f>'02 LISTE DE CONTRÔLE ET RAPPORT'!B695</f>
        <v>4000</v>
      </c>
      <c r="C695" s="708" t="str">
        <f>'02 LISTE DE CONTRÔLE ET RAPPORT'!C695</f>
        <v>Alimentation en eau</v>
      </c>
      <c r="D695" s="672"/>
      <c r="E695" s="8" t="s">
        <v>6</v>
      </c>
      <c r="F695" s="8" t="s">
        <v>6</v>
      </c>
      <c r="G695" s="8" t="s">
        <v>6</v>
      </c>
      <c r="H695" s="8" t="s">
        <v>6</v>
      </c>
    </row>
    <row r="696" spans="1:8" ht="29.1" customHeight="1" thickBot="1" x14ac:dyDescent="0.3">
      <c r="A696" s="654" t="str">
        <f>'02 LISTE DE CONTRÔLE ET RAPPORT'!A696</f>
        <v/>
      </c>
      <c r="B696" s="648">
        <f>'02 LISTE DE CONTRÔLE ET RAPPORT'!B696</f>
        <v>4100</v>
      </c>
      <c r="C696" s="690" t="str">
        <f>'02 LISTE DE CONTRÔLE ET RAPPORT'!C696</f>
        <v>Documents d’exploitation</v>
      </c>
      <c r="D696" s="656"/>
      <c r="E696" s="8" t="s">
        <v>6</v>
      </c>
      <c r="F696" s="8" t="s">
        <v>6</v>
      </c>
      <c r="G696" s="8" t="s">
        <v>6</v>
      </c>
      <c r="H696" s="8" t="s">
        <v>6</v>
      </c>
    </row>
    <row r="697" spans="1:8" ht="29.1" customHeight="1" thickBot="1" x14ac:dyDescent="0.3">
      <c r="A697" s="72" t="str">
        <f>'02 LISTE DE CONTRÔLE ET RAPPORT'!A697</f>
        <v/>
      </c>
      <c r="B697" s="207">
        <f>'02 LISTE DE CONTRÔLE ET RAPPORT'!B697</f>
        <v>4101</v>
      </c>
      <c r="C697" s="680" t="str">
        <f>'02 LISTE DE CONTRÔLE ET RAPPORT'!C697</f>
        <v>Schéma d’exploitation (*pour les abris d’hôpitaux et d’EMS construits avant 2012)</v>
      </c>
      <c r="D697" s="651"/>
      <c r="E697" s="8" t="s">
        <v>6</v>
      </c>
      <c r="F697" s="8" t="s">
        <v>6</v>
      </c>
      <c r="G697" s="8" t="s">
        <v>6</v>
      </c>
      <c r="H697" s="8" t="s">
        <v>6</v>
      </c>
    </row>
    <row r="698" spans="1:8" ht="29.1" customHeight="1" x14ac:dyDescent="0.25">
      <c r="A698" s="61" t="str">
        <f>'02 LISTE DE CONTRÔLE ET RAPPORT'!A698</f>
        <v/>
      </c>
      <c r="B698" s="190">
        <f>'02 LISTE DE CONTRÔLE ET RAPPORT'!B698</f>
        <v>4101.01</v>
      </c>
      <c r="C698" s="695" t="str">
        <f>'02 LISTE DE CONTRÔLE ET RAPPORT'!C698</f>
        <v>Description du défaut: Le schéma d’exploitation «Alimentation en eau» (schéma de principe avec mode d’emploi) n’est pas affiché en permanence à un endroit approprié.</v>
      </c>
      <c r="D698" s="70"/>
      <c r="E698" s="8" t="s">
        <v>6</v>
      </c>
      <c r="F698" s="8" t="s">
        <v>6</v>
      </c>
      <c r="G698" s="8" t="s">
        <v>6</v>
      </c>
      <c r="H698" s="8" t="s">
        <v>6</v>
      </c>
    </row>
    <row r="699" spans="1:8" ht="29.1" customHeight="1" x14ac:dyDescent="0.25">
      <c r="A699" s="221" t="str">
        <f>'02 LISTE DE CONTRÔLE ET RAPPORT'!A699</f>
        <v/>
      </c>
      <c r="B699" s="222"/>
      <c r="C699" s="682" t="str">
        <f>'02 LISTE DE CONTRÔLE ET RAPPORT'!C699</f>
        <v>Il convient d’établir un schéma de principe et de le fixer bien en évidence et de façon permanente au niveau de la batterie de distribution.</v>
      </c>
      <c r="D699" s="238"/>
      <c r="E699" s="8" t="s">
        <v>6</v>
      </c>
      <c r="F699" s="8" t="s">
        <v>6</v>
      </c>
      <c r="G699" s="8" t="s">
        <v>6</v>
      </c>
      <c r="H699" s="8" t="s">
        <v>6</v>
      </c>
    </row>
    <row r="700" spans="1:8" ht="29.1" customHeight="1" x14ac:dyDescent="0.25">
      <c r="A700" s="61" t="str">
        <f>'02 LISTE DE CONTRÔLE ET RAPPORT'!A700</f>
        <v/>
      </c>
      <c r="B700" s="191">
        <f>'02 LISTE DE CONTRÔLE ET RAPPORT'!B700</f>
        <v>4101.0200000000004</v>
      </c>
      <c r="C700" s="681" t="str">
        <f>'02 LISTE DE CONTRÔLE ET RAPPORT'!C700</f>
        <v>Description du défaut: Le schéma d’exploitation «Alimentation en eau» ne correspond pas à l’installation actuelle.</v>
      </c>
      <c r="D700" s="70"/>
      <c r="E700" s="8" t="s">
        <v>6</v>
      </c>
      <c r="F700" s="8" t="s">
        <v>6</v>
      </c>
      <c r="G700" s="8" t="s">
        <v>6</v>
      </c>
      <c r="H700" s="8" t="s">
        <v>6</v>
      </c>
    </row>
    <row r="701" spans="1:8" ht="29.1" customHeight="1" x14ac:dyDescent="0.25">
      <c r="A701" s="221" t="str">
        <f>'02 LISTE DE CONTRÔLE ET RAPPORT'!A701</f>
        <v/>
      </c>
      <c r="B701" s="222"/>
      <c r="C701" s="682" t="str">
        <f>'02 LISTE DE CONTRÔLE ET RAPPORT'!C701</f>
        <v>Le schéma d’exploitation doit correspondre aux installations actuelles. En conséquence, il doit être complété, corrigé ou redessiné.</v>
      </c>
      <c r="D701" s="238"/>
      <c r="E701" s="8" t="s">
        <v>6</v>
      </c>
      <c r="F701" s="8" t="s">
        <v>6</v>
      </c>
      <c r="G701" s="8" t="s">
        <v>6</v>
      </c>
      <c r="H701" s="8" t="s">
        <v>6</v>
      </c>
    </row>
    <row r="702" spans="1:8" ht="29.1" customHeight="1" x14ac:dyDescent="0.25">
      <c r="A702" s="61" t="str">
        <f>'02 LISTE DE CONTRÔLE ET RAPPORT'!A702</f>
        <v/>
      </c>
      <c r="B702" s="191">
        <f>'02 LISTE DE CONTRÔLE ET RAPPORT'!B702</f>
        <v>4101.03</v>
      </c>
      <c r="C702" s="681" t="str">
        <f>'02 LISTE DE CONTRÔLE ET RAPPORT'!C702</f>
        <v xml:space="preserve">Description du défaut: Les modes de fonctionnement suivants ne peuvent pas être configurés correctement en fonction du schéma d’exploitation relatif à l’alimentation en eau: </v>
      </c>
      <c r="D702" s="70"/>
      <c r="E702" s="8" t="s">
        <v>6</v>
      </c>
      <c r="F702" s="8" t="s">
        <v>6</v>
      </c>
      <c r="G702" s="8" t="s">
        <v>6</v>
      </c>
      <c r="H702" s="8" t="s">
        <v>6</v>
      </c>
    </row>
    <row r="703" spans="1:8" ht="29.1" customHeight="1" x14ac:dyDescent="0.25">
      <c r="A703" s="221" t="str">
        <f>'02 LISTE DE CONTRÔLE ET RAPPORT'!A703</f>
        <v/>
      </c>
      <c r="B703" s="222"/>
      <c r="C703" s="688" t="str">
        <f>'02 LISTE DE CONTRÔLE ET RAPPORT'!C703</f>
        <v>-        exploitation du réseau en temps de paix,</v>
      </c>
      <c r="D703" s="238"/>
      <c r="E703" s="8" t="s">
        <v>6</v>
      </c>
      <c r="F703" s="8" t="s">
        <v>6</v>
      </c>
      <c r="G703" s="8" t="s">
        <v>6</v>
      </c>
      <c r="H703" s="8" t="s">
        <v>6</v>
      </c>
    </row>
    <row r="704" spans="1:8" ht="29.1" customHeight="1" x14ac:dyDescent="0.25">
      <c r="A704" s="221" t="str">
        <f>'02 LISTE DE CONTRÔLE ET RAPPORT'!A704</f>
        <v/>
      </c>
      <c r="B704" s="222"/>
      <c r="C704" s="688" t="str">
        <f>'02 LISTE DE CONTRÔLE ET RAPPORT'!C704</f>
        <v>-        exploitation du réseau en cas de situation grave (remplissage du réservoir d’eau via le réseau),</v>
      </c>
      <c r="D704" s="238"/>
      <c r="E704" s="8" t="s">
        <v>6</v>
      </c>
      <c r="F704" s="8" t="s">
        <v>6</v>
      </c>
      <c r="G704" s="8" t="s">
        <v>6</v>
      </c>
      <c r="H704" s="8" t="s">
        <v>6</v>
      </c>
    </row>
    <row r="705" spans="1:8" ht="29.1" customHeight="1" x14ac:dyDescent="0.25">
      <c r="A705" s="221" t="str">
        <f>'02 LISTE DE CONTRÔLE ET RAPPORT'!A705</f>
        <v/>
      </c>
      <c r="B705" s="222"/>
      <c r="C705" s="688" t="str">
        <f>'02 LISTE DE CONTRÔLE ET RAPPORT'!C705</f>
        <v>-        exploitation du réservoir et</v>
      </c>
      <c r="D705" s="238"/>
      <c r="E705" s="8" t="s">
        <v>6</v>
      </c>
      <c r="F705" s="8" t="s">
        <v>6</v>
      </c>
      <c r="G705" s="8" t="s">
        <v>6</v>
      </c>
      <c r="H705" s="8" t="s">
        <v>6</v>
      </c>
    </row>
    <row r="706" spans="1:8" ht="29.1" customHeight="1" x14ac:dyDescent="0.25">
      <c r="A706" s="221" t="str">
        <f>'02 LISTE DE CONTRÔLE ET RAPPORT'!A706</f>
        <v/>
      </c>
      <c r="B706" s="222"/>
      <c r="C706" s="688" t="str">
        <f>'02 LISTE DE CONTRÔLE ET RAPPORT'!C706</f>
        <v>-        alimentation de secours.</v>
      </c>
      <c r="D706" s="238"/>
      <c r="E706" s="8" t="s">
        <v>6</v>
      </c>
      <c r="F706" s="8" t="s">
        <v>6</v>
      </c>
      <c r="G706" s="8" t="s">
        <v>6</v>
      </c>
      <c r="H706" s="8" t="s">
        <v>6</v>
      </c>
    </row>
    <row r="707" spans="1:8" ht="29.1" customHeight="1" thickBot="1" x14ac:dyDescent="0.3">
      <c r="A707" s="221" t="str">
        <f>'02 LISTE DE CONTRÔLE ET RAPPORT'!A707</f>
        <v/>
      </c>
      <c r="B707" s="225"/>
      <c r="C707" s="694" t="str">
        <f>'02 LISTE DE CONTRÔLE ET RAPPORT'!C707</f>
        <v>La marche à suivre en vue de l’élimination de ce défaut doit être discutée avec l’autorité cantonale responsable des ouvrages de protection.</v>
      </c>
      <c r="D707" s="238"/>
      <c r="E707" s="8" t="s">
        <v>6</v>
      </c>
      <c r="F707" s="8" t="s">
        <v>6</v>
      </c>
      <c r="G707" s="8" t="s">
        <v>6</v>
      </c>
      <c r="H707" s="8" t="s">
        <v>6</v>
      </c>
    </row>
    <row r="708" spans="1:8" ht="29.1" customHeight="1" thickBot="1" x14ac:dyDescent="0.3">
      <c r="A708" s="72" t="str">
        <f>'02 LISTE DE CONTRÔLE ET RAPPORT'!A708</f>
        <v/>
      </c>
      <c r="B708" s="207">
        <f>'02 LISTE DE CONTRÔLE ET RAPPORT'!B708</f>
        <v>4102</v>
      </c>
      <c r="C708" s="680" t="str">
        <f>'02 LISTE DE CONTRÔLE ET RAPPORT'!C708</f>
        <v>Désignation des composants</v>
      </c>
      <c r="D708" s="651"/>
      <c r="E708" s="8" t="s">
        <v>6</v>
      </c>
      <c r="F708" s="8" t="s">
        <v>6</v>
      </c>
      <c r="G708" s="8" t="s">
        <v>6</v>
      </c>
      <c r="H708" s="8" t="s">
        <v>6</v>
      </c>
    </row>
    <row r="709" spans="1:8" ht="29.1" customHeight="1" x14ac:dyDescent="0.25">
      <c r="A709" s="67" t="str">
        <f>'02 LISTE DE CONTRÔLE ET RAPPORT'!A709</f>
        <v/>
      </c>
      <c r="B709" s="190">
        <f>'02 LISTE DE CONTRÔLE ET RAPPORT'!B709</f>
        <v>4102.01</v>
      </c>
      <c r="C709" s="695" t="str">
        <f>'02 LISTE DE CONTRÔLE ET RAPPORT'!C709</f>
        <v>Description du défaut: Les désignations utilisées ne correspondent pas aux numérotations et aux positions des ITE et du schéma d’exploitation.</v>
      </c>
      <c r="D709" s="70"/>
      <c r="E709" s="8" t="s">
        <v>6</v>
      </c>
      <c r="F709" s="8" t="s">
        <v>6</v>
      </c>
      <c r="G709" s="8" t="s">
        <v>6</v>
      </c>
      <c r="H709" s="8" t="s">
        <v>6</v>
      </c>
    </row>
    <row r="710" spans="1:8" ht="29.1" customHeight="1" x14ac:dyDescent="0.25">
      <c r="A710" s="221" t="str">
        <f>'02 LISTE DE CONTRÔLE ET RAPPORT'!A710</f>
        <v/>
      </c>
      <c r="B710" s="222"/>
      <c r="C710" s="682" t="str">
        <f>'02 LISTE DE CONTRÔLE ET RAPPORT'!C710</f>
        <v>Ces inscriptions doivent être corrigées ou complétées.</v>
      </c>
      <c r="D710" s="238"/>
      <c r="E710" s="8" t="s">
        <v>6</v>
      </c>
      <c r="F710" s="8" t="s">
        <v>6</v>
      </c>
      <c r="G710" s="8" t="s">
        <v>6</v>
      </c>
      <c r="H710" s="8" t="s">
        <v>6</v>
      </c>
    </row>
    <row r="711" spans="1:8" ht="29.1" customHeight="1" x14ac:dyDescent="0.25">
      <c r="A711" s="67" t="str">
        <f>'02 LISTE DE CONTRÔLE ET RAPPORT'!A711</f>
        <v/>
      </c>
      <c r="B711" s="191">
        <f>'02 LISTE DE CONTRÔLE ET RAPPORT'!B711</f>
        <v>4102.0200000000004</v>
      </c>
      <c r="C711" s="681" t="str">
        <f>'02 LISTE DE CONTRÔLE ET RAPPORT'!C711</f>
        <v>Description du défaut: Les inscriptions ne sont pas apposées en permanence et de manière à exclure toute confusion.</v>
      </c>
      <c r="D711" s="70"/>
      <c r="E711" s="8" t="s">
        <v>6</v>
      </c>
      <c r="F711" s="8" t="s">
        <v>6</v>
      </c>
      <c r="G711" s="8" t="s">
        <v>6</v>
      </c>
      <c r="H711" s="8" t="s">
        <v>6</v>
      </c>
    </row>
    <row r="712" spans="1:8" ht="29.1" customHeight="1" thickBot="1" x14ac:dyDescent="0.3">
      <c r="A712" s="236" t="str">
        <f>'02 LISTE DE CONTRÔLE ET RAPPORT'!A712</f>
        <v/>
      </c>
      <c r="B712" s="225"/>
      <c r="C712" s="683" t="str">
        <f>'02 LISTE DE CONTRÔLE ET RAPPORT'!C712</f>
        <v>Les inscriptions doivent être apposées en permanence à l’endroit prévu (p. ex. autocollant, plaquette en aluminium avec chaîne, etc.) et pouvoir être clairement attribuées au composant correspondant. Grâce aux inscriptions, les installations doivent pouvoir être utilisées à l’aide du schéma d’exploitation même par un personnel non spécialisé ayant reçu les instructions nécessaires.</v>
      </c>
      <c r="D712" s="239"/>
      <c r="E712" s="8" t="s">
        <v>6</v>
      </c>
      <c r="F712" s="8" t="s">
        <v>6</v>
      </c>
      <c r="G712" s="8" t="s">
        <v>6</v>
      </c>
      <c r="H712" s="8" t="s">
        <v>6</v>
      </c>
    </row>
    <row r="713" spans="1:8" ht="29.1" customHeight="1" thickBot="1" x14ac:dyDescent="0.3">
      <c r="A713" s="654" t="str">
        <f>'02 LISTE DE CONTRÔLE ET RAPPORT'!A713</f>
        <v/>
      </c>
      <c r="B713" s="648">
        <f>'02 LISTE DE CONTRÔLE ET RAPPORT'!B713</f>
        <v>4200</v>
      </c>
      <c r="C713" s="690" t="str">
        <f>'02 LISTE DE CONTRÔLE ET RAPPORT'!C713</f>
        <v>Contrôle du fonctionnement de l’alimentation en eau</v>
      </c>
      <c r="D713" s="656"/>
      <c r="E713" s="8" t="s">
        <v>6</v>
      </c>
      <c r="F713" s="8" t="s">
        <v>6</v>
      </c>
      <c r="G713" s="8" t="s">
        <v>6</v>
      </c>
      <c r="H713" s="8" t="s">
        <v>6</v>
      </c>
    </row>
    <row r="714" spans="1:8" ht="29.1" customHeight="1" thickBot="1" x14ac:dyDescent="0.3">
      <c r="A714" s="72" t="str">
        <f>'02 LISTE DE CONTRÔLE ET RAPPORT'!A714</f>
        <v/>
      </c>
      <c r="B714" s="207">
        <f>'02 LISTE DE CONTRÔLE ET RAPPORT'!B714</f>
        <v>4201</v>
      </c>
      <c r="C714" s="680" t="str">
        <f>'02 LISTE DE CONTRÔLE ET RAPPORT'!C714</f>
        <v>Conduites, soupapes et organes d’arrêt</v>
      </c>
      <c r="D714" s="651"/>
      <c r="E714" s="8" t="s">
        <v>6</v>
      </c>
      <c r="F714" s="8" t="s">
        <v>6</v>
      </c>
      <c r="G714" s="8" t="s">
        <v>6</v>
      </c>
      <c r="H714" s="8" t="s">
        <v>6</v>
      </c>
    </row>
    <row r="715" spans="1:8" ht="29.1" customHeight="1" x14ac:dyDescent="0.25">
      <c r="A715" s="68" t="str">
        <f>'02 LISTE DE CONTRÔLE ET RAPPORT'!A715</f>
        <v/>
      </c>
      <c r="B715" s="193">
        <f>'02 LISTE DE CONTRÔLE ET RAPPORT'!B715</f>
        <v>4201.01</v>
      </c>
      <c r="C715" s="691" t="str">
        <f>'02 LISTE DE CONTRÔLE ET RAPPORT'!C715</f>
        <v>Description du défaut: Il manque une possibilité d’interrompre l’alimentation en eau (eau froide et eau chaude) juste avant l’entrée de l’ouvrage de protection.</v>
      </c>
      <c r="D715" s="71"/>
      <c r="E715" s="8" t="s">
        <v>6</v>
      </c>
      <c r="F715" s="8" t="s">
        <v>6</v>
      </c>
      <c r="G715" s="8" t="s">
        <v>6</v>
      </c>
      <c r="H715" s="8" t="s">
        <v>6</v>
      </c>
    </row>
    <row r="716" spans="1:8" ht="29.1" customHeight="1" x14ac:dyDescent="0.25">
      <c r="A716" s="221" t="str">
        <f>'02 LISTE DE CONTRÔLE ET RAPPORT'!A716</f>
        <v/>
      </c>
      <c r="B716" s="222"/>
      <c r="C716" s="682" t="str">
        <f>'02 LISTE DE CONTRÔLE ET RAPPORT'!C716</f>
        <v>L’élimination de ce défaut doit être confiée à une entreprise spécialisée.</v>
      </c>
      <c r="D716" s="238"/>
      <c r="E716" s="8" t="s">
        <v>6</v>
      </c>
      <c r="F716" s="8" t="s">
        <v>6</v>
      </c>
      <c r="G716" s="8" t="s">
        <v>6</v>
      </c>
      <c r="H716" s="8" t="s">
        <v>6</v>
      </c>
    </row>
    <row r="717" spans="1:8" ht="29.1" customHeight="1" x14ac:dyDescent="0.25">
      <c r="A717" s="14" t="str">
        <f>'02 LISTE DE CONTRÔLE ET RAPPORT'!A717</f>
        <v/>
      </c>
      <c r="B717" s="63">
        <f>'02 LISTE DE CONTRÔLE ET RAPPORT'!B717</f>
        <v>4201.0200000000004</v>
      </c>
      <c r="C717" s="693" t="str">
        <f>'02 LISTE DE CONTRÔLE ET RAPPORT'!C717</f>
        <v>Description du défaut: Les organes d’arrêt de la conduite d’amenée d’eau et des conduites de distribution ne fonctionnent pas.</v>
      </c>
      <c r="D717" s="71"/>
      <c r="E717" s="8" t="s">
        <v>6</v>
      </c>
      <c r="F717" s="8" t="s">
        <v>6</v>
      </c>
      <c r="G717" s="8" t="s">
        <v>6</v>
      </c>
      <c r="H717" s="8" t="s">
        <v>6</v>
      </c>
    </row>
    <row r="718" spans="1:8" ht="29.1" customHeight="1" x14ac:dyDescent="0.25">
      <c r="A718" s="221" t="str">
        <f>'02 LISTE DE CONTRÔLE ET RAPPORT'!A718</f>
        <v/>
      </c>
      <c r="B718" s="222"/>
      <c r="C718" s="682" t="str">
        <f>'02 LISTE DE CONTRÔLE ET RAPPORT'!C718</f>
        <v>L’ensemble des organes d’arrêt de la conduite d’amenée d’eau et des conduites de distribution doivent faire l’objet d’un entretien général ou être remplacés.</v>
      </c>
      <c r="D718" s="238"/>
      <c r="E718" s="8" t="s">
        <v>6</v>
      </c>
      <c r="F718" s="8" t="s">
        <v>6</v>
      </c>
      <c r="G718" s="8" t="s">
        <v>6</v>
      </c>
      <c r="H718" s="8" t="s">
        <v>6</v>
      </c>
    </row>
    <row r="719" spans="1:8" ht="29.1" customHeight="1" x14ac:dyDescent="0.25">
      <c r="A719" s="61" t="str">
        <f>'02 LISTE DE CONTRÔLE ET RAPPORT'!A719</f>
        <v/>
      </c>
      <c r="B719" s="191">
        <f>'02 LISTE DE CONTRÔLE ET RAPPORT'!B719</f>
        <v>4201.03</v>
      </c>
      <c r="C719" s="681" t="str">
        <f>'02 LISTE DE CONTRÔLE ET RAPPORT'!C719</f>
        <v>Description du défaut: Les installations sanitaires ne sont pas fixées de manière à résister aux chocs.</v>
      </c>
      <c r="D719" s="70"/>
      <c r="E719" s="8" t="s">
        <v>6</v>
      </c>
      <c r="F719" s="8" t="s">
        <v>6</v>
      </c>
      <c r="G719" s="8" t="s">
        <v>6</v>
      </c>
      <c r="H719" s="8" t="s">
        <v>6</v>
      </c>
    </row>
    <row r="720" spans="1:8" ht="29.1" customHeight="1" x14ac:dyDescent="0.25">
      <c r="A720" s="221" t="str">
        <f>'02 LISTE DE CONTRÔLE ET RAPPORT'!A720</f>
        <v/>
      </c>
      <c r="B720" s="222"/>
      <c r="C720" s="682" t="str">
        <f>'02 LISTE DE CONTRÔLE ET RAPPORT'!C720</f>
        <v>Les installations sanitaires doivent être sécurisées conformément aux ITMO 1997. Au niveau des conduites, il faut poser une fixation antichoc tous les 3,5 m.</v>
      </c>
      <c r="D720" s="238"/>
      <c r="E720" s="8" t="s">
        <v>6</v>
      </c>
      <c r="F720" s="8" t="s">
        <v>6</v>
      </c>
      <c r="G720" s="8" t="s">
        <v>6</v>
      </c>
      <c r="H720" s="8" t="s">
        <v>6</v>
      </c>
    </row>
    <row r="721" spans="1:8" ht="29.1" customHeight="1" x14ac:dyDescent="0.25">
      <c r="A721" s="221" t="str">
        <f>'02 LISTE DE CONTRÔLE ET RAPPORT'!A721</f>
        <v/>
      </c>
      <c r="B721" s="222"/>
      <c r="C721" s="682" t="str">
        <f>'02 LISTE DE CONTRÔLE ET RAPPORT'!C721</f>
        <v>L’élimination de ce défaut a généralement lieu dans le cadre d’un projet de construction dans le bâtiment concerné, à l’occasion d’un projet de rénovation de l’ouvrage de protection ou si le Conseil fédéral ordonne le renforcement des mesures de protection de la population.</v>
      </c>
      <c r="D721" s="238"/>
      <c r="E721" s="8" t="s">
        <v>6</v>
      </c>
      <c r="F721" s="8" t="s">
        <v>6</v>
      </c>
      <c r="G721" s="8" t="s">
        <v>6</v>
      </c>
      <c r="H721" s="8" t="s">
        <v>6</v>
      </c>
    </row>
    <row r="722" spans="1:8" ht="29.1" customHeight="1" x14ac:dyDescent="0.25">
      <c r="A722" s="14" t="str">
        <f>'02 LISTE DE CONTRÔLE ET RAPPORT'!A722</f>
        <v/>
      </c>
      <c r="B722" s="63">
        <f>'02 LISTE DE CONTRÔLE ET RAPPORT'!B722</f>
        <v>4201.04</v>
      </c>
      <c r="C722" s="693" t="str">
        <f>'02 LISTE DE CONTRÔLE ET RAPPORT'!C722</f>
        <v>Description du défaut: Certaines installations sanitaires nécessaires pour cet ouvrage de protection sont manquantes.</v>
      </c>
      <c r="D722" s="71"/>
      <c r="E722" s="8" t="s">
        <v>6</v>
      </c>
      <c r="F722" s="8" t="s">
        <v>6</v>
      </c>
      <c r="G722" s="8" t="s">
        <v>6</v>
      </c>
      <c r="H722" s="8" t="s">
        <v>6</v>
      </c>
    </row>
    <row r="723" spans="1:8" ht="29.1" customHeight="1" x14ac:dyDescent="0.25">
      <c r="A723" s="221" t="str">
        <f>'02 LISTE DE CONTRÔLE ET RAPPORT'!A723</f>
        <v/>
      </c>
      <c r="B723" s="222"/>
      <c r="C723" s="682" t="str">
        <f>'02 LISTE DE CONTRÔLE ET RAPPORT'!C723</f>
        <v xml:space="preserve">En présence de ce défaut, l’ouvrage de protection ne peut plus être utilisé conformément à l’autorisation donnée à l’origine et n’est donc plus intact. </v>
      </c>
      <c r="D723" s="238"/>
      <c r="E723" s="8" t="s">
        <v>6</v>
      </c>
      <c r="F723" s="8" t="s">
        <v>6</v>
      </c>
      <c r="G723" s="8" t="s">
        <v>6</v>
      </c>
      <c r="H723" s="8" t="s">
        <v>6</v>
      </c>
    </row>
    <row r="724" spans="1:8" ht="29.1" customHeight="1" x14ac:dyDescent="0.25">
      <c r="A724" s="221" t="str">
        <f>'02 LISTE DE CONTRÔLE ET RAPPORT'!A724</f>
        <v/>
      </c>
      <c r="B724" s="222"/>
      <c r="C724" s="682" t="str">
        <f>'02 LISTE DE CONTRÔLE ET RAPPORT'!C724</f>
        <v>La marche à suivre doit être discutée avec l’autorité cantonale responsable des ouvrages de protection.</v>
      </c>
      <c r="D724" s="238"/>
      <c r="E724" s="8" t="s">
        <v>6</v>
      </c>
      <c r="F724" s="8" t="s">
        <v>6</v>
      </c>
      <c r="G724" s="8" t="s">
        <v>6</v>
      </c>
      <c r="H724" s="8" t="s">
        <v>6</v>
      </c>
    </row>
    <row r="725" spans="1:8" ht="29.1" customHeight="1" x14ac:dyDescent="0.25">
      <c r="A725" s="74" t="str">
        <f>'02 LISTE DE CONTRÔLE ET RAPPORT'!A725</f>
        <v/>
      </c>
      <c r="B725" s="199">
        <f>'02 LISTE DE CONTRÔLE ET RAPPORT'!B725</f>
        <v>4201.05</v>
      </c>
      <c r="C725" s="701" t="str">
        <f>'02 LISTE DE CONTRÔLE ET RAPPORT'!C725</f>
        <v>Description du défaut: Les conduites d’eau ne peuvent pas être vidées et rincées.</v>
      </c>
      <c r="D725" s="77"/>
      <c r="E725" s="8" t="s">
        <v>6</v>
      </c>
      <c r="F725" s="8" t="s">
        <v>6</v>
      </c>
      <c r="G725" s="8" t="s">
        <v>6</v>
      </c>
      <c r="H725" s="8" t="s">
        <v>6</v>
      </c>
    </row>
    <row r="726" spans="1:8" ht="29.1" customHeight="1" x14ac:dyDescent="0.25">
      <c r="A726" s="221" t="str">
        <f>'02 LISTE DE CONTRÔLE ET RAPPORT'!A726</f>
        <v/>
      </c>
      <c r="B726" s="222"/>
      <c r="C726" s="682" t="str">
        <f>'02 LISTE DE CONTRÔLE ET RAPPORT'!C726</f>
        <v>L’eau qui sort des conduites doit satisfaire aux exigences en vigueur concernant l’eau potable, faute de quoi il doit être indiqué qu’elle est «non potable». Le non-respect de ces exigences peut être constitutif d’un danger susceptible d’avoir des conséquences en termes de responsabilité civile pour le propriétaire. Celui-ci doit en être informé.</v>
      </c>
      <c r="D726" s="238"/>
      <c r="E726" s="8" t="s">
        <v>6</v>
      </c>
      <c r="F726" s="8" t="s">
        <v>6</v>
      </c>
      <c r="G726" s="8" t="s">
        <v>6</v>
      </c>
      <c r="H726" s="8" t="s">
        <v>6</v>
      </c>
    </row>
    <row r="727" spans="1:8" ht="29.1" customHeight="1" x14ac:dyDescent="0.25">
      <c r="A727" s="61" t="str">
        <f>'02 LISTE DE CONTRÔLE ET RAPPORT'!A727</f>
        <v/>
      </c>
      <c r="B727" s="191">
        <f>'02 LISTE DE CONTRÔLE ET RAPPORT'!B727</f>
        <v>4201.0600000000004</v>
      </c>
      <c r="C727" s="681" t="str">
        <f>'02 LISTE DE CONTRÔLE ET RAPPORT'!C727</f>
        <v>Description du défaut: La robinetterie et les appareils ne sont pas étanches.</v>
      </c>
      <c r="D727" s="70"/>
      <c r="E727" s="8" t="s">
        <v>6</v>
      </c>
      <c r="F727" s="8" t="s">
        <v>6</v>
      </c>
      <c r="G727" s="8" t="s">
        <v>6</v>
      </c>
      <c r="H727" s="8" t="s">
        <v>6</v>
      </c>
    </row>
    <row r="728" spans="1:8" ht="29.1" customHeight="1" x14ac:dyDescent="0.25">
      <c r="A728" s="221" t="str">
        <f>'02 LISTE DE CONTRÔLE ET RAPPORT'!A728</f>
        <v/>
      </c>
      <c r="B728" s="222"/>
      <c r="C728" s="682" t="str">
        <f>'02 LISTE DE CONTRÔLE ET RAPPORT'!C728</f>
        <v>Des résidus de calcaire et des dépôts se forment. La robinetterie et les appareils concernés doivent faire l’objet d’un entretien par un spécialiste.</v>
      </c>
      <c r="D728" s="238"/>
      <c r="E728" s="8" t="s">
        <v>6</v>
      </c>
      <c r="F728" s="8" t="s">
        <v>6</v>
      </c>
      <c r="G728" s="8" t="s">
        <v>6</v>
      </c>
      <c r="H728" s="8" t="s">
        <v>6</v>
      </c>
    </row>
    <row r="729" spans="1:8" ht="29.1" customHeight="1" x14ac:dyDescent="0.25">
      <c r="A729" s="61" t="str">
        <f>'02 LISTE DE CONTRÔLE ET RAPPORT'!A729</f>
        <v/>
      </c>
      <c r="B729" s="191">
        <f>'02 LISTE DE CONTRÔLE ET RAPPORT'!B729</f>
        <v>4201.07</v>
      </c>
      <c r="C729" s="681" t="str">
        <f>'02 LISTE DE CONTRÔLE ET RAPPORT'!C729</f>
        <v>Description du défaut: Les appareils sont endommagés ou défectueux.</v>
      </c>
      <c r="D729" s="70"/>
      <c r="E729" s="8" t="s">
        <v>6</v>
      </c>
      <c r="F729" s="8" t="s">
        <v>6</v>
      </c>
      <c r="G729" s="8" t="s">
        <v>6</v>
      </c>
      <c r="H729" s="8" t="s">
        <v>6</v>
      </c>
    </row>
    <row r="730" spans="1:8" ht="29.1" customHeight="1" x14ac:dyDescent="0.25">
      <c r="A730" s="221" t="str">
        <f>'02 LISTE DE CONTRÔLE ET RAPPORT'!A730</f>
        <v/>
      </c>
      <c r="B730" s="222"/>
      <c r="C730" s="682" t="str">
        <f>'02 LISTE DE CONTRÔLE ET RAPPORT'!C730</f>
        <v xml:space="preserve">Il convient de les remettre en état ou de les remplacer. </v>
      </c>
      <c r="D730" s="238"/>
      <c r="E730" s="8" t="s">
        <v>6</v>
      </c>
      <c r="F730" s="8" t="s">
        <v>6</v>
      </c>
      <c r="G730" s="8" t="s">
        <v>6</v>
      </c>
      <c r="H730" s="8" t="s">
        <v>6</v>
      </c>
    </row>
    <row r="731" spans="1:8" ht="29.1" customHeight="1" x14ac:dyDescent="0.25">
      <c r="A731" s="61" t="str">
        <f>'02 LISTE DE CONTRÔLE ET RAPPORT'!A731</f>
        <v/>
      </c>
      <c r="B731" s="191">
        <f>'02 LISTE DE CONTRÔLE ET RAPPORT'!B731</f>
        <v>4201.08</v>
      </c>
      <c r="C731" s="681" t="str">
        <f>'02 LISTE DE CONTRÔLE ET RAPPORT'!C731</f>
        <v>Description du défaut: Les appareils sont sales, présentent des résidus de calcaire et des dépôts.</v>
      </c>
      <c r="D731" s="70"/>
      <c r="E731" s="8" t="s">
        <v>6</v>
      </c>
      <c r="F731" s="8" t="s">
        <v>6</v>
      </c>
      <c r="G731" s="8" t="s">
        <v>6</v>
      </c>
      <c r="H731" s="8" t="s">
        <v>6</v>
      </c>
    </row>
    <row r="732" spans="1:8" ht="29.1" customHeight="1" x14ac:dyDescent="0.25">
      <c r="A732" s="221" t="str">
        <f>'02 LISTE DE CONTRÔLE ET RAPPORT'!A732</f>
        <v/>
      </c>
      <c r="B732" s="222"/>
      <c r="C732" s="682" t="str">
        <f>'02 LISTE DE CONTRÔLE ET RAPPORT'!C732</f>
        <v>Les appareils doivent faire l’objet d’un entretien général. Les résidus de calcaire et les dépôts doivent être éliminés à l’aide de produits de nettoyage adaptés.</v>
      </c>
      <c r="D732" s="238"/>
      <c r="E732" s="8" t="s">
        <v>6</v>
      </c>
      <c r="F732" s="8" t="s">
        <v>6</v>
      </c>
      <c r="G732" s="8" t="s">
        <v>6</v>
      </c>
      <c r="H732" s="8" t="s">
        <v>6</v>
      </c>
    </row>
    <row r="733" spans="1:8" ht="29.1" customHeight="1" x14ac:dyDescent="0.25">
      <c r="A733" s="61" t="str">
        <f>'02 LISTE DE CONTRÔLE ET RAPPORT'!A733</f>
        <v/>
      </c>
      <c r="B733" s="191">
        <f>'02 LISTE DE CONTRÔLE ET RAPPORT'!B733</f>
        <v>4201.09</v>
      </c>
      <c r="C733" s="681" t="str">
        <f>'02 LISTE DE CONTRÔLE ET RAPPORT'!C733</f>
        <v>Description du défaut: Les éviers, les vidoirs et les lavabos-rigoles installés ne sont pas adéquats.</v>
      </c>
      <c r="D733" s="70"/>
      <c r="E733" s="8" t="s">
        <v>6</v>
      </c>
      <c r="F733" s="8" t="s">
        <v>6</v>
      </c>
      <c r="G733" s="8" t="s">
        <v>6</v>
      </c>
      <c r="H733" s="8" t="s">
        <v>6</v>
      </c>
    </row>
    <row r="734" spans="1:8" ht="29.1" customHeight="1" x14ac:dyDescent="0.25">
      <c r="A734" s="221" t="str">
        <f>'02 LISTE DE CONTRÔLE ET RAPPORT'!A734</f>
        <v/>
      </c>
      <c r="B734" s="222"/>
      <c r="C734" s="682" t="str">
        <f>'02 LISTE DE CONTRÔLE ET RAPPORT'!C734</f>
        <v>Les éviers, les vidoirs et les lavabos-rigoles doivent être conformes aux prescriptions de l’OFPP (ITO 1977, ITMO 1997) et être adaptés en conséquence.</v>
      </c>
      <c r="D734" s="238"/>
      <c r="E734" s="8" t="s">
        <v>6</v>
      </c>
      <c r="F734" s="8" t="s">
        <v>6</v>
      </c>
      <c r="G734" s="8" t="s">
        <v>6</v>
      </c>
      <c r="H734" s="8" t="s">
        <v>6</v>
      </c>
    </row>
    <row r="735" spans="1:8" ht="29.1" customHeight="1" thickBot="1" x14ac:dyDescent="0.3">
      <c r="A735" s="221" t="str">
        <f>'02 LISTE DE CONTRÔLE ET RAPPORT'!A735</f>
        <v/>
      </c>
      <c r="B735" s="222"/>
      <c r="C735" s="682" t="str">
        <f>'02 LISTE DE CONTRÔLE ET RAPPORT'!C735</f>
        <v>L’élimination de ce défaut a généralement lieu dans le cadre d’un projet de construction dans le bâtiment concerné, à l’occasion d’un projet de rénovation de l’abri ou si le Conseil fédéral ordonne le renforcement des mesures de protection de la population.</v>
      </c>
      <c r="D735" s="238"/>
      <c r="E735" s="8" t="s">
        <v>6</v>
      </c>
      <c r="F735" s="8" t="s">
        <v>6</v>
      </c>
      <c r="G735" s="8" t="s">
        <v>6</v>
      </c>
      <c r="H735" s="8" t="s">
        <v>6</v>
      </c>
    </row>
    <row r="736" spans="1:8" ht="170.1" hidden="1" customHeight="1" x14ac:dyDescent="0.25">
      <c r="A736" s="74" t="str">
        <f>'02 LISTE DE CONTRÔLE ET RAPPORT'!A736</f>
        <v/>
      </c>
      <c r="B736" s="199">
        <f>'02 LISTE DE CONTRÔLE ET RAPPORT'!B736</f>
        <v>4201.1000000000004</v>
      </c>
      <c r="C736" s="641" t="str">
        <f>'02 LISTE DE CONTRÔLE ET RAPPORT'!C736</f>
        <v>Description du défaut: La soupape de sécurité dans la conduite d’alimentation du chauffe-eau ne fonctionne pas.</v>
      </c>
      <c r="D736" s="77"/>
      <c r="E736" s="8" t="s">
        <v>6</v>
      </c>
      <c r="F736" s="8" t="s">
        <v>6</v>
      </c>
    </row>
    <row r="737" spans="1:8" ht="87.6" hidden="1" customHeight="1" thickBot="1" x14ac:dyDescent="0.3">
      <c r="A737" s="221" t="str">
        <f>'02 LISTE DE CONTRÔLE ET RAPPORT'!A737</f>
        <v/>
      </c>
      <c r="B737" s="225"/>
      <c r="C737" s="227" t="str">
        <f>'02 LISTE DE CONTRÔLE ET RAPPORT'!C737</f>
        <v>Il convient de faire appel à un spécialiste pour contrôler le fonctionnement de la soupape de sécurité, la réparer ou la remplacer. La non-élimination de ce défaut peut être constitutive d’un danger susceptible d’avoir des conséquences en termes de responsabilité civile pour le propriétaire. Celui-ci doit en être informé.</v>
      </c>
      <c r="D737" s="238"/>
      <c r="E737" s="8" t="s">
        <v>6</v>
      </c>
      <c r="F737" s="8" t="s">
        <v>6</v>
      </c>
    </row>
    <row r="738" spans="1:8" ht="29.1" customHeight="1" thickBot="1" x14ac:dyDescent="0.3">
      <c r="A738" s="72" t="str">
        <f>'02 LISTE DE CONTRÔLE ET RAPPORT'!A738</f>
        <v/>
      </c>
      <c r="B738" s="207">
        <f>'02 LISTE DE CONTRÔLE ET RAPPORT'!B738</f>
        <v>4202</v>
      </c>
      <c r="C738" s="680" t="str">
        <f>'02 LISTE DE CONTRÔLE ET RAPPORT'!C738</f>
        <v>Alimentation en eau de secours (*pour les abris d’hôpitaux et d’EMS construits avant 2012)</v>
      </c>
      <c r="D738" s="651"/>
      <c r="E738" s="8" t="s">
        <v>6</v>
      </c>
      <c r="F738" s="8" t="s">
        <v>6</v>
      </c>
      <c r="G738" s="8" t="s">
        <v>6</v>
      </c>
      <c r="H738" s="8" t="s">
        <v>6</v>
      </c>
    </row>
    <row r="739" spans="1:8" ht="29.1" customHeight="1" x14ac:dyDescent="0.25">
      <c r="A739" s="68" t="str">
        <f>'02 LISTE DE CONTRÔLE ET RAPPORT'!A739</f>
        <v/>
      </c>
      <c r="B739" s="193">
        <f>'02 LISTE DE CONTRÔLE ET RAPPORT'!B739</f>
        <v>4202.01</v>
      </c>
      <c r="C739" s="691" t="str">
        <f>'02 LISTE DE CONTRÔLE ET RAPPORT'!C739</f>
        <v>Description du défaut: La pompe manuelle de l’alimentation en eau de secours ne fonctionne pas.</v>
      </c>
      <c r="D739" s="71"/>
      <c r="E739" s="8" t="s">
        <v>6</v>
      </c>
      <c r="F739" s="8" t="s">
        <v>6</v>
      </c>
      <c r="G739" s="8" t="s">
        <v>6</v>
      </c>
      <c r="H739" s="8" t="s">
        <v>6</v>
      </c>
    </row>
    <row r="740" spans="1:8" ht="29.1" customHeight="1" x14ac:dyDescent="0.25">
      <c r="A740" s="221" t="str">
        <f>'02 LISTE DE CONTRÔLE ET RAPPORT'!A740</f>
        <v/>
      </c>
      <c r="B740" s="222"/>
      <c r="C740" s="682" t="str">
        <f>'02 LISTE DE CONTRÔLE ET RAPPORT'!C740</f>
        <v>Elle doit être remise en état ou remplacée par un spécialiste.</v>
      </c>
      <c r="D740" s="238"/>
      <c r="E740" s="8" t="s">
        <v>6</v>
      </c>
      <c r="F740" s="8" t="s">
        <v>6</v>
      </c>
      <c r="G740" s="8" t="s">
        <v>6</v>
      </c>
      <c r="H740" s="8" t="s">
        <v>6</v>
      </c>
    </row>
    <row r="741" spans="1:8" ht="29.1" customHeight="1" x14ac:dyDescent="0.25">
      <c r="A741" s="61" t="str">
        <f>'02 LISTE DE CONTRÔLE ET RAPPORT'!A741</f>
        <v/>
      </c>
      <c r="B741" s="191">
        <f>'02 LISTE DE CONTRÔLE ET RAPPORT'!B741</f>
        <v>4202.0200000000004</v>
      </c>
      <c r="C741" s="681" t="str">
        <f>'02 LISTE DE CONTRÔLE ET RAPPORT'!C741</f>
        <v>Description du défaut: Il n’existe pas de conduite spéciale pour le prélèvement de l’eau de secours.</v>
      </c>
      <c r="D741" s="70"/>
      <c r="E741" s="8" t="s">
        <v>6</v>
      </c>
      <c r="F741" s="8" t="s">
        <v>6</v>
      </c>
      <c r="G741" s="8" t="s">
        <v>6</v>
      </c>
      <c r="H741" s="8" t="s">
        <v>6</v>
      </c>
    </row>
    <row r="742" spans="1:8" ht="29.1" customHeight="1" x14ac:dyDescent="0.25">
      <c r="A742" s="221" t="str">
        <f>'02 LISTE DE CONTRÔLE ET RAPPORT'!A742</f>
        <v/>
      </c>
      <c r="B742" s="222"/>
      <c r="C742" s="682" t="str">
        <f>'02 LISTE DE CONTRÔLE ET RAPPORT'!C742</f>
        <v>Il est possible que des dépôts soient aspirés depuis le réservoir d’eau. Une conduite de prélèvement séparée pour l’alimentation en eau de secours doit être installée à une hauteur supérieure de 15 centimètres à celle du fond du réservoir d’eau. Il faut installer un robinet de vidange au point le plus bas possible après la vanne d’arrêt en direction de la pompe manuelle.</v>
      </c>
      <c r="D742" s="238"/>
      <c r="E742" s="8" t="s">
        <v>6</v>
      </c>
      <c r="F742" s="8" t="s">
        <v>6</v>
      </c>
      <c r="G742" s="8" t="s">
        <v>6</v>
      </c>
      <c r="H742" s="8" t="s">
        <v>6</v>
      </c>
    </row>
    <row r="743" spans="1:8" ht="29.1" customHeight="1" x14ac:dyDescent="0.25">
      <c r="A743" s="221" t="str">
        <f>'02 LISTE DE CONTRÔLE ET RAPPORT'!A743</f>
        <v/>
      </c>
      <c r="B743" s="222"/>
      <c r="C743" s="682" t="str">
        <f>'02 LISTE DE CONTRÔLE ET RAPPORT'!C743</f>
        <v>En cas de défaut, la marche à suivre doit être discutée avec l’autorité cantonale responsable des ouvrages de protection.</v>
      </c>
      <c r="D743" s="238"/>
      <c r="E743" s="8" t="s">
        <v>6</v>
      </c>
      <c r="F743" s="8" t="s">
        <v>6</v>
      </c>
      <c r="G743" s="8" t="s">
        <v>6</v>
      </c>
      <c r="H743" s="8" t="s">
        <v>6</v>
      </c>
    </row>
    <row r="744" spans="1:8" ht="29.1" customHeight="1" x14ac:dyDescent="0.25">
      <c r="A744" s="74" t="str">
        <f>'02 LISTE DE CONTRÔLE ET RAPPORT'!A744</f>
        <v/>
      </c>
      <c r="B744" s="199">
        <f>'02 LISTE DE CONTRÔLE ET RAPPORT'!B744</f>
        <v>4202.03</v>
      </c>
      <c r="C744" s="701" t="str">
        <f>'02 LISTE DE CONTRÔLE ET RAPPORT'!C744</f>
        <v>Description du défaut: La conduite d’eau servant à l’alimentation de secours reliant le réservoir d’eau à la pompe manuelle ne peut pas être vidée entièrement.</v>
      </c>
      <c r="D744" s="77"/>
      <c r="E744" s="8" t="s">
        <v>6</v>
      </c>
      <c r="F744" s="8" t="s">
        <v>6</v>
      </c>
      <c r="G744" s="8" t="s">
        <v>6</v>
      </c>
      <c r="H744" s="8" t="s">
        <v>6</v>
      </c>
    </row>
    <row r="745" spans="1:8" ht="29.1" customHeight="1" x14ac:dyDescent="0.25">
      <c r="A745" s="221" t="str">
        <f>'02 LISTE DE CONTRÔLE ET RAPPORT'!A745</f>
        <v/>
      </c>
      <c r="B745" s="222"/>
      <c r="C745" s="682" t="str">
        <f>'02 LISTE DE CONTRÔLE ET RAPPORT'!C745</f>
        <v>En service d’entretien, cette conduite doit être vide et sèche (présence d’eau résiduelle, risque de corrosion et de développement de bactéries). Il faut installer un robinet de vidange après la vanne d’arrêt en direction de la pompe manuelle. D’autres robinets de vidange doivent être installés au niveau des conduites en «U». L’absence de telles mesures peut être constitutive d’un danger susceptible d’avoir des conséquences en termes de responsabilité civile pour le propriétaire. Celui-ci doit en être informé.</v>
      </c>
      <c r="D745" s="238"/>
      <c r="E745" s="8" t="s">
        <v>6</v>
      </c>
      <c r="F745" s="8" t="s">
        <v>6</v>
      </c>
      <c r="G745" s="8" t="s">
        <v>6</v>
      </c>
      <c r="H745" s="8" t="s">
        <v>6</v>
      </c>
    </row>
    <row r="746" spans="1:8" ht="29.1" customHeight="1" thickBot="1" x14ac:dyDescent="0.3">
      <c r="A746" s="221" t="str">
        <f>'02 LISTE DE CONTRÔLE ET RAPPORT'!A746</f>
        <v/>
      </c>
      <c r="B746" s="225"/>
      <c r="C746" s="683" t="str">
        <f>'02 LISTE DE CONTRÔLE ET RAPPORT'!C746</f>
        <v>En cas de défaut, la marche à suivre doit donc être discutée avec l’autorité cantonale responsable des ouvrages de protection.</v>
      </c>
      <c r="D746" s="238"/>
      <c r="E746" s="8" t="s">
        <v>6</v>
      </c>
      <c r="F746" s="8" t="s">
        <v>6</v>
      </c>
      <c r="G746" s="8" t="s">
        <v>6</v>
      </c>
      <c r="H746" s="8" t="s">
        <v>6</v>
      </c>
    </row>
    <row r="747" spans="1:8" ht="15.75" hidden="1" thickBot="1" x14ac:dyDescent="0.3">
      <c r="A747" s="72" t="str">
        <f>'02 LISTE DE CONTRÔLE ET RAPPORT'!A747</f>
        <v/>
      </c>
      <c r="B747" s="207">
        <f>'02 LISTE DE CONTRÔLE ET RAPPORT'!B747</f>
        <v>4203</v>
      </c>
      <c r="C747" s="632" t="str">
        <f>'02 LISTE DE CONTRÔLE ET RAPPORT'!C747</f>
        <v>Installation de surpression</v>
      </c>
      <c r="D747" s="651"/>
      <c r="E747" s="8" t="s">
        <v>6</v>
      </c>
      <c r="F747" s="8" t="s">
        <v>6</v>
      </c>
    </row>
    <row r="748" spans="1:8" ht="157.5" hidden="1" customHeight="1" x14ac:dyDescent="0.25">
      <c r="A748" s="67" t="str">
        <f>'02 LISTE DE CONTRÔLE ET RAPPORT'!A748</f>
        <v/>
      </c>
      <c r="B748" s="190">
        <f>'02 LISTE DE CONTRÔLE ET RAPPORT'!B748</f>
        <v>4203.01</v>
      </c>
      <c r="C748" s="633" t="str">
        <f>'02 LISTE DE CONTRÔLE ET RAPPORT'!C748</f>
        <v>Description du défaut: Il existe une installation de surpression qui n’est plus prévue pour cet ouvrage de protection.</v>
      </c>
      <c r="D748" s="70"/>
      <c r="E748" s="8" t="s">
        <v>6</v>
      </c>
      <c r="F748" s="8" t="s">
        <v>6</v>
      </c>
    </row>
    <row r="749" spans="1:8" ht="44.1" hidden="1" customHeight="1" x14ac:dyDescent="0.25">
      <c r="A749" s="221" t="str">
        <f>'02 LISTE DE CONTRÔLE ET RAPPORT'!A749</f>
        <v/>
      </c>
      <c r="B749" s="222"/>
      <c r="C749" s="223" t="str">
        <f>'02 LISTE DE CONTRÔLE ET RAPPORT'!C749</f>
        <v>Les installations de surpression qui ne fonctionnent plus ainsi que les commandes électriques correspondantes doivent être démontées.</v>
      </c>
      <c r="D749" s="238"/>
      <c r="E749" s="8" t="s">
        <v>6</v>
      </c>
      <c r="F749" s="8" t="s">
        <v>6</v>
      </c>
    </row>
    <row r="750" spans="1:8" ht="44.1" hidden="1" customHeight="1" x14ac:dyDescent="0.25">
      <c r="A750" s="221" t="str">
        <f>'02 LISTE DE CONTRÔLE ET RAPPORT'!A750</f>
        <v/>
      </c>
      <c r="B750" s="222"/>
      <c r="C750" s="223" t="str">
        <f>'02 LISTE DE CONTRÔLE ET RAPPORT'!C750</f>
        <v>Une pompe manuelle servant à l’alimentation en eau de secours doit être maintenue ou installée à proximité du réservoir d’eau ou dans la cuisine.</v>
      </c>
      <c r="D750" s="238"/>
      <c r="E750" s="8" t="s">
        <v>6</v>
      </c>
      <c r="F750" s="8" t="s">
        <v>6</v>
      </c>
    </row>
    <row r="751" spans="1:8" ht="44.1" hidden="1" customHeight="1" x14ac:dyDescent="0.25">
      <c r="A751" s="221" t="str">
        <f>'02 LISTE DE CONTRÔLE ET RAPPORT'!A751</f>
        <v/>
      </c>
      <c r="B751" s="222"/>
      <c r="C751" s="223" t="str">
        <f>'02 LISTE DE CONTRÔLE ET RAPPORT'!C751</f>
        <v>En cas de défaut, la marche à suivre doit être discutée avec l’autorité cantonale responsable des ouvrages de protection.</v>
      </c>
      <c r="D751" s="238"/>
      <c r="E751" s="8" t="s">
        <v>6</v>
      </c>
      <c r="F751" s="8" t="s">
        <v>6</v>
      </c>
    </row>
    <row r="752" spans="1:8" ht="157.5" hidden="1" customHeight="1" x14ac:dyDescent="0.25">
      <c r="A752" s="61" t="str">
        <f>'02 LISTE DE CONTRÔLE ET RAPPORT'!A752</f>
        <v/>
      </c>
      <c r="B752" s="191">
        <f>'02 LISTE DE CONTRÔLE ET RAPPORT'!B752</f>
        <v>4203.0200000000004</v>
      </c>
      <c r="C752" s="634" t="str">
        <f>'02 LISTE DE CONTRÔLE ET RAPPORT'!C752</f>
        <v>Description du défaut: L’installation de surpression ne fonctionne pas.</v>
      </c>
      <c r="D752" s="70"/>
      <c r="E752" s="8" t="s">
        <v>6</v>
      </c>
      <c r="F752" s="8" t="s">
        <v>6</v>
      </c>
    </row>
    <row r="753" spans="1:6" ht="44.1" hidden="1" customHeight="1" x14ac:dyDescent="0.25">
      <c r="A753" s="221" t="str">
        <f>'02 LISTE DE CONTRÔLE ET RAPPORT'!A753</f>
        <v/>
      </c>
      <c r="B753" s="222"/>
      <c r="C753" s="223" t="str">
        <f>'02 LISTE DE CONTRÔLE ET RAPPORT'!C753</f>
        <v>Un assainissement immédiat ne s’impose pas. L’installation de surpression doit être mise hors service par un professionnel et porter la mention «hors service».</v>
      </c>
      <c r="D753" s="238"/>
      <c r="E753" s="8" t="s">
        <v>6</v>
      </c>
      <c r="F753" s="8" t="s">
        <v>6</v>
      </c>
    </row>
    <row r="754" spans="1:6" ht="44.1" hidden="1" customHeight="1" x14ac:dyDescent="0.25">
      <c r="A754" s="221" t="str">
        <f>'02 LISTE DE CONTRÔLE ET RAPPORT'!A754</f>
        <v/>
      </c>
      <c r="B754" s="222"/>
      <c r="C754" s="223" t="str">
        <f>'02 LISTE DE CONTRÔLE ET RAPPORT'!C754</f>
        <v>En cas de défaut, la marche à suivre doit être discutée avec l’autorité cantonale responsable des ouvrages de protection.</v>
      </c>
      <c r="D754" s="238"/>
      <c r="E754" s="8" t="s">
        <v>6</v>
      </c>
      <c r="F754" s="8" t="s">
        <v>6</v>
      </c>
    </row>
    <row r="755" spans="1:6" ht="170.1" hidden="1" customHeight="1" x14ac:dyDescent="0.25">
      <c r="A755" s="74" t="str">
        <f>'02 LISTE DE CONTRÔLE ET RAPPORT'!A755</f>
        <v/>
      </c>
      <c r="B755" s="199">
        <f>'02 LISTE DE CONTRÔLE ET RAPPORT'!B755</f>
        <v>4203.03</v>
      </c>
      <c r="C755" s="641" t="str">
        <f>'02 LISTE DE CONTRÔLE ET RAPPORT'!C755</f>
        <v>Description du défaut: La conduite d’entretien reliant la batterie de distribution (distribution du réseau) à l’installation de surpression n’est pas séparée mécaniquement.</v>
      </c>
      <c r="D755" s="77"/>
      <c r="E755" s="8" t="s">
        <v>6</v>
      </c>
      <c r="F755" s="8" t="s">
        <v>6</v>
      </c>
    </row>
    <row r="756" spans="1:6" ht="102" hidden="1" customHeight="1" x14ac:dyDescent="0.25">
      <c r="A756" s="221" t="str">
        <f>'02 LISTE DE CONTRÔLE ET RAPPORT'!A756</f>
        <v/>
      </c>
      <c r="B756" s="222"/>
      <c r="C756" s="223" t="str">
        <f>'02 LISTE DE CONTRÔLE ET RAPPORT'!C756</f>
        <v>Les deux systèmes doivent être séparés par des vannes d’arrêt conformément aux ITO 1977. Pour des raisons de sécurité, si le réservoir est rempli en service d’entretien, ce défaut doit être corrigé le plus vite possible par une entreprise spécialisée. Dans le cas contraire, le propriétaire s’expose à des conséquences en termes de responsabilité civile. Il doit en être informé.</v>
      </c>
      <c r="D756" s="238"/>
      <c r="E756" s="8" t="s">
        <v>6</v>
      </c>
      <c r="F756" s="8" t="s">
        <v>6</v>
      </c>
    </row>
    <row r="757" spans="1:6" ht="170.1" hidden="1" customHeight="1" x14ac:dyDescent="0.25">
      <c r="A757" s="74" t="str">
        <f>'02 LISTE DE CONTRÔLE ET RAPPORT'!A757</f>
        <v/>
      </c>
      <c r="B757" s="199">
        <f>'02 LISTE DE CONTRÔLE ET RAPPORT'!B757</f>
        <v>4203.04</v>
      </c>
      <c r="C757" s="641" t="str">
        <f>'02 LISTE DE CONTRÔLE ET RAPPORT'!C757</f>
        <v>Description du défaut: La conduite de prélèvement d’eau reliant le réservoir d’eau à l’installation de surpression ne peut pas être vidée entièrement.</v>
      </c>
      <c r="D757" s="77"/>
      <c r="E757" s="8" t="s">
        <v>6</v>
      </c>
      <c r="F757" s="8" t="s">
        <v>6</v>
      </c>
    </row>
    <row r="758" spans="1:6" ht="58.5" hidden="1" customHeight="1" x14ac:dyDescent="0.25">
      <c r="A758" s="221" t="str">
        <f>'02 LISTE DE CONTRÔLE ET RAPPORT'!A758</f>
        <v/>
      </c>
      <c r="B758" s="222"/>
      <c r="C758" s="223" t="str">
        <f>'02 LISTE DE CONTRÔLE ET RAPPORT'!C758</f>
        <v>Les robinets de vidange nécessaires doivent être installés. Dans le cas contraire, le propriétaire s’expose à des conséquences en termes de responsabilité civile. Il doit en être informé.</v>
      </c>
      <c r="D758" s="238"/>
      <c r="E758" s="8" t="s">
        <v>6</v>
      </c>
      <c r="F758" s="8" t="s">
        <v>6</v>
      </c>
    </row>
    <row r="759" spans="1:6" ht="163.5" hidden="1" customHeight="1" x14ac:dyDescent="0.25">
      <c r="A759" s="14" t="str">
        <f>'02 LISTE DE CONTRÔLE ET RAPPORT'!A759</f>
        <v/>
      </c>
      <c r="B759" s="63">
        <f>'02 LISTE DE CONTRÔLE ET RAPPORT'!B759</f>
        <v>4203.05</v>
      </c>
      <c r="C759" s="638" t="str">
        <f>'02 LISTE DE CONTRÔLE ET RAPPORT'!C759</f>
        <v>Description du défaut: Le coude de renversement pour les modes de fonctionnement exploitation du réseau/exploitation du réservoir est manquant.</v>
      </c>
      <c r="D759" s="71"/>
      <c r="E759" s="8" t="s">
        <v>6</v>
      </c>
      <c r="F759" s="8" t="s">
        <v>6</v>
      </c>
    </row>
    <row r="760" spans="1:6" ht="44.1" hidden="1" customHeight="1" x14ac:dyDescent="0.25">
      <c r="A760" s="221" t="str">
        <f>'02 LISTE DE CONTRÔLE ET RAPPORT'!A760</f>
        <v/>
      </c>
      <c r="B760" s="222"/>
      <c r="C760" s="223" t="str">
        <f>'02 LISTE DE CONTRÔLE ET RAPPORT'!C760</f>
        <v>Ce système permet de définir mécaniquement si l’alimentation doit se faire par l’eau du réseau ou par le réservoir via l’installation de surpression.</v>
      </c>
      <c r="D760" s="238"/>
      <c r="E760" s="8" t="s">
        <v>6</v>
      </c>
      <c r="F760" s="8" t="s">
        <v>6</v>
      </c>
    </row>
    <row r="761" spans="1:6" ht="44.1" hidden="1" customHeight="1" thickBot="1" x14ac:dyDescent="0.3">
      <c r="A761" s="221" t="str">
        <f>'02 LISTE DE CONTRÔLE ET RAPPORT'!A761</f>
        <v/>
      </c>
      <c r="B761" s="225"/>
      <c r="C761" s="227" t="str">
        <f>'02 LISTE DE CONTRÔLE ET RAPPORT'!C761</f>
        <v>Ce défaut doit être corrigé dans les plus brefs délais, afin que l’eau du réseau ne puisse pas être mélangée à l’eau du réservoir.</v>
      </c>
      <c r="D761" s="238"/>
      <c r="E761" s="8" t="s">
        <v>6</v>
      </c>
      <c r="F761" s="8" t="s">
        <v>6</v>
      </c>
    </row>
    <row r="762" spans="1:6" ht="15.75" hidden="1" thickBot="1" x14ac:dyDescent="0.3">
      <c r="A762" s="72" t="str">
        <f>'02 LISTE DE CONTRÔLE ET RAPPORT'!A762</f>
        <v/>
      </c>
      <c r="B762" s="207">
        <f>'02 LISTE DE CONTRÔLE ET RAPPORT'!B762</f>
        <v>4204</v>
      </c>
      <c r="C762" s="632" t="str">
        <f>'02 LISTE DE CONTRÔLE ET RAPPORT'!C762</f>
        <v>Installation de stérilisation par rayons ultraviolets</v>
      </c>
      <c r="D762" s="651"/>
      <c r="E762" s="8" t="s">
        <v>6</v>
      </c>
      <c r="F762" s="8" t="s">
        <v>6</v>
      </c>
    </row>
    <row r="763" spans="1:6" ht="157.5" hidden="1" customHeight="1" x14ac:dyDescent="0.25">
      <c r="A763" s="67" t="str">
        <f>'02 LISTE DE CONTRÔLE ET RAPPORT'!A763</f>
        <v/>
      </c>
      <c r="B763" s="190">
        <f>'02 LISTE DE CONTRÔLE ET RAPPORT'!B763</f>
        <v>4204.01</v>
      </c>
      <c r="C763" s="633" t="str">
        <f>'02 LISTE DE CONTRÔLE ET RAPPORT'!C763</f>
        <v>Description du défaut: Il existe une installation de stérilisation par UV qui n’est pas prescrite pour ce type d’ouvrage de protection.</v>
      </c>
      <c r="D763" s="70"/>
      <c r="E763" s="8" t="s">
        <v>6</v>
      </c>
      <c r="F763" s="8" t="s">
        <v>6</v>
      </c>
    </row>
    <row r="764" spans="1:6" ht="44.1" hidden="1" customHeight="1" x14ac:dyDescent="0.25">
      <c r="A764" s="221" t="str">
        <f>'02 LISTE DE CONTRÔLE ET RAPPORT'!A764</f>
        <v/>
      </c>
      <c r="B764" s="222"/>
      <c r="C764" s="223" t="str">
        <f>'02 LISTE DE CONTRÔLE ET RAPPORT'!C764</f>
        <v>L’installation de stérilisation par UV et les commandes électriques correspondantes doivent être arrêtées et démontées.</v>
      </c>
      <c r="D764" s="238"/>
      <c r="E764" s="8" t="s">
        <v>6</v>
      </c>
      <c r="F764" s="8" t="s">
        <v>6</v>
      </c>
    </row>
    <row r="765" spans="1:6" ht="157.5" hidden="1" customHeight="1" x14ac:dyDescent="0.25">
      <c r="A765" s="61" t="str">
        <f>'02 LISTE DE CONTRÔLE ET RAPPORT'!A765</f>
        <v/>
      </c>
      <c r="B765" s="191">
        <f>'02 LISTE DE CONTRÔLE ET RAPPORT'!B765</f>
        <v>4204.0200000000004</v>
      </c>
      <c r="C765" s="634" t="str">
        <f>'02 LISTE DE CONTRÔLE ET RAPPORT'!C765</f>
        <v>Description du défaut: L’installation de stérilisation n’a pas été mise hors service.</v>
      </c>
      <c r="D765" s="70"/>
      <c r="E765" s="8" t="s">
        <v>6</v>
      </c>
      <c r="F765" s="8" t="s">
        <v>6</v>
      </c>
    </row>
    <row r="766" spans="1:6" ht="29.45" hidden="1" customHeight="1" x14ac:dyDescent="0.25">
      <c r="A766" s="221" t="str">
        <f>'02 LISTE DE CONTRÔLE ET RAPPORT'!A766</f>
        <v/>
      </c>
      <c r="B766" s="222"/>
      <c r="C766" s="223" t="str">
        <f>'02 LISTE DE CONTRÔLE ET RAPPORT'!C766</f>
        <v>L’installation doit être mise hors service (enlever le fusible, apposer un écriteau «hors service»).</v>
      </c>
      <c r="D766" s="238"/>
      <c r="E766" s="8" t="s">
        <v>6</v>
      </c>
      <c r="F766" s="8" t="s">
        <v>6</v>
      </c>
    </row>
    <row r="767" spans="1:6" ht="170.1" hidden="1" customHeight="1" x14ac:dyDescent="0.25">
      <c r="A767" s="74" t="str">
        <f>'02 LISTE DE CONTRÔLE ET RAPPORT'!A767</f>
        <v/>
      </c>
      <c r="B767" s="199">
        <f>'02 LISTE DE CONTRÔLE ET RAPPORT'!B767</f>
        <v>4204.03</v>
      </c>
      <c r="C767" s="641" t="str">
        <f>'02 LISTE DE CONTRÔLE ET RAPPORT'!C767</f>
        <v>Description du défaut: L’installation de stérilisation par UV ne peut pas être vidée entièrement</v>
      </c>
      <c r="D767" s="77"/>
      <c r="E767" s="8" t="s">
        <v>6</v>
      </c>
      <c r="F767" s="8" t="s">
        <v>6</v>
      </c>
    </row>
    <row r="768" spans="1:6" ht="87.6" hidden="1" customHeight="1" thickBot="1" x14ac:dyDescent="0.3">
      <c r="A768" s="236" t="str">
        <f>'02 LISTE DE CONTRÔLE ET RAPPORT'!A768</f>
        <v/>
      </c>
      <c r="B768" s="225"/>
      <c r="C768" s="227" t="str">
        <f>'02 LISTE DE CONTRÔLE ET RAPPORT'!C768</f>
        <v>En service d’entretien, l’installation doit être vide et sèche (présence d’eau résiduelle, risque de corrosion et de développement de bactéries). Il faut installer les robinets de vidange nécessaires. Dans le cas contraire, le propriétaire s’expose à des conséquences en termes de responsabilité civile. Il doit en être informé.</v>
      </c>
      <c r="D768" s="239"/>
      <c r="E768" s="8" t="s">
        <v>6</v>
      </c>
      <c r="F768" s="8" t="s">
        <v>6</v>
      </c>
    </row>
    <row r="769" spans="1:8" ht="29.1" customHeight="1" thickBot="1" x14ac:dyDescent="0.3">
      <c r="A769" s="654" t="str">
        <f>'02 LISTE DE CONTRÔLE ET RAPPORT'!A769</f>
        <v/>
      </c>
      <c r="B769" s="648">
        <f>'02 LISTE DE CONTRÔLE ET RAPPORT'!B769</f>
        <v>4300</v>
      </c>
      <c r="C769" s="690" t="str">
        <f>'02 LISTE DE CONTRÔLE ET RAPPORT'!C769</f>
        <v>Réservoir d’eau (*pour les abris d’hôpitaux et d’EMS construits avant 2012)</v>
      </c>
      <c r="D769" s="656"/>
      <c r="E769" s="8" t="s">
        <v>6</v>
      </c>
      <c r="F769" s="8" t="s">
        <v>6</v>
      </c>
      <c r="G769" s="8" t="s">
        <v>6</v>
      </c>
      <c r="H769" s="8" t="s">
        <v>6</v>
      </c>
    </row>
    <row r="770" spans="1:8" ht="29.1" customHeight="1" thickBot="1" x14ac:dyDescent="0.3">
      <c r="A770" s="72" t="str">
        <f>'02 LISTE DE CONTRÔLE ET RAPPORT'!A770</f>
        <v/>
      </c>
      <c r="B770" s="207">
        <f>'02 LISTE DE CONTRÔLE ET RAPPORT'!B770</f>
        <v>4301</v>
      </c>
      <c r="C770" s="680" t="str">
        <f>'02 LISTE DE CONTRÔLE ET RAPPORT'!C770</f>
        <v>Contrôle de la partie extérieure du réservoir d’eau</v>
      </c>
      <c r="D770" s="651"/>
      <c r="E770" s="8" t="s">
        <v>6</v>
      </c>
      <c r="F770" s="8" t="s">
        <v>6</v>
      </c>
      <c r="G770" s="8" t="s">
        <v>6</v>
      </c>
      <c r="H770" s="8" t="s">
        <v>6</v>
      </c>
    </row>
    <row r="771" spans="1:8" ht="29.1" customHeight="1" x14ac:dyDescent="0.25">
      <c r="A771" s="67" t="str">
        <f>'02 LISTE DE CONTRÔLE ET RAPPORT'!A771</f>
        <v/>
      </c>
      <c r="B771" s="190">
        <f>'02 LISTE DE CONTRÔLE ET RAPPORT'!B771</f>
        <v>4301.01</v>
      </c>
      <c r="C771" s="695" t="str">
        <f>'02 LISTE DE CONTRÔLE ET RAPPORT'!C771</f>
        <v>Description du défaut: Il manque un indicateur de niveau d’eau pour le niveau de remplissage du réservoir d’eau.</v>
      </c>
      <c r="D771" s="70"/>
      <c r="E771" s="8" t="s">
        <v>6</v>
      </c>
      <c r="F771" s="8" t="s">
        <v>6</v>
      </c>
      <c r="G771" s="8" t="s">
        <v>6</v>
      </c>
      <c r="H771" s="8" t="s">
        <v>6</v>
      </c>
    </row>
    <row r="772" spans="1:8" ht="29.1" customHeight="1" x14ac:dyDescent="0.25">
      <c r="A772" s="221" t="str">
        <f>'02 LISTE DE CONTRÔLE ET RAPPORT'!A772</f>
        <v/>
      </c>
      <c r="B772" s="222"/>
      <c r="C772" s="682" t="str">
        <f>'02 LISTE DE CONTRÔLE ET RAPPORT'!C772</f>
        <v>Un indicateur de niveau d’eau doit être installé.</v>
      </c>
      <c r="D772" s="238"/>
      <c r="E772" s="8" t="s">
        <v>6</v>
      </c>
      <c r="F772" s="8" t="s">
        <v>6</v>
      </c>
      <c r="G772" s="8" t="s">
        <v>6</v>
      </c>
      <c r="H772" s="8" t="s">
        <v>6</v>
      </c>
    </row>
    <row r="773" spans="1:8" ht="29.1" customHeight="1" x14ac:dyDescent="0.25">
      <c r="A773" s="67" t="str">
        <f>'02 LISTE DE CONTRÔLE ET RAPPORT'!A773</f>
        <v/>
      </c>
      <c r="B773" s="191">
        <f>'02 LISTE DE CONTRÔLE ET RAPPORT'!B773</f>
        <v>4301.0200000000004</v>
      </c>
      <c r="C773" s="681" t="str">
        <f>'02 LISTE DE CONTRÔLE ET RAPPORT'!C773</f>
        <v>Description du défaut: Il manque une échelle de mesure sur l’indicateur de niveau d’eau.</v>
      </c>
      <c r="D773" s="70"/>
      <c r="E773" s="8" t="s">
        <v>6</v>
      </c>
      <c r="F773" s="8" t="s">
        <v>6</v>
      </c>
      <c r="G773" s="8" t="s">
        <v>6</v>
      </c>
      <c r="H773" s="8" t="s">
        <v>6</v>
      </c>
    </row>
    <row r="774" spans="1:8" ht="29.1" customHeight="1" x14ac:dyDescent="0.25">
      <c r="A774" s="221" t="str">
        <f>'02 LISTE DE CONTRÔLE ET RAPPORT'!A774</f>
        <v/>
      </c>
      <c r="B774" s="222"/>
      <c r="C774" s="682" t="str">
        <f>'02 LISTE DE CONTRÔLE ET RAPPORT'!C774</f>
        <v>Il faut installer une échelle de mesure (14 jours) indiquant les litres/le niveau de remplissage.</v>
      </c>
      <c r="D774" s="238"/>
      <c r="E774" s="8" t="s">
        <v>6</v>
      </c>
      <c r="F774" s="8" t="s">
        <v>6</v>
      </c>
      <c r="G774" s="8" t="s">
        <v>6</v>
      </c>
      <c r="H774" s="8" t="s">
        <v>6</v>
      </c>
    </row>
    <row r="775" spans="1:8" ht="29.1" customHeight="1" x14ac:dyDescent="0.25">
      <c r="A775" s="75" t="str">
        <f>'02 LISTE DE CONTRÔLE ET RAPPORT'!A775</f>
        <v/>
      </c>
      <c r="B775" s="199">
        <f>'02 LISTE DE CONTRÔLE ET RAPPORT'!B775</f>
        <v>4301.03</v>
      </c>
      <c r="C775" s="701" t="str">
        <f>'02 LISTE DE CONTRÔLE ET RAPPORT'!C775</f>
        <v>Description du défaut: La conduite d’alimentation de secours menant au réservoir d’eau ne peut pas être entièrement vidée.</v>
      </c>
      <c r="D775" s="77"/>
      <c r="E775" s="8" t="s">
        <v>6</v>
      </c>
      <c r="F775" s="8" t="s">
        <v>6</v>
      </c>
      <c r="G775" s="8" t="s">
        <v>6</v>
      </c>
      <c r="H775" s="8" t="s">
        <v>6</v>
      </c>
    </row>
    <row r="776" spans="1:8" ht="29.1" customHeight="1" x14ac:dyDescent="0.25">
      <c r="A776" s="221" t="str">
        <f>'02 LISTE DE CONTRÔLE ET RAPPORT'!A776</f>
        <v/>
      </c>
      <c r="B776" s="222"/>
      <c r="C776" s="682" t="str">
        <f>'02 LISTE DE CONTRÔLE ET RAPPORT'!C776</f>
        <v>En service d’entretien, la conduite doit être vide et sèche (présence d’eau résiduelle, risque de corrosion et de développement de bactéries). Il faut faire installer les robinets de vidange nécessaires par une entreprise spécialisée. Dans le cas contraire, le propriétaire s’expose à des conséquences en termes de responsabilité civile. Il doit en être informé.</v>
      </c>
      <c r="D776" s="238"/>
      <c r="E776" s="8" t="s">
        <v>6</v>
      </c>
      <c r="F776" s="8" t="s">
        <v>6</v>
      </c>
      <c r="G776" s="8" t="s">
        <v>6</v>
      </c>
      <c r="H776" s="8" t="s">
        <v>6</v>
      </c>
    </row>
    <row r="777" spans="1:8" ht="29.1" customHeight="1" x14ac:dyDescent="0.25">
      <c r="A777" s="68" t="str">
        <f>'02 LISTE DE CONTRÔLE ET RAPPORT'!A777</f>
        <v/>
      </c>
      <c r="B777" s="63">
        <f>'02 LISTE DE CONTRÔLE ET RAPPORT'!B777</f>
        <v>4301.04</v>
      </c>
      <c r="C777" s="693" t="str">
        <f>'02 LISTE DE CONTRÔLE ET RAPPORT'!C777</f>
        <v>Description du défaut: La conduite de remplissage de secours menant au réservoir d’eau ne passe pas par une vanne d’arrêt et un tuyau souple démontable avec des raccords Storz (55) (outil inclus).</v>
      </c>
      <c r="D777" s="71"/>
      <c r="E777" s="8" t="s">
        <v>6</v>
      </c>
      <c r="F777" s="8" t="s">
        <v>6</v>
      </c>
      <c r="G777" s="8" t="s">
        <v>6</v>
      </c>
      <c r="H777" s="8" t="s">
        <v>6</v>
      </c>
    </row>
    <row r="778" spans="1:8" ht="29.1" customHeight="1" thickBot="1" x14ac:dyDescent="0.3">
      <c r="A778" s="236" t="str">
        <f>'02 LISTE DE CONTRÔLE ET RAPPORT'!A778</f>
        <v/>
      </c>
      <c r="B778" s="225"/>
      <c r="C778" s="683" t="str">
        <f>'02 LISTE DE CONTRÔLE ET RAPPORT'!C778</f>
        <v>En cas de remplissage du réservoir d’eau via la conduite de secours, il est impossible de vider cette dernière au préalable. Une vanne d’arrêt et un tuyau souple démontable avec des raccords Storz (55) (ITE page 9-20; ITE-Pos 91.11) doivent être installés sur la conduite de remplissage de secours, juste en amont de son arrivée dans le réservoir d’eau.</v>
      </c>
      <c r="D778" s="238"/>
      <c r="E778" s="8" t="s">
        <v>6</v>
      </c>
      <c r="F778" s="8" t="s">
        <v>6</v>
      </c>
      <c r="G778" s="8" t="s">
        <v>6</v>
      </c>
      <c r="H778" s="8" t="s">
        <v>6</v>
      </c>
    </row>
    <row r="779" spans="1:8" ht="29.1" customHeight="1" thickBot="1" x14ac:dyDescent="0.3">
      <c r="A779" s="72" t="str">
        <f>'02 LISTE DE CONTRÔLE ET RAPPORT'!A779</f>
        <v/>
      </c>
      <c r="B779" s="207">
        <f>'02 LISTE DE CONTRÔLE ET RAPPORT'!B779</f>
        <v>4302</v>
      </c>
      <c r="C779" s="680" t="str">
        <f>'02 LISTE DE CONTRÔLE ET RAPPORT'!C779</f>
        <v>Contrôle de la partie interne du réservoir d’eau</v>
      </c>
      <c r="D779" s="651"/>
      <c r="E779" s="8" t="s">
        <v>6</v>
      </c>
      <c r="F779" s="8" t="s">
        <v>6</v>
      </c>
      <c r="G779" s="8" t="s">
        <v>6</v>
      </c>
      <c r="H779" s="8" t="s">
        <v>6</v>
      </c>
    </row>
    <row r="780" spans="1:8" ht="29.1" customHeight="1" x14ac:dyDescent="0.25">
      <c r="A780" s="67" t="str">
        <f>'02 LISTE DE CONTRÔLE ET RAPPORT'!A780</f>
        <v/>
      </c>
      <c r="B780" s="190">
        <f>'02 LISTE DE CONTRÔLE ET RAPPORT'!B780</f>
        <v>4302.01</v>
      </c>
      <c r="C780" s="695" t="str">
        <f>'02 LISTE DE CONTRÔLE ET RAPPORT'!C780</f>
        <v>Description du défaut: Dans le cadre du contrôle périodique, l’intérieur du réservoir d’eau n’a pas pu être contrôlé.</v>
      </c>
      <c r="D780" s="70"/>
      <c r="E780" s="8" t="s">
        <v>6</v>
      </c>
      <c r="F780" s="8" t="s">
        <v>6</v>
      </c>
      <c r="G780" s="8" t="s">
        <v>6</v>
      </c>
      <c r="H780" s="8" t="s">
        <v>6</v>
      </c>
    </row>
    <row r="781" spans="1:8" ht="29.1" customHeight="1" x14ac:dyDescent="0.25">
      <c r="A781" s="221" t="str">
        <f>'02 LISTE DE CONTRÔLE ET RAPPORT'!A781</f>
        <v/>
      </c>
      <c r="B781" s="222"/>
      <c r="C781" s="682" t="str">
        <f>'02 LISTE DE CONTRÔLE ET RAPPORT'!C781</f>
        <v>Le réservoir d’eau doit être vidé.</v>
      </c>
      <c r="D781" s="238"/>
      <c r="E781" s="8" t="s">
        <v>6</v>
      </c>
      <c r="F781" s="8" t="s">
        <v>6</v>
      </c>
      <c r="G781" s="8" t="s">
        <v>6</v>
      </c>
      <c r="H781" s="8" t="s">
        <v>6</v>
      </c>
    </row>
    <row r="782" spans="1:8" ht="29.1" customHeight="1" x14ac:dyDescent="0.25">
      <c r="A782" s="61" t="str">
        <f>'02 LISTE DE CONTRÔLE ET RAPPORT'!A782</f>
        <v/>
      </c>
      <c r="B782" s="191">
        <f>'02 LISTE DE CONTRÔLE ET RAPPORT'!B782</f>
        <v>4302.0200000000004</v>
      </c>
      <c r="C782" s="681" t="str">
        <f>'02 LISTE DE CONTRÔLE ET RAPPORT'!C782</f>
        <v>Description du défaut: L’anneau du trou d’homme et le couvercle présentent des traces de rouille.</v>
      </c>
      <c r="D782" s="70"/>
      <c r="E782" s="8" t="s">
        <v>6</v>
      </c>
      <c r="F782" s="8" t="s">
        <v>6</v>
      </c>
      <c r="G782" s="8" t="s">
        <v>6</v>
      </c>
      <c r="H782" s="8" t="s">
        <v>6</v>
      </c>
    </row>
    <row r="783" spans="1:8" ht="29.1" customHeight="1" x14ac:dyDescent="0.25">
      <c r="A783" s="221" t="str">
        <f>'02 LISTE DE CONTRÔLE ET RAPPORT'!A783</f>
        <v/>
      </c>
      <c r="B783" s="222"/>
      <c r="C783" s="682" t="str">
        <f>'02 LISTE DE CONTRÔLE ET RAPPORT'!C783</f>
        <v>Il faut éliminer la rouille ou remplacer l’anneau et le couvercle.</v>
      </c>
      <c r="D783" s="238"/>
      <c r="E783" s="8" t="s">
        <v>6</v>
      </c>
      <c r="F783" s="8" t="s">
        <v>6</v>
      </c>
      <c r="G783" s="8" t="s">
        <v>6</v>
      </c>
      <c r="H783" s="8" t="s">
        <v>6</v>
      </c>
    </row>
    <row r="784" spans="1:8" ht="29.1" customHeight="1" x14ac:dyDescent="0.25">
      <c r="A784" s="61" t="str">
        <f>'02 LISTE DE CONTRÔLE ET RAPPORT'!A784</f>
        <v/>
      </c>
      <c r="B784" s="191">
        <f>'02 LISTE DE CONTRÔLE ET RAPPORT'!B784</f>
        <v>4302.03</v>
      </c>
      <c r="C784" s="681" t="str">
        <f>'02 LISTE DE CONTRÔLE ET RAPPORT'!C784</f>
        <v>Description du défaut: La robinetterie des installations sanitaires présente des traces de rouille.</v>
      </c>
      <c r="D784" s="70"/>
      <c r="E784" s="8" t="s">
        <v>6</v>
      </c>
      <c r="F784" s="8" t="s">
        <v>6</v>
      </c>
      <c r="G784" s="8" t="s">
        <v>6</v>
      </c>
      <c r="H784" s="8" t="s">
        <v>6</v>
      </c>
    </row>
    <row r="785" spans="1:8" ht="29.1" customHeight="1" x14ac:dyDescent="0.25">
      <c r="A785" s="221" t="str">
        <f>'02 LISTE DE CONTRÔLE ET RAPPORT'!A785</f>
        <v/>
      </c>
      <c r="B785" s="222"/>
      <c r="C785" s="682" t="str">
        <f>'02 LISTE DE CONTRÔLE ET RAPPORT'!C785</f>
        <v>Il faut éliminer la rouille ou remplacer la robinetterie.</v>
      </c>
      <c r="D785" s="238"/>
      <c r="E785" s="8" t="s">
        <v>6</v>
      </c>
      <c r="F785" s="8" t="s">
        <v>6</v>
      </c>
      <c r="G785" s="8" t="s">
        <v>6</v>
      </c>
      <c r="H785" s="8" t="s">
        <v>6</v>
      </c>
    </row>
    <row r="786" spans="1:8" ht="29.1" customHeight="1" x14ac:dyDescent="0.25">
      <c r="A786" s="74" t="str">
        <f>'02 LISTE DE CONTRÔLE ET RAPPORT'!A786</f>
        <v/>
      </c>
      <c r="B786" s="199">
        <f>'02 LISTE DE CONTRÔLE ET RAPPORT'!B786</f>
        <v>4302.04</v>
      </c>
      <c r="C786" s="701" t="str">
        <f>'02 LISTE DE CONTRÔLE ET RAPPORT'!C786</f>
        <v>Description du défaut: Le réservoir d’eau est équipé d’une feuille plastique.</v>
      </c>
      <c r="D786" s="77"/>
      <c r="E786" s="8" t="s">
        <v>6</v>
      </c>
      <c r="F786" s="8" t="s">
        <v>6</v>
      </c>
      <c r="G786" s="8" t="s">
        <v>6</v>
      </c>
      <c r="H786" s="8" t="s">
        <v>6</v>
      </c>
    </row>
    <row r="787" spans="1:8" ht="29.1" customHeight="1" x14ac:dyDescent="0.25">
      <c r="A787" s="221" t="str">
        <f>'02 LISTE DE CONTRÔLE ET RAPPORT'!A787</f>
        <v/>
      </c>
      <c r="B787" s="222"/>
      <c r="C787" s="682" t="str">
        <f>'02 LISTE DE CONTRÔLE ET RAPPORT'!C787</f>
        <v>Pour des raisons d’hygiène, il convient de retirer les feuilles plastiques. Si ce n’est pas fait, le propriétaire s’expose à des conséquences en termes de responsabilité civile. Il doit en être informé. La marche à suivre doit être discutée avec l’autorité cantonale responsable des ouvrages de protection.</v>
      </c>
      <c r="D787" s="238"/>
      <c r="E787" s="8" t="s">
        <v>6</v>
      </c>
      <c r="F787" s="8" t="s">
        <v>6</v>
      </c>
      <c r="G787" s="8" t="s">
        <v>6</v>
      </c>
      <c r="H787" s="8" t="s">
        <v>6</v>
      </c>
    </row>
    <row r="788" spans="1:8" ht="29.1" customHeight="1" x14ac:dyDescent="0.25">
      <c r="A788" s="61" t="str">
        <f>'02 LISTE DE CONTRÔLE ET RAPPORT'!A788</f>
        <v/>
      </c>
      <c r="B788" s="191">
        <f>'02 LISTE DE CONTRÔLE ET RAPPORT'!B788</f>
        <v>4302.05</v>
      </c>
      <c r="C788" s="681" t="str">
        <f>'02 LISTE DE CONTRÔLE ET RAPPORT'!C788</f>
        <v>Description du défaut: Le fond et les parois du réservoir d’eau présentent des taches de rouille ou s’effritent, laissant apparaître des fers d’armature.</v>
      </c>
      <c r="D788" s="70"/>
      <c r="E788" s="8" t="s">
        <v>6</v>
      </c>
      <c r="F788" s="8" t="s">
        <v>6</v>
      </c>
      <c r="G788" s="8" t="s">
        <v>6</v>
      </c>
      <c r="H788" s="8" t="s">
        <v>6</v>
      </c>
    </row>
    <row r="789" spans="1:8" ht="29.1" customHeight="1" x14ac:dyDescent="0.25">
      <c r="A789" s="221" t="str">
        <f>'02 LISTE DE CONTRÔLE ET RAPPORT'!A789</f>
        <v/>
      </c>
      <c r="B789" s="222"/>
      <c r="C789" s="682" t="str">
        <f>'02 LISTE DE CONTRÔLE ET RAPPORT'!C789</f>
        <v>Les dommages doivent être éliminés par une entreprise spécialisée.</v>
      </c>
      <c r="D789" s="238"/>
      <c r="E789" s="8" t="s">
        <v>6</v>
      </c>
      <c r="F789" s="8" t="s">
        <v>6</v>
      </c>
      <c r="G789" s="8" t="s">
        <v>6</v>
      </c>
      <c r="H789" s="8" t="s">
        <v>6</v>
      </c>
    </row>
    <row r="790" spans="1:8" ht="29.1" customHeight="1" x14ac:dyDescent="0.25">
      <c r="A790" s="61" t="str">
        <f>'02 LISTE DE CONTRÔLE ET RAPPORT'!A790</f>
        <v/>
      </c>
      <c r="B790" s="191">
        <f>'02 LISTE DE CONTRÔLE ET RAPPORT'!B790</f>
        <v>4302.0600000000004</v>
      </c>
      <c r="C790" s="681" t="str">
        <f>'02 LISTE DE CONTRÔLE ET RAPPORT'!C790</f>
        <v>Description du défaut: Le réservoir d’eau ne peut pas être vidé entièrement (pente insuffisante).</v>
      </c>
      <c r="D790" s="70"/>
      <c r="E790" s="8" t="s">
        <v>6</v>
      </c>
      <c r="F790" s="8" t="s">
        <v>6</v>
      </c>
      <c r="G790" s="8" t="s">
        <v>6</v>
      </c>
      <c r="H790" s="8" t="s">
        <v>6</v>
      </c>
    </row>
    <row r="791" spans="1:8" ht="29.1" customHeight="1" x14ac:dyDescent="0.25">
      <c r="A791" s="221" t="str">
        <f>'02 LISTE DE CONTRÔLE ET RAPPORT'!A791</f>
        <v/>
      </c>
      <c r="B791" s="222"/>
      <c r="C791" s="682" t="str">
        <f>'02 LISTE DE CONTRÔLE ET RAPPORT'!C791</f>
        <v>Des mesures adaptées à la situation rencontrée sur place doivent être décidées. En cas de défaut, la marche à suivre doit être discutée avec l’autorité cantonale responsable des ouvrages de protection.</v>
      </c>
      <c r="D791" s="238"/>
      <c r="E791" s="8" t="s">
        <v>6</v>
      </c>
      <c r="F791" s="8" t="s">
        <v>6</v>
      </c>
      <c r="G791" s="8" t="s">
        <v>6</v>
      </c>
      <c r="H791" s="8" t="s">
        <v>6</v>
      </c>
    </row>
    <row r="792" spans="1:8" ht="29.1" customHeight="1" x14ac:dyDescent="0.25">
      <c r="A792" s="61" t="str">
        <f>'02 LISTE DE CONTRÔLE ET RAPPORT'!A792</f>
        <v/>
      </c>
      <c r="B792" s="191">
        <f>'02 LISTE DE CONTRÔLE ET RAPPORT'!B792</f>
        <v>4302.07</v>
      </c>
      <c r="C792" s="681" t="str">
        <f>'02 LISTE DE CONTRÔLE ET RAPPORT'!C792</f>
        <v>Description du défaut: La conduite de prélèvement n’est pas installée à la bonne hauteur.</v>
      </c>
      <c r="D792" s="70"/>
      <c r="E792" s="8" t="s">
        <v>6</v>
      </c>
      <c r="F792" s="8" t="s">
        <v>6</v>
      </c>
      <c r="G792" s="8" t="s">
        <v>6</v>
      </c>
      <c r="H792" s="8" t="s">
        <v>6</v>
      </c>
    </row>
    <row r="793" spans="1:8" ht="29.1" customHeight="1" x14ac:dyDescent="0.25">
      <c r="A793" s="221" t="str">
        <f>'02 LISTE DE CONTRÔLE ET RAPPORT'!A793</f>
        <v/>
      </c>
      <c r="B793" s="222"/>
      <c r="C793" s="682" t="str">
        <f>'02 LISTE DE CONTRÔLE ET RAPPORT'!C793</f>
        <v>La hauteur de la conduite doit être réajustée de manière à ce que le centre du tube soit 15 cm au-dessus du bord supérieur du fond du réservoir. La bouche d’aspiration doit être munie d’une crépine.</v>
      </c>
      <c r="D793" s="238"/>
      <c r="E793" s="8" t="s">
        <v>6</v>
      </c>
      <c r="F793" s="8" t="s">
        <v>6</v>
      </c>
      <c r="G793" s="8" t="s">
        <v>6</v>
      </c>
      <c r="H793" s="8" t="s">
        <v>6</v>
      </c>
    </row>
    <row r="794" spans="1:8" ht="29.1" customHeight="1" x14ac:dyDescent="0.25">
      <c r="A794" s="61" t="str">
        <f>'02 LISTE DE CONTRÔLE ET RAPPORT'!A794</f>
        <v/>
      </c>
      <c r="B794" s="191">
        <f>'02 LISTE DE CONTRÔLE ET RAPPORT'!B794</f>
        <v>4302.08</v>
      </c>
      <c r="C794" s="681" t="str">
        <f>'02 LISTE DE CONTRÔLE ET RAPPORT'!C794</f>
        <v>Description du défaut: Le trop-plein n’est pas placé à la bonne hauteur.</v>
      </c>
      <c r="D794" s="70"/>
      <c r="E794" s="8" t="s">
        <v>6</v>
      </c>
      <c r="F794" s="8" t="s">
        <v>6</v>
      </c>
      <c r="G794" s="8" t="s">
        <v>6</v>
      </c>
      <c r="H794" s="8" t="s">
        <v>6</v>
      </c>
    </row>
    <row r="795" spans="1:8" ht="29.1" customHeight="1" x14ac:dyDescent="0.25">
      <c r="A795" s="221" t="str">
        <f>'02 LISTE DE CONTRÔLE ET RAPPORT'!A795</f>
        <v/>
      </c>
      <c r="B795" s="222"/>
      <c r="C795" s="682" t="str">
        <f>'02 LISTE DE CONTRÔLE ET RAPPORT'!C795</f>
        <v xml:space="preserve">Il faut ajuster la hauteur au volume prévu/au niveau du réservoir. </v>
      </c>
      <c r="D795" s="238"/>
      <c r="E795" s="8" t="s">
        <v>6</v>
      </c>
      <c r="F795" s="8" t="s">
        <v>6</v>
      </c>
      <c r="G795" s="8" t="s">
        <v>6</v>
      </c>
      <c r="H795" s="8" t="s">
        <v>6</v>
      </c>
    </row>
    <row r="796" spans="1:8" ht="29.1" customHeight="1" x14ac:dyDescent="0.25">
      <c r="A796" s="61" t="str">
        <f>'02 LISTE DE CONTRÔLE ET RAPPORT'!A796</f>
        <v/>
      </c>
      <c r="B796" s="191">
        <f>'02 LISTE DE CONTRÔLE ET RAPPORT'!B796</f>
        <v>4302.09</v>
      </c>
      <c r="C796" s="681" t="str">
        <f>'02 LISTE DE CONTRÔLE ET RAPPORT'!C796</f>
        <v>Description du défaut: Le trop-plein est équipé d’un siphon.</v>
      </c>
      <c r="D796" s="70"/>
      <c r="E796" s="8" t="s">
        <v>6</v>
      </c>
      <c r="F796" s="8" t="s">
        <v>6</v>
      </c>
      <c r="G796" s="8" t="s">
        <v>6</v>
      </c>
      <c r="H796" s="8" t="s">
        <v>6</v>
      </c>
    </row>
    <row r="797" spans="1:8" ht="29.1" customHeight="1" x14ac:dyDescent="0.25">
      <c r="A797" s="221" t="str">
        <f>'02 LISTE DE CONTRÔLE ET RAPPORT'!A797</f>
        <v/>
      </c>
      <c r="B797" s="222"/>
      <c r="C797" s="682" t="str">
        <f>'02 LISTE DE CONTRÔLE ET RAPPORT'!C797</f>
        <v>Il y a un risque de contamination bactériologique de l’eau potable. Le siphon doit être enlevé et remplacé par un trop-plein direct. Si le réservoir est rempli en service d’entretien, ce défaut doit être corrigé le plus vite possible.</v>
      </c>
      <c r="D797" s="238"/>
      <c r="E797" s="8" t="s">
        <v>6</v>
      </c>
      <c r="F797" s="8" t="s">
        <v>6</v>
      </c>
      <c r="G797" s="8" t="s">
        <v>6</v>
      </c>
      <c r="H797" s="8" t="s">
        <v>6</v>
      </c>
    </row>
    <row r="798" spans="1:8" ht="29.1" customHeight="1" x14ac:dyDescent="0.25">
      <c r="A798" s="61" t="str">
        <f>'02 LISTE DE CONTRÔLE ET RAPPORT'!A798</f>
        <v/>
      </c>
      <c r="B798" s="191">
        <f>'02 LISTE DE CONTRÔLE ET RAPPORT'!B798</f>
        <v>4302.1000000000004</v>
      </c>
      <c r="C798" s="681" t="str">
        <f>'02 LISTE DE CONTRÔLE ET RAPPORT'!C798</f>
        <v>Description du défaut: Il manque une échelle d’accès pour les réservoirs d’eau situés plus bas.</v>
      </c>
      <c r="D798" s="70"/>
      <c r="E798" s="8" t="s">
        <v>6</v>
      </c>
      <c r="F798" s="8" t="s">
        <v>6</v>
      </c>
      <c r="G798" s="8" t="s">
        <v>6</v>
      </c>
      <c r="H798" s="8" t="s">
        <v>6</v>
      </c>
    </row>
    <row r="799" spans="1:8" ht="29.1" customHeight="1" thickBot="1" x14ac:dyDescent="0.3">
      <c r="A799" s="236" t="str">
        <f>'02 LISTE DE CONTRÔLE ET RAPPORT'!A799</f>
        <v/>
      </c>
      <c r="B799" s="225"/>
      <c r="C799" s="683" t="str">
        <f>'02 LISTE DE CONTRÔLE ET RAPPORT'!C799</f>
        <v>Il faut se procurer une échelle accrochable au trou d’homme. Elle doit être appuyée contre la paroi à l’extérieur du réservoir.</v>
      </c>
      <c r="D799" s="238"/>
      <c r="E799" s="8" t="s">
        <v>6</v>
      </c>
      <c r="F799" s="8" t="s">
        <v>6</v>
      </c>
      <c r="G799" s="8" t="s">
        <v>6</v>
      </c>
      <c r="H799" s="8" t="s">
        <v>6</v>
      </c>
    </row>
    <row r="800" spans="1:8" ht="29.1" customHeight="1" thickBot="1" x14ac:dyDescent="0.3">
      <c r="A800" s="72" t="str">
        <f>'02 LISTE DE CONTRÔLE ET RAPPORT'!A800</f>
        <v/>
      </c>
      <c r="B800" s="207">
        <f>'02 LISTE DE CONTRÔLE ET RAPPORT'!B800</f>
        <v>4303</v>
      </c>
      <c r="C800" s="680" t="str">
        <f>'02 LISTE DE CONTRÔLE ET RAPPORT'!C800</f>
        <v>Étanchéité (réservoir rempli selon le plan cantonal pour les catastrophes et les situations d’urgence)</v>
      </c>
      <c r="D800" s="651"/>
      <c r="E800" s="8" t="s">
        <v>6</v>
      </c>
      <c r="F800" s="8" t="s">
        <v>6</v>
      </c>
      <c r="G800" s="8" t="s">
        <v>6</v>
      </c>
      <c r="H800" s="8" t="s">
        <v>6</v>
      </c>
    </row>
    <row r="801" spans="1:8" ht="29.1" customHeight="1" x14ac:dyDescent="0.25">
      <c r="A801" s="67" t="str">
        <f>'02 LISTE DE CONTRÔLE ET RAPPORT'!A801</f>
        <v/>
      </c>
      <c r="B801" s="190">
        <f>'02 LISTE DE CONTRÔLE ET RAPPORT'!B801</f>
        <v>4303.01</v>
      </c>
      <c r="C801" s="695" t="str">
        <f>'02 LISTE DE CONTRÔLE ET RAPPORT'!C801</f>
        <v>Description du défaut: Il manque un test d’étanchéité documenté.</v>
      </c>
      <c r="D801" s="70"/>
      <c r="E801" s="8" t="s">
        <v>6</v>
      </c>
      <c r="F801" s="8" t="s">
        <v>6</v>
      </c>
      <c r="G801" s="8" t="s">
        <v>6</v>
      </c>
      <c r="H801" s="8" t="s">
        <v>6</v>
      </c>
    </row>
    <row r="802" spans="1:8" ht="29.1" customHeight="1" x14ac:dyDescent="0.25">
      <c r="A802" s="221" t="str">
        <f>'02 LISTE DE CONTRÔLE ET RAPPORT'!A802</f>
        <v/>
      </c>
      <c r="B802" s="222"/>
      <c r="C802" s="682" t="str">
        <f>'02 LISTE DE CONTRÔLE ET RAPPORT'!C802</f>
        <v>Il faut réaliser le test et le documenter.</v>
      </c>
      <c r="D802" s="238"/>
      <c r="E802" s="8" t="s">
        <v>6</v>
      </c>
      <c r="F802" s="8" t="s">
        <v>6</v>
      </c>
      <c r="G802" s="8" t="s">
        <v>6</v>
      </c>
      <c r="H802" s="8" t="s">
        <v>6</v>
      </c>
    </row>
    <row r="803" spans="1:8" ht="29.1" customHeight="1" x14ac:dyDescent="0.25">
      <c r="A803" s="67" t="str">
        <f>'02 LISTE DE CONTRÔLE ET RAPPORT'!A803</f>
        <v/>
      </c>
      <c r="B803" s="191">
        <f>'02 LISTE DE CONTRÔLE ET RAPPORT'!B803</f>
        <v>4303.0200000000004</v>
      </c>
      <c r="C803" s="681" t="str">
        <f>'02 LISTE DE CONTRÔLE ET RAPPORT'!C803</f>
        <v>Description du défaut: Le réservoir d’eau n’est pas étanche.</v>
      </c>
      <c r="D803" s="70"/>
      <c r="E803" s="8" t="s">
        <v>6</v>
      </c>
      <c r="F803" s="8" t="s">
        <v>6</v>
      </c>
      <c r="G803" s="8" t="s">
        <v>6</v>
      </c>
      <c r="H803" s="8" t="s">
        <v>6</v>
      </c>
    </row>
    <row r="804" spans="1:8" ht="29.1" customHeight="1" x14ac:dyDescent="0.25">
      <c r="A804" s="221" t="str">
        <f>'02 LISTE DE CONTRÔLE ET RAPPORT'!A804</f>
        <v/>
      </c>
      <c r="B804" s="222"/>
      <c r="C804" s="682" t="str">
        <f>'02 LISTE DE CONTRÔLE ET RAPPORT'!C804</f>
        <v>Il faut si possible localiser les fuites et immédiatement vider le réservoir. En fonction de la situation sur place, les mesures nécessaires doivent être définies et mises en œuvre par des entreprises spécialisées.</v>
      </c>
      <c r="D804" s="238"/>
      <c r="E804" s="8" t="s">
        <v>6</v>
      </c>
      <c r="F804" s="8" t="s">
        <v>6</v>
      </c>
      <c r="G804" s="8" t="s">
        <v>6</v>
      </c>
      <c r="H804" s="8" t="s">
        <v>6</v>
      </c>
    </row>
    <row r="805" spans="1:8" ht="29.1" customHeight="1" thickBot="1" x14ac:dyDescent="0.3">
      <c r="A805" s="236" t="str">
        <f>'02 LISTE DE CONTRÔLE ET RAPPORT'!A805</f>
        <v/>
      </c>
      <c r="B805" s="225"/>
      <c r="C805" s="683" t="str">
        <f>'02 LISTE DE CONTRÔLE ET RAPPORT'!C805</f>
        <v xml:space="preserve">En cas de défaut, la marche à suivre doit être discutée avec l’autorité cantonale responsable des ouvrages de protection. </v>
      </c>
      <c r="D805" s="239"/>
      <c r="E805" s="8" t="s">
        <v>6</v>
      </c>
      <c r="F805" s="8" t="s">
        <v>6</v>
      </c>
      <c r="G805" s="8" t="s">
        <v>6</v>
      </c>
      <c r="H805" s="8" t="s">
        <v>6</v>
      </c>
    </row>
    <row r="806" spans="1:8" ht="29.1" customHeight="1" thickBot="1" x14ac:dyDescent="0.3">
      <c r="A806" s="170" t="str">
        <f>'02 LISTE DE CONTRÔLE ET RAPPORT'!A806</f>
        <v/>
      </c>
      <c r="B806" s="194">
        <f>'02 LISTE DE CONTRÔLE ET RAPPORT'!B806</f>
        <v>4400</v>
      </c>
      <c r="C806" s="696" t="str">
        <f>'02 LISTE DE CONTRÔLE ET RAPPORT'!C806</f>
        <v>Défauts exceptionnels dans le chapitre alimentation en eau</v>
      </c>
      <c r="D806" s="659"/>
      <c r="E806" s="8" t="s">
        <v>6</v>
      </c>
      <c r="F806" s="8" t="s">
        <v>6</v>
      </c>
      <c r="G806" s="8" t="s">
        <v>6</v>
      </c>
      <c r="H806" s="8" t="s">
        <v>6</v>
      </c>
    </row>
    <row r="807" spans="1:8" ht="29.1" customHeight="1" x14ac:dyDescent="0.25">
      <c r="A807" s="167" t="str">
        <f>'02 LISTE DE CONTRÔLE ET RAPPORT'!A807</f>
        <v/>
      </c>
      <c r="B807" s="195">
        <f>'02 LISTE DE CONTRÔLE ET RAPPORT'!B807</f>
        <v>4401</v>
      </c>
      <c r="C807" s="697" t="str">
        <f>'02 LISTE DE CONTRÔLE ET RAPPORT'!C807</f>
        <v>Description des défauts:</v>
      </c>
      <c r="D807" s="661"/>
      <c r="E807" s="8" t="s">
        <v>6</v>
      </c>
      <c r="F807" s="8" t="s">
        <v>6</v>
      </c>
      <c r="G807" s="8" t="s">
        <v>6</v>
      </c>
      <c r="H807" s="8" t="s">
        <v>6</v>
      </c>
    </row>
    <row r="808" spans="1:8" ht="29.1" customHeight="1" x14ac:dyDescent="0.25">
      <c r="A808" s="160" t="str">
        <f>'02 LISTE DE CONTRÔLE ET RAPPORT'!A808</f>
        <v/>
      </c>
      <c r="B808" s="196">
        <f>'02 LISTE DE CONTRÔLE ET RAPPORT'!B808</f>
        <v>4402</v>
      </c>
      <c r="C808" s="698" t="str">
        <f>'02 LISTE DE CONTRÔLE ET RAPPORT'!C808</f>
        <v>Description des défauts:</v>
      </c>
      <c r="D808" s="663"/>
      <c r="E808" s="8" t="s">
        <v>6</v>
      </c>
      <c r="F808" s="8" t="s">
        <v>6</v>
      </c>
      <c r="G808" s="8" t="s">
        <v>6</v>
      </c>
      <c r="H808" s="8" t="s">
        <v>6</v>
      </c>
    </row>
    <row r="809" spans="1:8" ht="29.1" customHeight="1" thickBot="1" x14ac:dyDescent="0.3">
      <c r="A809" s="165" t="str">
        <f>'02 LISTE DE CONTRÔLE ET RAPPORT'!A809</f>
        <v/>
      </c>
      <c r="B809" s="197">
        <f>'02 LISTE DE CONTRÔLE ET RAPPORT'!B809</f>
        <v>4403</v>
      </c>
      <c r="C809" s="699" t="str">
        <f>'02 LISTE DE CONTRÔLE ET RAPPORT'!C809</f>
        <v>Description des défauts:</v>
      </c>
      <c r="D809" s="665"/>
      <c r="E809" s="8" t="s">
        <v>6</v>
      </c>
      <c r="F809" s="8" t="s">
        <v>6</v>
      </c>
      <c r="G809" s="8" t="s">
        <v>6</v>
      </c>
      <c r="H809" s="8" t="s">
        <v>6</v>
      </c>
    </row>
    <row r="810" spans="1:8" ht="29.1" customHeight="1" thickBot="1" x14ac:dyDescent="0.3">
      <c r="A810" s="674" t="str">
        <f>'02 LISTE DE CONTRÔLE ET RAPPORT'!A810</f>
        <v/>
      </c>
      <c r="B810" s="373">
        <f>'02 LISTE DE CONTRÔLE ET RAPPORT'!B810</f>
        <v>5000</v>
      </c>
      <c r="C810" s="708" t="str">
        <f>'02 LISTE DE CONTRÔLE ET RAPPORT'!C810</f>
        <v>Évacuation des eaux usées</v>
      </c>
      <c r="D810" s="672"/>
      <c r="E810" s="8" t="s">
        <v>6</v>
      </c>
      <c r="F810" s="8" t="s">
        <v>6</v>
      </c>
      <c r="G810" s="8" t="s">
        <v>6</v>
      </c>
      <c r="H810" s="8" t="s">
        <v>6</v>
      </c>
    </row>
    <row r="811" spans="1:8" ht="29.1" customHeight="1" thickBot="1" x14ac:dyDescent="0.3">
      <c r="A811" s="654" t="str">
        <f>'02 LISTE DE CONTRÔLE ET RAPPORT'!A811</f>
        <v/>
      </c>
      <c r="B811" s="648">
        <f>'02 LISTE DE CONTRÔLE ET RAPPORT'!B811</f>
        <v>5100</v>
      </c>
      <c r="C811" s="690" t="str">
        <f>'02 LISTE DE CONTRÔLE ET RAPPORT'!C811</f>
        <v>Documents d’exploitation (*pour les abris d’hôpitaux et d’EMS construits avant 2012)</v>
      </c>
      <c r="D811" s="656"/>
      <c r="E811" s="8" t="s">
        <v>6</v>
      </c>
      <c r="F811" s="8" t="s">
        <v>6</v>
      </c>
      <c r="G811" s="8" t="s">
        <v>6</v>
      </c>
      <c r="H811" s="8" t="s">
        <v>6</v>
      </c>
    </row>
    <row r="812" spans="1:8" ht="29.1" customHeight="1" thickBot="1" x14ac:dyDescent="0.3">
      <c r="A812" s="72" t="str">
        <f>'02 LISTE DE CONTRÔLE ET RAPPORT'!A812</f>
        <v/>
      </c>
      <c r="B812" s="207">
        <f>'02 LISTE DE CONTRÔLE ET RAPPORT'!B812</f>
        <v>5101</v>
      </c>
      <c r="C812" s="680" t="str">
        <f>'02 LISTE DE CONTRÔLE ET RAPPORT'!C812</f>
        <v>Schéma d’exploitation</v>
      </c>
      <c r="D812" s="651"/>
      <c r="E812" s="8" t="s">
        <v>6</v>
      </c>
      <c r="F812" s="8" t="s">
        <v>6</v>
      </c>
      <c r="G812" s="8" t="s">
        <v>6</v>
      </c>
      <c r="H812" s="8" t="s">
        <v>6</v>
      </c>
    </row>
    <row r="813" spans="1:8" ht="29.1" customHeight="1" x14ac:dyDescent="0.25">
      <c r="A813" s="67" t="str">
        <f>'02 LISTE DE CONTRÔLE ET RAPPORT'!A813</f>
        <v/>
      </c>
      <c r="B813" s="190">
        <f>'02 LISTE DE CONTRÔLE ET RAPPORT'!B813</f>
        <v>5101.01</v>
      </c>
      <c r="C813" s="695" t="str">
        <f>'02 LISTE DE CONTRÔLE ET RAPPORT'!C813</f>
        <v>Description du défaut: Le schéma d’exploitation «Évacuation des eaux usées» (schéma de principe avec mode d’emploi) n’est pas affiché en permanence à un endroit approprié.</v>
      </c>
      <c r="D813" s="70"/>
      <c r="E813" s="8" t="s">
        <v>6</v>
      </c>
      <c r="F813" s="8" t="s">
        <v>6</v>
      </c>
      <c r="G813" s="8" t="s">
        <v>6</v>
      </c>
      <c r="H813" s="8" t="s">
        <v>6</v>
      </c>
    </row>
    <row r="814" spans="1:8" ht="29.1" customHeight="1" x14ac:dyDescent="0.25">
      <c r="A814" s="221" t="str">
        <f>'02 LISTE DE CONTRÔLE ET RAPPORT'!A814</f>
        <v/>
      </c>
      <c r="B814" s="222"/>
      <c r="C814" s="682" t="str">
        <f>'02 LISTE DE CONTRÔLE ET RAPPORT'!C814</f>
        <v>Il convient d’établir un schéma d’exploitation et de le fixer bien en évidence et de façon permanente au niveau de la pompe de la fosse fécale.</v>
      </c>
      <c r="D814" s="238"/>
      <c r="E814" s="8" t="s">
        <v>6</v>
      </c>
      <c r="F814" s="8" t="s">
        <v>6</v>
      </c>
      <c r="G814" s="8" t="s">
        <v>6</v>
      </c>
      <c r="H814" s="8" t="s">
        <v>6</v>
      </c>
    </row>
    <row r="815" spans="1:8" ht="29.1" customHeight="1" x14ac:dyDescent="0.25">
      <c r="A815" s="67" t="str">
        <f>'02 LISTE DE CONTRÔLE ET RAPPORT'!A815</f>
        <v/>
      </c>
      <c r="B815" s="191">
        <f>'02 LISTE DE CONTRÔLE ET RAPPORT'!B815</f>
        <v>5101.0200000000004</v>
      </c>
      <c r="C815" s="681" t="str">
        <f>'02 LISTE DE CONTRÔLE ET RAPPORT'!C815</f>
        <v>Description du défaut: Le schéma d’exploitation «Évacuation des eaux usées» ne correspond pas à l’installation actuelle.</v>
      </c>
      <c r="D815" s="70"/>
      <c r="E815" s="8" t="s">
        <v>6</v>
      </c>
      <c r="F815" s="8" t="s">
        <v>6</v>
      </c>
      <c r="G815" s="8" t="s">
        <v>6</v>
      </c>
      <c r="H815" s="8" t="s">
        <v>6</v>
      </c>
    </row>
    <row r="816" spans="1:8" ht="29.1" customHeight="1" x14ac:dyDescent="0.25">
      <c r="A816" s="221" t="str">
        <f>'02 LISTE DE CONTRÔLE ET RAPPORT'!A816</f>
        <v/>
      </c>
      <c r="B816" s="222"/>
      <c r="C816" s="682" t="str">
        <f>'02 LISTE DE CONTRÔLE ET RAPPORT'!C816</f>
        <v>Le schéma d’exploitation doit correspondre aux installations actuelles et être complété, corrigé ou redessiné en conséquence.</v>
      </c>
      <c r="D816" s="238"/>
      <c r="E816" s="8" t="s">
        <v>6</v>
      </c>
      <c r="F816" s="8" t="s">
        <v>6</v>
      </c>
      <c r="G816" s="8" t="s">
        <v>6</v>
      </c>
      <c r="H816" s="8" t="s">
        <v>6</v>
      </c>
    </row>
    <row r="817" spans="1:8" ht="29.1" customHeight="1" x14ac:dyDescent="0.25">
      <c r="A817" s="67" t="str">
        <f>'02 LISTE DE CONTRÔLE ET RAPPORT'!A817</f>
        <v/>
      </c>
      <c r="B817" s="191">
        <f>'02 LISTE DE CONTRÔLE ET RAPPORT'!B817</f>
        <v>5101.03</v>
      </c>
      <c r="C817" s="681" t="str">
        <f>'02 LISTE DE CONTRÔLE ET RAPPORT'!C817</f>
        <v>Description du défaut: Les modes de fonctionnement suivants ne peuvent pas être configurés correctement sur la base du schéma d’exploitation:</v>
      </c>
      <c r="D817" s="70"/>
      <c r="E817" s="8" t="s">
        <v>6</v>
      </c>
      <c r="F817" s="8" t="s">
        <v>6</v>
      </c>
      <c r="G817" s="8" t="s">
        <v>6</v>
      </c>
      <c r="H817" s="8" t="s">
        <v>6</v>
      </c>
    </row>
    <row r="818" spans="1:8" ht="29.1" customHeight="1" x14ac:dyDescent="0.25">
      <c r="A818" s="221" t="str">
        <f>'02 LISTE DE CONTRÔLE ET RAPPORT'!A818</f>
        <v/>
      </c>
      <c r="B818" s="222"/>
      <c r="C818" s="688" t="str">
        <f>'02 LISTE DE CONTRÔLE ET RAPPORT'!C818</f>
        <v>-        fonctionnement normale,</v>
      </c>
      <c r="D818" s="238"/>
      <c r="E818" s="8" t="s">
        <v>6</v>
      </c>
      <c r="F818" s="8" t="s">
        <v>6</v>
      </c>
      <c r="G818" s="8" t="s">
        <v>6</v>
      </c>
      <c r="H818" s="8" t="s">
        <v>6</v>
      </c>
    </row>
    <row r="819" spans="1:8" ht="29.1" customHeight="1" x14ac:dyDescent="0.25">
      <c r="A819" s="221" t="str">
        <f>'02 LISTE DE CONTRÔLE ET RAPPORT'!A819</f>
        <v/>
      </c>
      <c r="B819" s="222"/>
      <c r="C819" s="688" t="str">
        <f>'02 LISTE DE CONTRÔLE ET RAPPORT'!C819</f>
        <v>-        fonctionnement en cas de défectuosité de la canalisation locale et</v>
      </c>
      <c r="D819" s="238"/>
      <c r="E819" s="8" t="s">
        <v>6</v>
      </c>
      <c r="F819" s="8" t="s">
        <v>6</v>
      </c>
      <c r="G819" s="8" t="s">
        <v>6</v>
      </c>
      <c r="H819" s="8" t="s">
        <v>6</v>
      </c>
    </row>
    <row r="820" spans="1:8" ht="29.1" customHeight="1" x14ac:dyDescent="0.25">
      <c r="A820" s="221" t="str">
        <f>'02 LISTE DE CONTRÔLE ET RAPPORT'!A820</f>
        <v/>
      </c>
      <c r="B820" s="222"/>
      <c r="C820" s="688" t="str">
        <f>'02 LISTE DE CONTRÔLE ET RAPPORT'!C820</f>
        <v>-        fonctionnement en cas de défaillance de la pompe des eaux usées (si la canalisation est située plus haut).</v>
      </c>
      <c r="D820" s="238"/>
      <c r="E820" s="8" t="s">
        <v>6</v>
      </c>
      <c r="F820" s="8" t="s">
        <v>6</v>
      </c>
      <c r="G820" s="8" t="s">
        <v>6</v>
      </c>
      <c r="H820" s="8" t="s">
        <v>6</v>
      </c>
    </row>
    <row r="821" spans="1:8" ht="29.1" customHeight="1" thickBot="1" x14ac:dyDescent="0.3">
      <c r="A821" s="221" t="str">
        <f>'02 LISTE DE CONTRÔLE ET RAPPORT'!A821</f>
        <v/>
      </c>
      <c r="B821" s="225"/>
      <c r="C821" s="694" t="str">
        <f>'02 LISTE DE CONTRÔLE ET RAPPORT'!C821</f>
        <v>La marche à suivre en vue de l’élimination de ce défaut doit être discutée avec l’autorité cantonale responsable des ouvrages de protection.</v>
      </c>
      <c r="D821" s="238"/>
      <c r="E821" s="8" t="s">
        <v>6</v>
      </c>
      <c r="F821" s="8" t="s">
        <v>6</v>
      </c>
      <c r="G821" s="8" t="s">
        <v>6</v>
      </c>
      <c r="H821" s="8" t="s">
        <v>6</v>
      </c>
    </row>
    <row r="822" spans="1:8" ht="29.1" customHeight="1" thickBot="1" x14ac:dyDescent="0.3">
      <c r="A822" s="72" t="str">
        <f>'02 LISTE DE CONTRÔLE ET RAPPORT'!A822</f>
        <v/>
      </c>
      <c r="B822" s="207">
        <f>'02 LISTE DE CONTRÔLE ET RAPPORT'!B822</f>
        <v>5102</v>
      </c>
      <c r="C822" s="680" t="str">
        <f>'02 LISTE DE CONTRÔLE ET RAPPORT'!C822</f>
        <v>Désignation des composants</v>
      </c>
      <c r="D822" s="651"/>
      <c r="E822" s="8" t="s">
        <v>6</v>
      </c>
      <c r="F822" s="8" t="s">
        <v>6</v>
      </c>
      <c r="G822" s="8" t="s">
        <v>6</v>
      </c>
      <c r="H822" s="8" t="s">
        <v>6</v>
      </c>
    </row>
    <row r="823" spans="1:8" ht="29.1" customHeight="1" x14ac:dyDescent="0.25">
      <c r="A823" s="67" t="str">
        <f>'02 LISTE DE CONTRÔLE ET RAPPORT'!A823</f>
        <v/>
      </c>
      <c r="B823" s="190">
        <f>'02 LISTE DE CONTRÔLE ET RAPPORT'!B823</f>
        <v>5102.01</v>
      </c>
      <c r="C823" s="695" t="str">
        <f>'02 LISTE DE CONTRÔLE ET RAPPORT'!C823</f>
        <v>Description du défaut: Les désignations utilisées ne correspondent pas aux numérotations et aux positions des ITE et du schéma d’exploitation.</v>
      </c>
      <c r="D823" s="70"/>
      <c r="E823" s="8" t="s">
        <v>6</v>
      </c>
      <c r="F823" s="8" t="s">
        <v>6</v>
      </c>
      <c r="G823" s="8" t="s">
        <v>6</v>
      </c>
      <c r="H823" s="8" t="s">
        <v>6</v>
      </c>
    </row>
    <row r="824" spans="1:8" ht="29.1" customHeight="1" x14ac:dyDescent="0.25">
      <c r="A824" s="221" t="str">
        <f>'02 LISTE DE CONTRÔLE ET RAPPORT'!A824</f>
        <v/>
      </c>
      <c r="B824" s="222"/>
      <c r="C824" s="682" t="str">
        <f>'02 LISTE DE CONTRÔLE ET RAPPORT'!C824</f>
        <v>Ces inscriptions doivent être corrigées ou complétées.</v>
      </c>
      <c r="D824" s="238"/>
      <c r="E824" s="8" t="s">
        <v>6</v>
      </c>
      <c r="F824" s="8" t="s">
        <v>6</v>
      </c>
      <c r="G824" s="8" t="s">
        <v>6</v>
      </c>
      <c r="H824" s="8" t="s">
        <v>6</v>
      </c>
    </row>
    <row r="825" spans="1:8" ht="29.1" customHeight="1" x14ac:dyDescent="0.25">
      <c r="A825" s="67" t="str">
        <f>'02 LISTE DE CONTRÔLE ET RAPPORT'!A825</f>
        <v/>
      </c>
      <c r="B825" s="191">
        <f>'02 LISTE DE CONTRÔLE ET RAPPORT'!B825</f>
        <v>5102.0200000000004</v>
      </c>
      <c r="C825" s="681" t="str">
        <f>'02 LISTE DE CONTRÔLE ET RAPPORT'!C825</f>
        <v>Description du défaut: Les inscriptions ne sont pas apposées en permanence et de manière à exclure toute confusion.</v>
      </c>
      <c r="D825" s="70"/>
      <c r="E825" s="8" t="s">
        <v>6</v>
      </c>
      <c r="F825" s="8" t="s">
        <v>6</v>
      </c>
      <c r="G825" s="8" t="s">
        <v>6</v>
      </c>
      <c r="H825" s="8" t="s">
        <v>6</v>
      </c>
    </row>
    <row r="826" spans="1:8" ht="29.1" customHeight="1" thickBot="1" x14ac:dyDescent="0.3">
      <c r="A826" s="236" t="str">
        <f>'02 LISTE DE CONTRÔLE ET RAPPORT'!A826</f>
        <v/>
      </c>
      <c r="B826" s="225"/>
      <c r="C826" s="683" t="str">
        <f>'02 LISTE DE CONTRÔLE ET RAPPORT'!C826</f>
        <v>Les inscriptions doivent être apposées en permanence à l’endroit prévu (p. ex. autocollant, plaquette en aluminium avec chaîne, etc.) et pouvoir être clairement attribuées au composant correspondant. Grâce à elles, les installations doivent pouvoir être utilisées à l’aide du schéma d’exploitation même par un personnel non spécialisé ayant reçu les instructions nécessaires.</v>
      </c>
      <c r="D826" s="239"/>
      <c r="E826" s="8" t="s">
        <v>6</v>
      </c>
      <c r="F826" s="8" t="s">
        <v>6</v>
      </c>
      <c r="G826" s="8" t="s">
        <v>6</v>
      </c>
      <c r="H826" s="8" t="s">
        <v>6</v>
      </c>
    </row>
    <row r="827" spans="1:8" ht="29.1" customHeight="1" thickBot="1" x14ac:dyDescent="0.3">
      <c r="A827" s="654" t="str">
        <f>'02 LISTE DE CONTRÔLE ET RAPPORT'!A827</f>
        <v/>
      </c>
      <c r="B827" s="648">
        <f>'02 LISTE DE CONTRÔLE ET RAPPORT'!B827</f>
        <v>5200</v>
      </c>
      <c r="C827" s="690" t="str">
        <f>'02 LISTE DE CONTRÔLE ET RAPPORT'!C827</f>
        <v>Contrôle du fonctionnement des écoulements</v>
      </c>
      <c r="D827" s="656"/>
      <c r="E827" s="8" t="s">
        <v>6</v>
      </c>
      <c r="F827" s="8" t="s">
        <v>6</v>
      </c>
      <c r="G827" s="8" t="s">
        <v>6</v>
      </c>
      <c r="H827" s="8" t="s">
        <v>6</v>
      </c>
    </row>
    <row r="828" spans="1:8" ht="29.1" customHeight="1" thickBot="1" x14ac:dyDescent="0.3">
      <c r="A828" s="72" t="str">
        <f>'02 LISTE DE CONTRÔLE ET RAPPORT'!A828</f>
        <v/>
      </c>
      <c r="B828" s="207">
        <f>'02 LISTE DE CONTRÔLE ET RAPPORT'!B828</f>
        <v>5201</v>
      </c>
      <c r="C828" s="680" t="str">
        <f>'02 LISTE DE CONTRÔLE ET RAPPORT'!C828</f>
        <v>Vannes et couvercles pour puits</v>
      </c>
      <c r="D828" s="651"/>
      <c r="E828" s="8" t="s">
        <v>6</v>
      </c>
      <c r="F828" s="8" t="s">
        <v>6</v>
      </c>
      <c r="G828" s="8" t="s">
        <v>6</v>
      </c>
      <c r="H828" s="8" t="s">
        <v>6</v>
      </c>
    </row>
    <row r="829" spans="1:8" ht="29.1" customHeight="1" x14ac:dyDescent="0.25">
      <c r="A829" s="68" t="str">
        <f>'02 LISTE DE CONTRÔLE ET RAPPORT'!A829</f>
        <v/>
      </c>
      <c r="B829" s="193">
        <f>'02 LISTE DE CONTRÔLE ET RAPPORT'!B829</f>
        <v>5201.01</v>
      </c>
      <c r="C829" s="691" t="str">
        <f>'02 LISTE DE CONTRÔLE ET RAPPORT'!C829</f>
        <v>Description du défaut: Certaines installations d’évacuation des eaux usées nécessaires pour cet ouvrage de protection sont manquantes.</v>
      </c>
      <c r="D829" s="71"/>
      <c r="E829" s="8" t="s">
        <v>6</v>
      </c>
      <c r="F829" s="8" t="s">
        <v>6</v>
      </c>
      <c r="G829" s="8" t="s">
        <v>6</v>
      </c>
      <c r="H829" s="8" t="s">
        <v>6</v>
      </c>
    </row>
    <row r="830" spans="1:8" ht="29.1" customHeight="1" x14ac:dyDescent="0.25">
      <c r="A830" s="221" t="str">
        <f>'02 LISTE DE CONTRÔLE ET RAPPORT'!A830</f>
        <v/>
      </c>
      <c r="B830" s="222"/>
      <c r="C830" s="682" t="str">
        <f>'02 LISTE DE CONTRÔLE ET RAPPORT'!C830</f>
        <v xml:space="preserve">La construction ne correspond plus à l’utilisation initialement autorisée. </v>
      </c>
      <c r="D830" s="238"/>
      <c r="E830" s="8" t="s">
        <v>6</v>
      </c>
      <c r="F830" s="8" t="s">
        <v>6</v>
      </c>
      <c r="G830" s="8" t="s">
        <v>6</v>
      </c>
      <c r="H830" s="8" t="s">
        <v>6</v>
      </c>
    </row>
    <row r="831" spans="1:8" ht="29.1" customHeight="1" x14ac:dyDescent="0.25">
      <c r="A831" s="221" t="str">
        <f>'02 LISTE DE CONTRÔLE ET RAPPORT'!A831</f>
        <v/>
      </c>
      <c r="B831" s="222"/>
      <c r="C831" s="682" t="str">
        <f>'02 LISTE DE CONTRÔLE ET RAPPORT'!C831</f>
        <v>En cas de défaut en la matière, la marche à suivre doit être discutée avec l’autorité cantonale responsable des ouvrages de protection.</v>
      </c>
      <c r="D831" s="238"/>
      <c r="E831" s="8" t="s">
        <v>6</v>
      </c>
      <c r="F831" s="8" t="s">
        <v>6</v>
      </c>
      <c r="G831" s="8" t="s">
        <v>6</v>
      </c>
      <c r="H831" s="8" t="s">
        <v>6</v>
      </c>
    </row>
    <row r="832" spans="1:8" ht="29.1" customHeight="1" x14ac:dyDescent="0.25">
      <c r="A832" s="14" t="str">
        <f>'02 LISTE DE CONTRÔLE ET RAPPORT'!A832</f>
        <v/>
      </c>
      <c r="B832" s="63">
        <f>'02 LISTE DE CONTRÔLE ET RAPPORT'!B832</f>
        <v>5201.0200000000004</v>
      </c>
      <c r="C832" s="693" t="str">
        <f>'02 LISTE DE CONTRÔLE ET RAPPORT'!C832</f>
        <v>Description du défaut: Les vannes de canalisation ne fonctionnent pas.</v>
      </c>
      <c r="D832" s="71"/>
      <c r="E832" s="8" t="s">
        <v>6</v>
      </c>
      <c r="F832" s="8" t="s">
        <v>6</v>
      </c>
      <c r="G832" s="8" t="s">
        <v>6</v>
      </c>
      <c r="H832" s="8" t="s">
        <v>6</v>
      </c>
    </row>
    <row r="833" spans="1:8" ht="29.1" customHeight="1" x14ac:dyDescent="0.25">
      <c r="A833" s="221" t="str">
        <f>'02 LISTE DE CONTRÔLE ET RAPPORT'!A833</f>
        <v/>
      </c>
      <c r="B833" s="222"/>
      <c r="C833" s="682" t="str">
        <f>'02 LISTE DE CONTRÔLE ET RAPPORT'!C833</f>
        <v>Elles doivent faire l’objet d’un service d’entretien général ou être remplacées.</v>
      </c>
      <c r="D833" s="238"/>
      <c r="E833" s="8" t="s">
        <v>6</v>
      </c>
      <c r="F833" s="8" t="s">
        <v>6</v>
      </c>
      <c r="G833" s="8" t="s">
        <v>6</v>
      </c>
      <c r="H833" s="8" t="s">
        <v>6</v>
      </c>
    </row>
    <row r="834" spans="1:8" ht="29.1" customHeight="1" x14ac:dyDescent="0.25">
      <c r="A834" s="61" t="str">
        <f>'02 LISTE DE CONTRÔLE ET RAPPORT'!A834</f>
        <v/>
      </c>
      <c r="B834" s="191">
        <f>'02 LISTE DE CONTRÔLE ET RAPPORT'!B834</f>
        <v>5201.03</v>
      </c>
      <c r="C834" s="681" t="str">
        <f>'02 LISTE DE CONTRÔLE ET RAPPORT'!C834</f>
        <v>Description du défaut: Les couvercles pour puits ne sont pas entretenus.</v>
      </c>
      <c r="D834" s="70"/>
      <c r="E834" s="8" t="s">
        <v>6</v>
      </c>
      <c r="F834" s="8" t="s">
        <v>6</v>
      </c>
      <c r="G834" s="8" t="s">
        <v>6</v>
      </c>
      <c r="H834" s="8" t="s">
        <v>6</v>
      </c>
    </row>
    <row r="835" spans="1:8" ht="29.1" customHeight="1" x14ac:dyDescent="0.25">
      <c r="A835" s="221" t="str">
        <f>'02 LISTE DE CONTRÔLE ET RAPPORT'!A835</f>
        <v/>
      </c>
      <c r="B835" s="222"/>
      <c r="C835" s="682" t="str">
        <f>'02 LISTE DE CONTRÔLE ET RAPPORT'!C835</f>
        <v>Ils doivent faire l’objet d’un service d’entretien général. Les joints en caoutchouc qui sont fragilisés, durcis, fissurés ou endommagés doivent être remplacés. Il faut se procurer des joints pour remplacer ceux qui sont manquants et les mettre en place.</v>
      </c>
      <c r="D835" s="238"/>
      <c r="E835" s="8" t="s">
        <v>6</v>
      </c>
      <c r="F835" s="8" t="s">
        <v>6</v>
      </c>
      <c r="G835" s="8" t="s">
        <v>6</v>
      </c>
      <c r="H835" s="8" t="s">
        <v>6</v>
      </c>
    </row>
    <row r="836" spans="1:8" ht="29.1" customHeight="1" x14ac:dyDescent="0.25">
      <c r="A836" s="61" t="str">
        <f>'02 LISTE DE CONTRÔLE ET RAPPORT'!A836</f>
        <v/>
      </c>
      <c r="B836" s="191">
        <f>'02 LISTE DE CONTRÔLE ET RAPPORT'!B836</f>
        <v>5201.04</v>
      </c>
      <c r="C836" s="681" t="str">
        <f>'02 LISTE DE CONTRÔLE ET RAPPORT'!C836</f>
        <v>Description du défaut: Les outils ou clés utilisés pour les différentes bouches d’écoulement, couvercles pour puits, vannes d’arrêt, grilles caillebotis sont manquants.</v>
      </c>
      <c r="D836" s="70"/>
      <c r="E836" s="8" t="s">
        <v>6</v>
      </c>
      <c r="F836" s="8" t="s">
        <v>6</v>
      </c>
      <c r="G836" s="8" t="s">
        <v>6</v>
      </c>
      <c r="H836" s="8" t="s">
        <v>6</v>
      </c>
    </row>
    <row r="837" spans="1:8" ht="29.1" customHeight="1" thickBot="1" x14ac:dyDescent="0.3">
      <c r="A837" s="221" t="str">
        <f>'02 LISTE DE CONTRÔLE ET RAPPORT'!A837</f>
        <v/>
      </c>
      <c r="B837" s="225"/>
      <c r="C837" s="683" t="str">
        <f>'02 LISTE DE CONTRÔLE ET RAPPORT'!C837</f>
        <v>Il faut se procurer les clés et outils spéciaux et les entreposer dans la construction (local d’entretien technique, local ventilation).</v>
      </c>
      <c r="D837" s="238"/>
      <c r="E837" s="8" t="s">
        <v>6</v>
      </c>
      <c r="F837" s="8" t="s">
        <v>6</v>
      </c>
      <c r="G837" s="8" t="s">
        <v>6</v>
      </c>
      <c r="H837" s="8" t="s">
        <v>6</v>
      </c>
    </row>
    <row r="838" spans="1:8" ht="29.1" customHeight="1" thickBot="1" x14ac:dyDescent="0.3">
      <c r="A838" s="72" t="str">
        <f>'02 LISTE DE CONTRÔLE ET RAPPORT'!A838</f>
        <v/>
      </c>
      <c r="B838" s="207">
        <f>'02 LISTE DE CONTRÔLE ET RAPPORT'!B838</f>
        <v>5202</v>
      </c>
      <c r="C838" s="680" t="str">
        <f>'02 LISTE DE CONTRÔLE ET RAPPORT'!C838</f>
        <v>Écoulements au sol</v>
      </c>
      <c r="D838" s="651"/>
      <c r="E838" s="8" t="s">
        <v>6</v>
      </c>
      <c r="F838" s="8" t="s">
        <v>6</v>
      </c>
      <c r="G838" s="8" t="s">
        <v>6</v>
      </c>
      <c r="H838" s="8" t="s">
        <v>6</v>
      </c>
    </row>
    <row r="839" spans="1:8" ht="29.1" customHeight="1" x14ac:dyDescent="0.25">
      <c r="A839" s="68" t="str">
        <f>'02 LISTE DE CONTRÔLE ET RAPPORT'!A839</f>
        <v/>
      </c>
      <c r="B839" s="193">
        <f>'02 LISTE DE CONTRÔLE ET RAPPORT'!B839</f>
        <v>5202.01</v>
      </c>
      <c r="C839" s="691" t="str">
        <f>'02 LISTE DE CONTRÔLE ET RAPPORT'!C839</f>
        <v>Description du défaut: Certaines conduites d’évacuation des eaux reliant la zone non protégée à l’intérieur de la construction ne sont pas munies d’un écoulement au sol avec verrouillage mécanique ou de vannes d’arrêt.</v>
      </c>
      <c r="D839" s="71"/>
      <c r="E839" s="8" t="s">
        <v>6</v>
      </c>
      <c r="F839" s="8" t="s">
        <v>6</v>
      </c>
      <c r="G839" s="8" t="s">
        <v>6</v>
      </c>
      <c r="H839" s="8" t="s">
        <v>6</v>
      </c>
    </row>
    <row r="840" spans="1:8" ht="29.1" customHeight="1" x14ac:dyDescent="0.25">
      <c r="A840" s="221" t="str">
        <f>'02 LISTE DE CONTRÔLE ET RAPPORT'!A840</f>
        <v/>
      </c>
      <c r="B840" s="222"/>
      <c r="C840" s="682" t="str">
        <f>'02 LISTE DE CONTRÔLE ET RAPPORT'!C840</f>
        <v>Ces conduites d’évacuation des eaux doivent pouvoir être verrouillées au moment de la préparation de la construction (p. ex. plaques d’acier). Le plan des canalisations et le schéma d’exploitation relatif aux eaux usées doivent être actualisés. La marche à suivre en vue de l’élimination de ce défaut doit être discutée avec l’autorité cantonale responsable des ouvrages de protection.</v>
      </c>
      <c r="D840" s="238"/>
      <c r="E840" s="8" t="s">
        <v>6</v>
      </c>
      <c r="F840" s="8" t="s">
        <v>6</v>
      </c>
      <c r="G840" s="8" t="s">
        <v>6</v>
      </c>
      <c r="H840" s="8" t="s">
        <v>6</v>
      </c>
    </row>
    <row r="841" spans="1:8" ht="29.1" customHeight="1" x14ac:dyDescent="0.25">
      <c r="A841" s="68" t="str">
        <f>'02 LISTE DE CONTRÔLE ET RAPPORT'!A841</f>
        <v/>
      </c>
      <c r="B841" s="63">
        <f>'02 LISTE DE CONTRÔLE ET RAPPORT'!B841</f>
        <v>5202.0200000000004</v>
      </c>
      <c r="C841" s="693" t="str">
        <f>'02 LISTE DE CONTRÔLE ET RAPPORT'!C841</f>
        <v>Description du défaut: Les bouches d’écoulement au sol sont sales, présentent des traces de rouille ou ne fonctionnent pas correctement.</v>
      </c>
      <c r="D841" s="71"/>
      <c r="E841" s="8" t="s">
        <v>6</v>
      </c>
      <c r="F841" s="8" t="s">
        <v>6</v>
      </c>
      <c r="G841" s="8" t="s">
        <v>6</v>
      </c>
      <c r="H841" s="8" t="s">
        <v>6</v>
      </c>
    </row>
    <row r="842" spans="1:8" ht="29.1" customHeight="1" x14ac:dyDescent="0.25">
      <c r="A842" s="221" t="str">
        <f>'02 LISTE DE CONTRÔLE ET RAPPORT'!A842</f>
        <v/>
      </c>
      <c r="B842" s="222"/>
      <c r="C842" s="682" t="str">
        <f>'02 LISTE DE CONTRÔLE ET RAPPORT'!C842</f>
        <v>Les grilles rouillées ou corrodées doivent être nettoyées et, au besoin, dérouillées par sablage et traitées avec une peinture à base de goudron (ITE-Pos 126). Il y a lieu de remplacer les joints défectueux et de se procurer ceux qui manquent.</v>
      </c>
      <c r="D842" s="238"/>
      <c r="E842" s="8" t="s">
        <v>6</v>
      </c>
      <c r="F842" s="8" t="s">
        <v>6</v>
      </c>
      <c r="G842" s="8" t="s">
        <v>6</v>
      </c>
      <c r="H842" s="8" t="s">
        <v>6</v>
      </c>
    </row>
    <row r="843" spans="1:8" ht="29.1" customHeight="1" x14ac:dyDescent="0.25">
      <c r="A843" s="68" t="str">
        <f>'02 LISTE DE CONTRÔLE ET RAPPORT'!A843</f>
        <v/>
      </c>
      <c r="B843" s="63">
        <f>'02 LISTE DE CONTRÔLE ET RAPPORT'!B843</f>
        <v>5202.03</v>
      </c>
      <c r="C843" s="693" t="str">
        <f>'02 LISTE DE CONTRÔLE ET RAPPORT'!C843</f>
        <v>Description du défaut: Le local des machines possède un écoulement au sol. À contrôler dans les abris pour lesquels un groupe électrogène de secours est prescrit (abris à partir de 800 places protégées) ou a été installé.</v>
      </c>
      <c r="D843" s="71"/>
      <c r="E843" s="8" t="s">
        <v>6</v>
      </c>
      <c r="F843" s="8" t="s">
        <v>6</v>
      </c>
      <c r="G843" s="8" t="s">
        <v>6</v>
      </c>
    </row>
    <row r="844" spans="1:8" ht="29.1" customHeight="1" thickBot="1" x14ac:dyDescent="0.3">
      <c r="A844" s="221" t="str">
        <f>'02 LISTE DE CONTRÔLE ET RAPPORT'!A844</f>
        <v/>
      </c>
      <c r="B844" s="225"/>
      <c r="C844" s="683" t="str">
        <f>'02 LISTE DE CONTRÔLE ET RAPPORT'!C844</f>
        <v>Selon les instructions techniques actuellement en vigueur, il ne doit pas y avoir d’écoulements au sol dans le local des machines en raison du possible écoulement de lubrifiants et de carburants. L’écoulement au sol doit être fermé durablement (p. ex. avec du béton), ou il faut empêcher que des lubrifiants ou des carburants ne parviennent dans le système d’évacuation des eaux usées. La marche à suivre en vue de l’élimination de ce défaut doit être discutée avec l’autorité cantonale responsable des ouvrages de protection.</v>
      </c>
      <c r="D844" s="238"/>
      <c r="E844" s="8" t="s">
        <v>6</v>
      </c>
      <c r="F844" s="8" t="s">
        <v>6</v>
      </c>
      <c r="G844" s="8" t="s">
        <v>6</v>
      </c>
    </row>
    <row r="845" spans="1:8" ht="29.1" customHeight="1" thickBot="1" x14ac:dyDescent="0.3">
      <c r="A845" s="72" t="str">
        <f>'02 LISTE DE CONTRÔLE ET RAPPORT'!A845</f>
        <v/>
      </c>
      <c r="B845" s="207">
        <f>'02 LISTE DE CONTRÔLE ET RAPPORT'!B845</f>
        <v>5203</v>
      </c>
      <c r="C845" s="680" t="str">
        <f>'02 LISTE DE CONTRÔLE ET RAPPORT'!C845</f>
        <v>Évacuation des eaux usées (*pour les abris d’hôpitaux et d’EMS construits avant 2012)</v>
      </c>
      <c r="D845" s="651"/>
      <c r="E845" s="8" t="s">
        <v>6</v>
      </c>
      <c r="F845" s="8" t="s">
        <v>6</v>
      </c>
      <c r="G845" s="8" t="s">
        <v>6</v>
      </c>
      <c r="H845" s="8" t="s">
        <v>6</v>
      </c>
    </row>
    <row r="846" spans="1:8" ht="29.1" customHeight="1" x14ac:dyDescent="0.25">
      <c r="A846" s="75" t="str">
        <f>'02 LISTE DE CONTRÔLE ET RAPPORT'!A846</f>
        <v/>
      </c>
      <c r="B846" s="200">
        <f>'02 LISTE DE CONTRÔLE ET RAPPORT'!B846</f>
        <v>5203.01</v>
      </c>
      <c r="C846" s="702" t="str">
        <f>'02 LISTE DE CONTRÔLE ET RAPPORT'!C846</f>
        <v>Description du défaut: Il n’est pas possible de passer au mode de fonctionnement de secours avec la pompe manuelle sans entrer dans la fosse fécale.</v>
      </c>
      <c r="D846" s="77"/>
      <c r="E846" s="8" t="s">
        <v>6</v>
      </c>
      <c r="F846" s="8" t="s">
        <v>6</v>
      </c>
      <c r="G846" s="8" t="s">
        <v>6</v>
      </c>
      <c r="H846" s="8" t="s">
        <v>6</v>
      </c>
    </row>
    <row r="847" spans="1:8" ht="29.1" customHeight="1" x14ac:dyDescent="0.25">
      <c r="A847" s="221" t="str">
        <f>'02 LISTE DE CONTRÔLE ET RAPPORT'!A847</f>
        <v/>
      </c>
      <c r="B847" s="222"/>
      <c r="C847" s="682" t="str">
        <f>'02 LISTE DE CONTRÔLE ET RAPPORT'!C847</f>
        <v>Cette situation peut être constitutive d’un danger. Le propriétaire s’expose à des conséquences en termes de responsabilité civile et doit en être informé. La marche à suivre doit être discutée avec l’autorité cantonale responsable des ouvrages de protection.</v>
      </c>
      <c r="D847" s="238"/>
      <c r="E847" s="8" t="s">
        <v>6</v>
      </c>
      <c r="F847" s="8" t="s">
        <v>6</v>
      </c>
      <c r="G847" s="8" t="s">
        <v>6</v>
      </c>
      <c r="H847" s="8" t="s">
        <v>6</v>
      </c>
    </row>
    <row r="848" spans="1:8" ht="29.1" customHeight="1" x14ac:dyDescent="0.25">
      <c r="A848" s="14" t="str">
        <f>'02 LISTE DE CONTRÔLE ET RAPPORT'!A848</f>
        <v/>
      </c>
      <c r="B848" s="63">
        <f>'02 LISTE DE CONTRÔLE ET RAPPORT'!B848</f>
        <v>5203.0200000000004</v>
      </c>
      <c r="C848" s="693" t="str">
        <f>'02 LISTE DE CONTRÔLE ET RAPPORT'!C848</f>
        <v>Description du défaut: Les eaux usées ne peuvent pas être évacuées au moyen de la pompe manuelle et du raccord Storz externe (75 ou 110 mm) en utilisant le tuyau de raccordement et les tuyaux flexibles prévus.</v>
      </c>
      <c r="D848" s="71"/>
      <c r="E848" s="8" t="s">
        <v>6</v>
      </c>
      <c r="F848" s="8" t="s">
        <v>6</v>
      </c>
      <c r="G848" s="8" t="s">
        <v>6</v>
      </c>
      <c r="H848" s="8" t="s">
        <v>6</v>
      </c>
    </row>
    <row r="849" spans="1:8" ht="29.1" customHeight="1" x14ac:dyDescent="0.25">
      <c r="A849" s="221" t="str">
        <f>'02 LISTE DE CONTRÔLE ET RAPPORT'!A849</f>
        <v/>
      </c>
      <c r="B849" s="222"/>
      <c r="C849" s="682" t="str">
        <f>'02 LISTE DE CONTRÔLE ET RAPPORT'!C849</f>
        <v>Il convient de se procurer les accessoires nécessaires (tuyau flexible, arc de tuyau, etc.), de les désigner de façon adéquate et de les déposer dans l’ouvrage de protection afin que les eaux usées de la fosse fécale puissent être évacuées à l’extérieur. Le fonctionnement du dispositif doit être contrôlé à l’occasion de la prochaine maintenance.</v>
      </c>
      <c r="D849" s="238"/>
      <c r="E849" s="8" t="s">
        <v>6</v>
      </c>
      <c r="F849" s="8" t="s">
        <v>6</v>
      </c>
      <c r="G849" s="8" t="s">
        <v>6</v>
      </c>
      <c r="H849" s="8" t="s">
        <v>6</v>
      </c>
    </row>
    <row r="850" spans="1:8" ht="29.1" customHeight="1" x14ac:dyDescent="0.25">
      <c r="A850" s="14" t="str">
        <f>'02 LISTE DE CONTRÔLE ET RAPPORT'!A850</f>
        <v/>
      </c>
      <c r="B850" s="63">
        <f>'02 LISTE DE CONTRÔLE ET RAPPORT'!B850</f>
        <v>5203.03</v>
      </c>
      <c r="C850" s="693" t="str">
        <f>'02 LISTE DE CONTRÔLE ET RAPPORT'!C850</f>
        <v>Description du défaut: Le manche de la pompe manuelle de la fosse fécale est manquant.</v>
      </c>
      <c r="D850" s="71"/>
      <c r="E850" s="8" t="s">
        <v>6</v>
      </c>
      <c r="F850" s="8" t="s">
        <v>6</v>
      </c>
      <c r="G850" s="8" t="s">
        <v>6</v>
      </c>
      <c r="H850" s="8" t="s">
        <v>6</v>
      </c>
    </row>
    <row r="851" spans="1:8" ht="29.1" customHeight="1" x14ac:dyDescent="0.25">
      <c r="A851" s="221" t="str">
        <f>'02 LISTE DE CONTRÔLE ET RAPPORT'!A851</f>
        <v/>
      </c>
      <c r="B851" s="222"/>
      <c r="C851" s="682" t="str">
        <f>'02 LISTE DE CONTRÔLE ET RAPPORT'!C851</f>
        <v>Il faut s’en procurer un auprès du fabricant et le fixer solidement au mur qui jouxte la pompe manuelle de la fosse fécale.</v>
      </c>
      <c r="D851" s="238"/>
      <c r="E851" s="8" t="s">
        <v>6</v>
      </c>
      <c r="F851" s="8" t="s">
        <v>6</v>
      </c>
      <c r="G851" s="8" t="s">
        <v>6</v>
      </c>
      <c r="H851" s="8" t="s">
        <v>6</v>
      </c>
    </row>
    <row r="852" spans="1:8" ht="29.1" customHeight="1" x14ac:dyDescent="0.25">
      <c r="A852" s="61" t="str">
        <f>'02 LISTE DE CONTRÔLE ET RAPPORT'!A852</f>
        <v/>
      </c>
      <c r="B852" s="191">
        <f>'02 LISTE DE CONTRÔLE ET RAPPORT'!B852</f>
        <v>5203.04</v>
      </c>
      <c r="C852" s="681" t="str">
        <f>'02 LISTE DE CONTRÔLE ET RAPPORT'!C852</f>
        <v>Description du défaut: Sur la pompe à matières fécales manuelle conservée avec batteurs à billes, le cône n'est pas fixé en position relevée. Les billes et les couvercles avec joints ne sont pas démontés et déposés près de la pompe manuelle dans un sac portant une inscription spéciale.</v>
      </c>
      <c r="D852" s="70"/>
      <c r="E852" s="8" t="s">
        <v>6</v>
      </c>
      <c r="F852" s="8" t="s">
        <v>6</v>
      </c>
      <c r="G852" s="8" t="s">
        <v>6</v>
      </c>
      <c r="H852" s="8" t="s">
        <v>6</v>
      </c>
    </row>
    <row r="853" spans="1:8" ht="29.1" customHeight="1" x14ac:dyDescent="0.25">
      <c r="A853" s="221" t="str">
        <f>'02 LISTE DE CONTRÔLE ET RAPPORT'!A853</f>
        <v/>
      </c>
      <c r="B853" s="222"/>
      <c r="C853" s="682" t="str">
        <f>'02 LISTE DE CONTRÔLE ET RAPPORT'!C853</f>
        <v>Le cône doit être bloqué en position relevée à l’aide d’un accessoire.</v>
      </c>
      <c r="D853" s="238"/>
      <c r="E853" s="8" t="s">
        <v>6</v>
      </c>
      <c r="F853" s="8" t="s">
        <v>6</v>
      </c>
      <c r="G853" s="8" t="s">
        <v>6</v>
      </c>
      <c r="H853" s="8" t="s">
        <v>6</v>
      </c>
    </row>
    <row r="854" spans="1:8" ht="29.1" customHeight="1" x14ac:dyDescent="0.25">
      <c r="A854" s="221" t="str">
        <f>'02 LISTE DE CONTRÔLE ET RAPPORT'!A854</f>
        <v/>
      </c>
      <c r="B854" s="222"/>
      <c r="C854" s="682" t="str">
        <f>'02 LISTE DE CONTRÔLE ET RAPPORT'!C854</f>
        <v>Afin que les composants ne se bloquent et ne rouillent pas, les billes et les couvercles avec joints doivent être démontés et déposés dans un sac près de la pompe manuelle.</v>
      </c>
      <c r="D854" s="238"/>
      <c r="E854" s="8" t="s">
        <v>6</v>
      </c>
      <c r="F854" s="8" t="s">
        <v>6</v>
      </c>
      <c r="G854" s="8" t="s">
        <v>6</v>
      </c>
      <c r="H854" s="8" t="s">
        <v>6</v>
      </c>
    </row>
    <row r="855" spans="1:8" ht="29.1" customHeight="1" x14ac:dyDescent="0.25">
      <c r="A855" s="14" t="str">
        <f>'02 LISTE DE CONTRÔLE ET RAPPORT'!A855</f>
        <v/>
      </c>
      <c r="B855" s="63">
        <f>'02 LISTE DE CONTRÔLE ET RAPPORT'!B855</f>
        <v>5203.05</v>
      </c>
      <c r="C855" s="693" t="str">
        <f>'02 LISTE DE CONTRÔLE ET RAPPORT'!C855</f>
        <v>Description du défaut: La pompe manuelle de la fosse fécale ne fonctionne pas.</v>
      </c>
      <c r="D855" s="71"/>
      <c r="E855" s="8" t="s">
        <v>6</v>
      </c>
      <c r="F855" s="8" t="s">
        <v>6</v>
      </c>
      <c r="G855" s="8" t="s">
        <v>6</v>
      </c>
      <c r="H855" s="8" t="s">
        <v>6</v>
      </c>
    </row>
    <row r="856" spans="1:8" ht="29.1" customHeight="1" x14ac:dyDescent="0.25">
      <c r="A856" s="221" t="str">
        <f>'02 LISTE DE CONTRÔLE ET RAPPORT'!A856</f>
        <v/>
      </c>
      <c r="B856" s="222"/>
      <c r="C856" s="682" t="str">
        <f>'02 LISTE DE CONTRÔLE ET RAPPORT'!C856</f>
        <v>Il convient de la remettre en état ou de la remplacer et de la conserver.</v>
      </c>
      <c r="D856" s="238"/>
      <c r="E856" s="8" t="s">
        <v>6</v>
      </c>
      <c r="F856" s="8" t="s">
        <v>6</v>
      </c>
      <c r="G856" s="8" t="s">
        <v>6</v>
      </c>
      <c r="H856" s="8" t="s">
        <v>6</v>
      </c>
    </row>
    <row r="857" spans="1:8" ht="29.1" customHeight="1" x14ac:dyDescent="0.25">
      <c r="A857" s="61" t="str">
        <f>'02 LISTE DE CONTRÔLE ET RAPPORT'!A857</f>
        <v/>
      </c>
      <c r="B857" s="191">
        <f>'02 LISTE DE CONTRÔLE ET RAPPORT'!B857</f>
        <v>5203.0600000000004</v>
      </c>
      <c r="C857" s="681" t="str">
        <f>'02 LISTE DE CONTRÔLE ET RAPPORT'!C857</f>
        <v>Description du défaut: Les puits et les canalisations ne sont pas propres.</v>
      </c>
      <c r="D857" s="70"/>
      <c r="E857" s="8" t="s">
        <v>6</v>
      </c>
      <c r="F857" s="8" t="s">
        <v>6</v>
      </c>
      <c r="G857" s="8" t="s">
        <v>6</v>
      </c>
      <c r="H857" s="8" t="s">
        <v>6</v>
      </c>
    </row>
    <row r="858" spans="1:8" ht="29.1" customHeight="1" x14ac:dyDescent="0.25">
      <c r="A858" s="221" t="str">
        <f>'02 LISTE DE CONTRÔLE ET RAPPORT'!A858</f>
        <v/>
      </c>
      <c r="B858" s="222"/>
      <c r="C858" s="682" t="str">
        <f>'02 LISTE DE CONTRÔLE ET RAPPORT'!C858</f>
        <v>Il convient de faire nettoyer les puits et les canalisations par une entreprise spécialisée tous les 5 à 10 ans au minimum. Il faut procéder à un nettoyage.</v>
      </c>
      <c r="D858" s="238"/>
      <c r="E858" s="8" t="s">
        <v>6</v>
      </c>
      <c r="F858" s="8" t="s">
        <v>6</v>
      </c>
      <c r="G858" s="8" t="s">
        <v>6</v>
      </c>
      <c r="H858" s="8" t="s">
        <v>6</v>
      </c>
    </row>
    <row r="859" spans="1:8" ht="29.1" customHeight="1" x14ac:dyDescent="0.25">
      <c r="A859" s="14" t="str">
        <f>'02 LISTE DE CONTRÔLE ET RAPPORT'!A859</f>
        <v/>
      </c>
      <c r="B859" s="63">
        <f>'02 LISTE DE CONTRÔLE ET RAPPORT'!B859</f>
        <v>5203.07</v>
      </c>
      <c r="C859" s="693" t="str">
        <f>'02 LISTE DE CONTRÔLE ET RAPPORT'!C859</f>
        <v>Description du défaut: La pompe électrique de la fosse fécale de la canalisation extérieure haute ne fonctionne pas.</v>
      </c>
      <c r="D859" s="71"/>
      <c r="E859" s="8" t="s">
        <v>6</v>
      </c>
      <c r="F859" s="8" t="s">
        <v>6</v>
      </c>
      <c r="G859" s="8" t="s">
        <v>6</v>
      </c>
      <c r="H859" s="8" t="s">
        <v>6</v>
      </c>
    </row>
    <row r="860" spans="1:8" ht="29.1" customHeight="1" x14ac:dyDescent="0.25">
      <c r="A860" s="221" t="str">
        <f>'02 LISTE DE CONTRÔLE ET RAPPORT'!A860</f>
        <v/>
      </c>
      <c r="B860" s="222"/>
      <c r="C860" s="682" t="str">
        <f>'02 LISTE DE CONTRÔLE ET RAPPORT'!C860</f>
        <v>Elle doit être remise en état par un professionnel ou remplacée. La marche à suivre doit être discutée avec l’autorité cantonale responsable des ouvrages de protection.</v>
      </c>
      <c r="D860" s="238"/>
      <c r="E860" s="8" t="s">
        <v>6</v>
      </c>
      <c r="F860" s="8" t="s">
        <v>6</v>
      </c>
      <c r="G860" s="8" t="s">
        <v>6</v>
      </c>
      <c r="H860" s="8" t="s">
        <v>6</v>
      </c>
    </row>
    <row r="861" spans="1:8" ht="29.1" customHeight="1" x14ac:dyDescent="0.25">
      <c r="A861" s="61" t="str">
        <f>'02 LISTE DE CONTRÔLE ET RAPPORT'!A861</f>
        <v/>
      </c>
      <c r="B861" s="191">
        <f>'02 LISTE DE CONTRÔLE ET RAPPORT'!B861</f>
        <v>5203.08</v>
      </c>
      <c r="C861" s="681" t="str">
        <f>'02 LISTE DE CONTRÔLE ET RAPPORT'!C861</f>
        <v>Description du défaut: La fosse fécale de la canalisation extérieure basse n’est pas propre et sèche.</v>
      </c>
      <c r="D861" s="70"/>
      <c r="E861" s="8" t="s">
        <v>6</v>
      </c>
      <c r="F861" s="8" t="s">
        <v>6</v>
      </c>
      <c r="G861" s="8" t="s">
        <v>6</v>
      </c>
      <c r="H861" s="8" t="s">
        <v>6</v>
      </c>
    </row>
    <row r="862" spans="1:8" ht="29.1" customHeight="1" x14ac:dyDescent="0.25">
      <c r="A862" s="221" t="str">
        <f>'02 LISTE DE CONTRÔLE ET RAPPORT'!A862</f>
        <v/>
      </c>
      <c r="B862" s="222"/>
      <c r="C862" s="682" t="str">
        <f>'02 LISTE DE CONTRÔLE ET RAPPORT'!C862</f>
        <v>En service d’entretien, la fosse fécale doit être propre et sèche. Il faut la vider avec une pompe et examiner comment l’eau y pénètre. La marche à suivre consécutive doit être discutée avec l’autorité cantonale responsable des ouvrages de protection.</v>
      </c>
      <c r="D862" s="238"/>
      <c r="E862" s="8" t="s">
        <v>6</v>
      </c>
      <c r="F862" s="8" t="s">
        <v>6</v>
      </c>
      <c r="G862" s="8" t="s">
        <v>6</v>
      </c>
      <c r="H862" s="8" t="s">
        <v>6</v>
      </c>
    </row>
    <row r="863" spans="1:8" ht="29.1" customHeight="1" x14ac:dyDescent="0.25">
      <c r="A863" s="61" t="str">
        <f>'02 LISTE DE CONTRÔLE ET RAPPORT'!A863</f>
        <v/>
      </c>
      <c r="B863" s="191">
        <f>'02 LISTE DE CONTRÔLE ET RAPPORT'!B863</f>
        <v>5203.09</v>
      </c>
      <c r="C863" s="681" t="str">
        <f>'02 LISTE DE CONTRÔLE ET RAPPORT'!C863</f>
        <v>Description du défaut: Les moyens auxiliaires destinés au démontage de la pompe électrique de la fosse fécale sont manquants.</v>
      </c>
      <c r="D863" s="70"/>
      <c r="E863" s="8" t="s">
        <v>6</v>
      </c>
      <c r="F863" s="8" t="s">
        <v>6</v>
      </c>
      <c r="G863" s="8" t="s">
        <v>6</v>
      </c>
      <c r="H863" s="8" t="s">
        <v>6</v>
      </c>
    </row>
    <row r="864" spans="1:8" ht="29.1" customHeight="1" x14ac:dyDescent="0.25">
      <c r="A864" s="221" t="str">
        <f>'02 LISTE DE CONTRÔLE ET RAPPORT'!A864</f>
        <v/>
      </c>
      <c r="B864" s="222"/>
      <c r="C864" s="682" t="str">
        <f>'02 LISTE DE CONTRÔLE ET RAPPORT'!C864</f>
        <v>Il convient de monter un support au plafond. Une poulie simple ou un instrument similaire devrait en outre être disponible.</v>
      </c>
      <c r="D864" s="238"/>
      <c r="E864" s="8" t="s">
        <v>6</v>
      </c>
      <c r="F864" s="8" t="s">
        <v>6</v>
      </c>
      <c r="G864" s="8" t="s">
        <v>6</v>
      </c>
      <c r="H864" s="8" t="s">
        <v>6</v>
      </c>
    </row>
    <row r="865" spans="1:8" ht="29.1" customHeight="1" x14ac:dyDescent="0.25">
      <c r="A865" s="74" t="str">
        <f>'02 LISTE DE CONTRÔLE ET RAPPORT'!A865</f>
        <v/>
      </c>
      <c r="B865" s="199">
        <f>'02 LISTE DE CONTRÔLE ET RAPPORT'!B865</f>
        <v>5203.1000000000004</v>
      </c>
      <c r="C865" s="701" t="str">
        <f>'02 LISTE DE CONTRÔLE ET RAPPORT'!C865</f>
        <v>Description du défaut: En cas d’alarme «Fosse fécale trop pleine», l’exécution des mesures organisationnelles et techniques nécessaires n’est pas assurée.</v>
      </c>
      <c r="D865" s="77"/>
      <c r="E865" s="8" t="s">
        <v>6</v>
      </c>
      <c r="F865" s="8" t="s">
        <v>6</v>
      </c>
      <c r="G865" s="8" t="s">
        <v>6</v>
      </c>
      <c r="H865" s="8" t="s">
        <v>6</v>
      </c>
    </row>
    <row r="866" spans="1:8" ht="29.1" customHeight="1" x14ac:dyDescent="0.25">
      <c r="A866" s="221" t="str">
        <f>'02 LISTE DE CONTRÔLE ET RAPPORT'!A866</f>
        <v/>
      </c>
      <c r="B866" s="222"/>
      <c r="C866" s="682" t="str">
        <f>'02 LISTE DE CONTRÔLE ET RAPPORT'!C866</f>
        <v xml:space="preserve">Des mesures doivent être prises: </v>
      </c>
      <c r="D866" s="238"/>
      <c r="E866" s="8" t="s">
        <v>6</v>
      </c>
      <c r="F866" s="8" t="s">
        <v>6</v>
      </c>
      <c r="G866" s="8" t="s">
        <v>6</v>
      </c>
      <c r="H866" s="8" t="s">
        <v>6</v>
      </c>
    </row>
    <row r="867" spans="1:8" ht="29.1" customHeight="1" x14ac:dyDescent="0.25">
      <c r="A867" s="221" t="str">
        <f>'02 LISTE DE CONTRÔLE ET RAPPORT'!A867</f>
        <v/>
      </c>
      <c r="B867" s="222"/>
      <c r="C867" s="709" t="str">
        <f>'02 LISTE DE CONTRÔLE ET RAPPORT'!C867</f>
        <v>-        positionner une sirène d’alarme en évidence à l’extérieur de l’ouvrage de protection; installer éventuellement</v>
      </c>
      <c r="D867" s="238"/>
      <c r="E867" s="8" t="s">
        <v>6</v>
      </c>
      <c r="F867" s="8" t="s">
        <v>6</v>
      </c>
      <c r="G867" s="8" t="s">
        <v>6</v>
      </c>
      <c r="H867" s="8" t="s">
        <v>6</v>
      </c>
    </row>
    <row r="868" spans="1:8" ht="29.1" customHeight="1" x14ac:dyDescent="0.25">
      <c r="A868" s="221" t="str">
        <f>'02 LISTE DE CONTRÔLE ET RAPPORT'!A868</f>
        <v/>
      </c>
      <c r="B868" s="222"/>
      <c r="C868" s="682" t="str">
        <f>'02 LISTE DE CONTRÔLE ET RAPPORT'!C868</f>
        <v>une lampe flash ou un feu tournant à l’intérieur de l’ouvrage de protection et fixer un écriteau «Que faire?» et</v>
      </c>
      <c r="D868" s="238"/>
      <c r="E868" s="8" t="s">
        <v>6</v>
      </c>
      <c r="F868" s="8" t="s">
        <v>6</v>
      </c>
      <c r="G868" s="8" t="s">
        <v>6</v>
      </c>
      <c r="H868" s="8" t="s">
        <v>6</v>
      </c>
    </row>
    <row r="869" spans="1:8" ht="29.1" customHeight="1" x14ac:dyDescent="0.25">
      <c r="A869" s="221" t="str">
        <f>'02 LISTE DE CONTRÔLE ET RAPPORT'!A869</f>
        <v/>
      </c>
      <c r="B869" s="222"/>
      <c r="C869" s="709" t="str">
        <f>'02 LISTE DE CONTRÔLE ET RAPPORT'!C869</f>
        <v>-        autres mesures appropriées (facultatif: alarme à distance).</v>
      </c>
      <c r="D869" s="238"/>
      <c r="E869" s="8" t="s">
        <v>6</v>
      </c>
      <c r="F869" s="8" t="s">
        <v>6</v>
      </c>
      <c r="G869" s="8" t="s">
        <v>6</v>
      </c>
      <c r="H869" s="8" t="s">
        <v>6</v>
      </c>
    </row>
    <row r="870" spans="1:8" ht="29.1" customHeight="1" x14ac:dyDescent="0.25">
      <c r="A870" s="221" t="str">
        <f>'02 LISTE DE CONTRÔLE ET RAPPORT'!A870</f>
        <v/>
      </c>
      <c r="B870" s="222"/>
      <c r="C870" s="682" t="str">
        <f>'02 LISTE DE CONTRÔLE ET RAPPORT'!C870</f>
        <v>Attention! Dans le cas des ouvrages de protection équipés d’une protection contre les impulsions électromagnétiques (EMP), l’installation doit être effectuée conformément aux instructions de montage du fabricant de la pompe fécale (homologation OFPP [BZS] impérative).</v>
      </c>
      <c r="D870" s="238"/>
      <c r="E870" s="8" t="s">
        <v>6</v>
      </c>
      <c r="F870" s="8" t="s">
        <v>6</v>
      </c>
      <c r="G870" s="8" t="s">
        <v>6</v>
      </c>
      <c r="H870" s="8" t="s">
        <v>6</v>
      </c>
    </row>
    <row r="871" spans="1:8" ht="29.1" customHeight="1" thickBot="1" x14ac:dyDescent="0.3">
      <c r="A871" s="236" t="str">
        <f>'02 LISTE DE CONTRÔLE ET RAPPORT'!A871</f>
        <v/>
      </c>
      <c r="B871" s="225"/>
      <c r="C871" s="683" t="str">
        <f>'02 LISTE DE CONTRÔLE ET RAPPORT'!C871</f>
        <v>Le non-respect de cette mesure peut être constitutif d’un danger. Le propriétaire s’expose à des conséquences en termes de responsabilité civile et doit en être informé. La marche à suivre doit être discutée avec l’autorité cantonale responsable des ouvrages de protection.</v>
      </c>
      <c r="D871" s="239"/>
      <c r="E871" s="8" t="s">
        <v>6</v>
      </c>
      <c r="F871" s="8" t="s">
        <v>6</v>
      </c>
      <c r="G871" s="8" t="s">
        <v>6</v>
      </c>
      <c r="H871" s="8" t="s">
        <v>6</v>
      </c>
    </row>
    <row r="872" spans="1:8" ht="29.1" customHeight="1" thickBot="1" x14ac:dyDescent="0.3">
      <c r="A872" s="170" t="str">
        <f>'02 LISTE DE CONTRÔLE ET RAPPORT'!A872</f>
        <v/>
      </c>
      <c r="B872" s="194">
        <f>'02 LISTE DE CONTRÔLE ET RAPPORT'!B872</f>
        <v>5300</v>
      </c>
      <c r="C872" s="696" t="str">
        <f>'02 LISTE DE CONTRÔLE ET RAPPORT'!C872</f>
        <v>Défauts exceptionnels dans le chapitre évacuation des eaux usées</v>
      </c>
      <c r="D872" s="659"/>
      <c r="E872" s="8" t="s">
        <v>6</v>
      </c>
      <c r="F872" s="8" t="s">
        <v>6</v>
      </c>
      <c r="G872" s="8" t="s">
        <v>6</v>
      </c>
      <c r="H872" s="8" t="s">
        <v>6</v>
      </c>
    </row>
    <row r="873" spans="1:8" ht="29.1" customHeight="1" x14ac:dyDescent="0.25">
      <c r="A873" s="167" t="str">
        <f>'02 LISTE DE CONTRÔLE ET RAPPORT'!A873</f>
        <v/>
      </c>
      <c r="B873" s="195">
        <f>'02 LISTE DE CONTRÔLE ET RAPPORT'!B873</f>
        <v>5301</v>
      </c>
      <c r="C873" s="697" t="str">
        <f>'02 LISTE DE CONTRÔLE ET RAPPORT'!C873</f>
        <v>Description des défauts:</v>
      </c>
      <c r="D873" s="661"/>
      <c r="E873" s="8" t="s">
        <v>6</v>
      </c>
      <c r="F873" s="8" t="s">
        <v>6</v>
      </c>
      <c r="G873" s="8" t="s">
        <v>6</v>
      </c>
      <c r="H873" s="8" t="s">
        <v>6</v>
      </c>
    </row>
    <row r="874" spans="1:8" ht="29.1" customHeight="1" x14ac:dyDescent="0.25">
      <c r="A874" s="160" t="str">
        <f>'02 LISTE DE CONTRÔLE ET RAPPORT'!A874</f>
        <v/>
      </c>
      <c r="B874" s="196">
        <f>'02 LISTE DE CONTRÔLE ET RAPPORT'!B874</f>
        <v>5302</v>
      </c>
      <c r="C874" s="698" t="str">
        <f>'02 LISTE DE CONTRÔLE ET RAPPORT'!C874</f>
        <v>Description des défauts:</v>
      </c>
      <c r="D874" s="663"/>
      <c r="E874" s="8" t="s">
        <v>6</v>
      </c>
      <c r="F874" s="8" t="s">
        <v>6</v>
      </c>
      <c r="G874" s="8" t="s">
        <v>6</v>
      </c>
      <c r="H874" s="8" t="s">
        <v>6</v>
      </c>
    </row>
    <row r="875" spans="1:8" ht="29.1" customHeight="1" thickBot="1" x14ac:dyDescent="0.3">
      <c r="A875" s="165" t="str">
        <f>'02 LISTE DE CONTRÔLE ET RAPPORT'!A875</f>
        <v/>
      </c>
      <c r="B875" s="197">
        <f>'02 LISTE DE CONTRÔLE ET RAPPORT'!B875</f>
        <v>5303</v>
      </c>
      <c r="C875" s="699" t="str">
        <f>'02 LISTE DE CONTRÔLE ET RAPPORT'!C875</f>
        <v>Description des défauts:</v>
      </c>
      <c r="D875" s="665"/>
      <c r="E875" s="8" t="s">
        <v>6</v>
      </c>
      <c r="F875" s="8" t="s">
        <v>6</v>
      </c>
      <c r="G875" s="8" t="s">
        <v>6</v>
      </c>
      <c r="H875" s="8" t="s">
        <v>6</v>
      </c>
    </row>
    <row r="876" spans="1:8" ht="29.1" customHeight="1" thickBot="1" x14ac:dyDescent="0.3">
      <c r="A876" s="215" t="str">
        <f>'02 LISTE DE CONTRÔLE ET RAPPORT'!A876</f>
        <v/>
      </c>
      <c r="B876" s="373">
        <f>'02 LISTE DE CONTRÔLE ET RAPPORT'!B876</f>
        <v>6000</v>
      </c>
      <c r="C876" s="708" t="str">
        <f>'02 LISTE DE CONTRÔLE ET RAPPORT'!C876</f>
        <v xml:space="preserve">Alimentation en énergie électrique </v>
      </c>
      <c r="D876" s="672"/>
      <c r="E876" s="8" t="s">
        <v>6</v>
      </c>
      <c r="F876" s="8" t="s">
        <v>6</v>
      </c>
      <c r="G876" s="8" t="s">
        <v>6</v>
      </c>
      <c r="H876" s="8" t="s">
        <v>6</v>
      </c>
    </row>
    <row r="877" spans="1:8" ht="29.1" customHeight="1" thickBot="1" x14ac:dyDescent="0.3">
      <c r="A877" s="654" t="str">
        <f>'02 LISTE DE CONTRÔLE ET RAPPORT'!A877</f>
        <v/>
      </c>
      <c r="B877" s="648">
        <f>'02 LISTE DE CONTRÔLE ET RAPPORT'!B877</f>
        <v>6100</v>
      </c>
      <c r="C877" s="690" t="str">
        <f>'02 LISTE DE CONTRÔLE ET RAPPORT'!C877</f>
        <v xml:space="preserve">Installations électriques générales </v>
      </c>
      <c r="D877" s="656"/>
      <c r="E877" s="8" t="s">
        <v>6</v>
      </c>
      <c r="F877" s="8" t="s">
        <v>6</v>
      </c>
      <c r="G877" s="8" t="s">
        <v>6</v>
      </c>
      <c r="H877" s="8" t="s">
        <v>6</v>
      </c>
    </row>
    <row r="878" spans="1:8" ht="29.1" customHeight="1" thickBot="1" x14ac:dyDescent="0.3">
      <c r="A878" s="72" t="str">
        <f>'02 LISTE DE CONTRÔLE ET RAPPORT'!A878</f>
        <v/>
      </c>
      <c r="B878" s="207">
        <f>'02 LISTE DE CONTRÔLE ET RAPPORT'!B878</f>
        <v>6101</v>
      </c>
      <c r="C878" s="680" t="str">
        <f>'02 LISTE DE CONTRÔLE ET RAPPORT'!C878</f>
        <v xml:space="preserve">Installations électriques générales </v>
      </c>
      <c r="D878" s="651"/>
      <c r="E878" s="8" t="s">
        <v>6</v>
      </c>
      <c r="F878" s="8" t="s">
        <v>6</v>
      </c>
      <c r="G878" s="8" t="s">
        <v>6</v>
      </c>
      <c r="H878" s="8" t="s">
        <v>6</v>
      </c>
    </row>
    <row r="879" spans="1:8" ht="29.1" customHeight="1" x14ac:dyDescent="0.25">
      <c r="A879" s="61" t="str">
        <f>'02 LISTE DE CONTRÔLE ET RAPPORT'!A879</f>
        <v/>
      </c>
      <c r="B879" s="190">
        <f>'02 LISTE DE CONTRÔLE ET RAPPORT'!B879</f>
        <v>6101.01</v>
      </c>
      <c r="C879" s="695" t="str">
        <f>'02 LISTE DE CONTRÔLE ET RAPPORT'!C879</f>
        <v>Description du défaut: Certaines installations électriques nécessaires à cet ouvrage de protection sont manquantes ou des modifications ont été effectuées sans autorisation.</v>
      </c>
      <c r="D879" s="70"/>
      <c r="E879" s="8" t="s">
        <v>6</v>
      </c>
      <c r="F879" s="8" t="s">
        <v>6</v>
      </c>
      <c r="G879" s="8" t="s">
        <v>6</v>
      </c>
      <c r="H879" s="8" t="s">
        <v>6</v>
      </c>
    </row>
    <row r="880" spans="1:8" ht="29.1" customHeight="1" x14ac:dyDescent="0.25">
      <c r="A880" s="221" t="str">
        <f>'02 LISTE DE CONTRÔLE ET RAPPORT'!A880</f>
        <v/>
      </c>
      <c r="B880" s="222"/>
      <c r="C880" s="682" t="str">
        <f>'02 LISTE DE CONTRÔLE ET RAPPORT'!C880</f>
        <v xml:space="preserve">En présence de ce défaut, l’ouvrage de protection ne peut plus être utilisé conformément à l’autorisation donnée à l’origine et n’est donc plus intact. </v>
      </c>
      <c r="D880" s="238"/>
      <c r="E880" s="8" t="s">
        <v>6</v>
      </c>
      <c r="F880" s="8" t="s">
        <v>6</v>
      </c>
      <c r="G880" s="8" t="s">
        <v>6</v>
      </c>
      <c r="H880" s="8" t="s">
        <v>6</v>
      </c>
    </row>
    <row r="881" spans="1:8" ht="29.1" customHeight="1" x14ac:dyDescent="0.25">
      <c r="A881" s="221" t="str">
        <f>'02 LISTE DE CONTRÔLE ET RAPPORT'!A881</f>
        <v/>
      </c>
      <c r="B881" s="222"/>
      <c r="C881" s="682" t="str">
        <f>'02 LISTE DE CONTRÔLE ET RAPPORT'!C881</f>
        <v>La marche à suivre pour l’élimination de ce défaut doit être discutée avec l’autorité cantonale responsable des ouvrages de protection.</v>
      </c>
      <c r="D881" s="238"/>
      <c r="E881" s="8" t="s">
        <v>6</v>
      </c>
      <c r="F881" s="8" t="s">
        <v>6</v>
      </c>
      <c r="G881" s="8" t="s">
        <v>6</v>
      </c>
      <c r="H881" s="8" t="s">
        <v>6</v>
      </c>
    </row>
    <row r="882" spans="1:8" ht="29.1" customHeight="1" x14ac:dyDescent="0.25">
      <c r="A882" s="74" t="str">
        <f>'02 LISTE DE CONTRÔLE ET RAPPORT'!A882</f>
        <v/>
      </c>
      <c r="B882" s="199">
        <f>'02 LISTE DE CONTRÔLE ET RAPPORT'!B882</f>
        <v>6101.02</v>
      </c>
      <c r="C882" s="701" t="str">
        <f>'02 LISTE DE CONTRÔLE ET RAPPORT'!C882</f>
        <v>Description du défaut: Les installations électriques sont manifestement endommagées. Les normes électriques en vigueur s’appliquent NIN et DePC.</v>
      </c>
      <c r="D882" s="77"/>
      <c r="E882" s="8" t="s">
        <v>6</v>
      </c>
      <c r="F882" s="8" t="s">
        <v>6</v>
      </c>
      <c r="G882" s="8" t="s">
        <v>6</v>
      </c>
      <c r="H882" s="8" t="s">
        <v>6</v>
      </c>
    </row>
    <row r="883" spans="1:8" ht="29.1" customHeight="1" x14ac:dyDescent="0.25">
      <c r="A883" s="221" t="str">
        <f>'02 LISTE DE CONTRÔLE ET RAPPORT'!A883</f>
        <v/>
      </c>
      <c r="B883" s="222"/>
      <c r="C883" s="682" t="str">
        <f>'02 LISTE DE CONTRÔLE ET RAPPORT'!C883</f>
        <v>L’élimination de ce défaut doit être confiée à une entreprise spécialisée. Celui-ci peut être constitutif d’un danger susceptible d’avoir des conséquences en termes de responsabilité civile pour le propriétaire. Celui-ci doit en être informé.</v>
      </c>
      <c r="D883" s="238"/>
      <c r="E883" s="8" t="s">
        <v>6</v>
      </c>
      <c r="F883" s="8" t="s">
        <v>6</v>
      </c>
      <c r="G883" s="8" t="s">
        <v>6</v>
      </c>
      <c r="H883" s="8" t="s">
        <v>6</v>
      </c>
    </row>
    <row r="884" spans="1:8" ht="29.1" customHeight="1" x14ac:dyDescent="0.25">
      <c r="A884" s="61" t="str">
        <f>'02 LISTE DE CONTRÔLE ET RAPPORT'!A884</f>
        <v/>
      </c>
      <c r="B884" s="191">
        <f>'02 LISTE DE CONTRÔLE ET RAPPORT'!B884</f>
        <v>6101.03</v>
      </c>
      <c r="C884" s="681" t="str">
        <f>'02 LISTE DE CONTRÔLE ET RAPPORT'!C884</f>
        <v>Description du défaut: La disposition prévue des lits entrave l’utilisation des interrupteurs.</v>
      </c>
      <c r="D884" s="70"/>
      <c r="E884" s="8" t="s">
        <v>6</v>
      </c>
      <c r="F884" s="8" t="s">
        <v>6</v>
      </c>
      <c r="G884" s="8" t="s">
        <v>6</v>
      </c>
      <c r="H884" s="8" t="s">
        <v>6</v>
      </c>
    </row>
    <row r="885" spans="1:8" ht="29.1" customHeight="1" x14ac:dyDescent="0.25">
      <c r="A885" s="221" t="str">
        <f>'02 LISTE DE CONTRÔLE ET RAPPORT'!A885</f>
        <v/>
      </c>
      <c r="B885" s="222"/>
      <c r="C885" s="682" t="str">
        <f>'02 LISTE DE CONTRÔLE ET RAPPORT'!C885</f>
        <v>Les interrupteurs doivent être placés de manière à pouvoir être utilisés. La marche à suivre doit être discutée avec l’autorité cantonale responsable des ouvrages de protection.</v>
      </c>
      <c r="D885" s="238"/>
      <c r="E885" s="8" t="s">
        <v>6</v>
      </c>
      <c r="F885" s="8" t="s">
        <v>6</v>
      </c>
      <c r="G885" s="8" t="s">
        <v>6</v>
      </c>
      <c r="H885" s="8" t="s">
        <v>6</v>
      </c>
    </row>
    <row r="886" spans="1:8" ht="29.1" customHeight="1" x14ac:dyDescent="0.25">
      <c r="A886" s="61" t="str">
        <f>'02 LISTE DE CONTRÔLE ET RAPPORT'!A886</f>
        <v/>
      </c>
      <c r="B886" s="191">
        <f>'02 LISTE DE CONTRÔLE ET RAPPORT'!B886</f>
        <v>6101.04</v>
      </c>
      <c r="C886" s="681" t="str">
        <f>'02 LISTE DE CONTRÔLE ET RAPPORT'!C886</f>
        <v>Description du défaut: Les lampes sont placées directement au-dessus des lits.</v>
      </c>
      <c r="D886" s="70"/>
      <c r="E886" s="8" t="s">
        <v>6</v>
      </c>
      <c r="F886" s="8" t="s">
        <v>6</v>
      </c>
      <c r="G886" s="8" t="s">
        <v>6</v>
      </c>
      <c r="H886" s="8" t="s">
        <v>6</v>
      </c>
    </row>
    <row r="887" spans="1:8" ht="29.1" customHeight="1" x14ac:dyDescent="0.25">
      <c r="A887" s="221" t="str">
        <f>'02 LISTE DE CONTRÔLE ET RAPPORT'!A887</f>
        <v/>
      </c>
      <c r="B887" s="222"/>
      <c r="C887" s="682" t="str">
        <f>'02 LISTE DE CONTRÔLE ET RAPPORT'!C887</f>
        <v xml:space="preserve">Elles doivent être placées dans la zone de passage. La marche à suivre doit être discutée avec l’autorité cantonale responsable des ouvrages de protection. </v>
      </c>
      <c r="D887" s="238"/>
      <c r="E887" s="8" t="s">
        <v>6</v>
      </c>
      <c r="F887" s="8" t="s">
        <v>6</v>
      </c>
      <c r="G887" s="8" t="s">
        <v>6</v>
      </c>
      <c r="H887" s="8" t="s">
        <v>6</v>
      </c>
    </row>
    <row r="888" spans="1:8" ht="29.1" customHeight="1" x14ac:dyDescent="0.25">
      <c r="A888" s="61" t="str">
        <f>'02 LISTE DE CONTRÔLE ET RAPPORT'!A888</f>
        <v/>
      </c>
      <c r="B888" s="191">
        <f>'02 LISTE DE CONTRÔLE ET RAPPORT'!B888</f>
        <v>6101.05</v>
      </c>
      <c r="C888" s="681" t="str">
        <f>'02 LISTE DE CONTRÔLE ET RAPPORT'!C888</f>
        <v>Description du défaut: Les lampes ne disposent pas d’une homologation OFPP (BZS) et ne sont pas montées de manière à résister aux chocs (dans les ouvrages de protection construits en règle générale après 1995).</v>
      </c>
      <c r="D888" s="70"/>
      <c r="E888" s="8" t="s">
        <v>6</v>
      </c>
      <c r="G888" s="8" t="s">
        <v>6</v>
      </c>
      <c r="H888" s="8" t="s">
        <v>6</v>
      </c>
    </row>
    <row r="889" spans="1:8" ht="29.1" customHeight="1" x14ac:dyDescent="0.25">
      <c r="A889" s="221" t="str">
        <f>'02 LISTE DE CONTRÔLE ET RAPPORT'!A889</f>
        <v/>
      </c>
      <c r="B889" s="222"/>
      <c r="C889" s="682" t="str">
        <f>'02 LISTE DE CONTRÔLE ET RAPPORT'!C889</f>
        <v>Elles doivent être remplacées par un type de lampe autorisé et être montées conformément aux indications du fabricant et aux prescriptions de l’OFPP.</v>
      </c>
      <c r="D889" s="238"/>
      <c r="E889" s="8" t="s">
        <v>6</v>
      </c>
      <c r="G889" s="8" t="s">
        <v>6</v>
      </c>
      <c r="H889" s="8" t="s">
        <v>6</v>
      </c>
    </row>
    <row r="890" spans="1:8" ht="29.1" customHeight="1" x14ac:dyDescent="0.25">
      <c r="A890" s="61" t="str">
        <f>'02 LISTE DE CONTRÔLE ET RAPPORT'!A890</f>
        <v/>
      </c>
      <c r="B890" s="191">
        <f>'02 LISTE DE CONTRÔLE ET RAPPORT'!B890</f>
        <v>6101.06</v>
      </c>
      <c r="C890" s="681" t="str">
        <f>'02 LISTE DE CONTRÔLE ET RAPPORT'!C890</f>
        <v>Description du défaut: L’éclairage ne fonctionne pas complètement.</v>
      </c>
      <c r="D890" s="70"/>
      <c r="E890" s="8" t="s">
        <v>6</v>
      </c>
      <c r="F890" s="8" t="s">
        <v>6</v>
      </c>
      <c r="G890" s="8" t="s">
        <v>6</v>
      </c>
      <c r="H890" s="8" t="s">
        <v>6</v>
      </c>
    </row>
    <row r="891" spans="1:8" ht="29.1" customHeight="1" x14ac:dyDescent="0.25">
      <c r="A891" s="221" t="str">
        <f>'02 LISTE DE CONTRÔLE ET RAPPORT'!A891</f>
        <v/>
      </c>
      <c r="B891" s="222"/>
      <c r="C891" s="682" t="str">
        <f>'02 LISTE DE CONTRÔLE ET RAPPORT'!C891</f>
        <v>Il doit être remis en état ou remplacé.</v>
      </c>
      <c r="D891" s="238"/>
      <c r="E891" s="8" t="s">
        <v>6</v>
      </c>
      <c r="F891" s="8" t="s">
        <v>6</v>
      </c>
      <c r="G891" s="8" t="s">
        <v>6</v>
      </c>
      <c r="H891" s="8" t="s">
        <v>6</v>
      </c>
    </row>
    <row r="892" spans="1:8" ht="29.1" customHeight="1" x14ac:dyDescent="0.25">
      <c r="A892" s="61" t="str">
        <f>'02 LISTE DE CONTRÔLE ET RAPPORT'!A892</f>
        <v/>
      </c>
      <c r="B892" s="191">
        <f>'02 LISTE DE CONTRÔLE ET RAPPORT'!B892</f>
        <v>6101.07</v>
      </c>
      <c r="C892" s="681" t="str">
        <f>'02 LISTE DE CONTRÔLE ET RAPPORT'!C892</f>
        <v>Description du défaut: Il existe des installations supplémentaires approuvées, non mises à jour dans la documentation de l’ouvrage de protection.</v>
      </c>
      <c r="D892" s="70"/>
      <c r="E892" s="8" t="s">
        <v>6</v>
      </c>
      <c r="F892" s="8" t="s">
        <v>6</v>
      </c>
      <c r="G892" s="8" t="s">
        <v>6</v>
      </c>
      <c r="H892" s="8" t="s">
        <v>6</v>
      </c>
    </row>
    <row r="893" spans="1:8" ht="29.1" customHeight="1" x14ac:dyDescent="0.25">
      <c r="A893" s="221" t="str">
        <f>'02 LISTE DE CONTRÔLE ET RAPPORT'!A893</f>
        <v/>
      </c>
      <c r="B893" s="222"/>
      <c r="C893" s="682" t="str">
        <f>'02 LISTE DE CONTRÔLE ET RAPPORT'!C893</f>
        <v>Les plans et les schémas doivent être mis à jour en conséquence.</v>
      </c>
      <c r="D893" s="238"/>
      <c r="E893" s="8" t="s">
        <v>6</v>
      </c>
      <c r="F893" s="8" t="s">
        <v>6</v>
      </c>
      <c r="G893" s="8" t="s">
        <v>6</v>
      </c>
      <c r="H893" s="8" t="s">
        <v>6</v>
      </c>
    </row>
    <row r="894" spans="1:8" ht="29.1" customHeight="1" x14ac:dyDescent="0.25">
      <c r="A894" s="14" t="str">
        <f>'02 LISTE DE CONTRÔLE ET RAPPORT'!A894</f>
        <v/>
      </c>
      <c r="B894" s="63">
        <f>'02 LISTE DE CONTRÔLE ET RAPPORT'!B894</f>
        <v>6101.08</v>
      </c>
      <c r="C894" s="693" t="str">
        <f>'02 LISTE DE CONTRÔLE ET RAPPORT'!C894</f>
        <v>Description du défaut: En cas d’utilisation de détecteurs de mouvement, l’installation n’est pas pourvue d’un interrupteur tournant pour ponter (manuel–0–automatique) les détecteurs.</v>
      </c>
      <c r="D894" s="71"/>
      <c r="E894" s="8" t="s">
        <v>6</v>
      </c>
      <c r="F894" s="8" t="s">
        <v>6</v>
      </c>
      <c r="G894" s="8" t="s">
        <v>6</v>
      </c>
      <c r="H894" s="8" t="s">
        <v>6</v>
      </c>
    </row>
    <row r="895" spans="1:8" ht="29.1" customHeight="1" x14ac:dyDescent="0.25">
      <c r="A895" s="221" t="str">
        <f>'02 LISTE DE CONTRÔLE ET RAPPORT'!A895</f>
        <v/>
      </c>
      <c r="B895" s="222"/>
      <c r="C895" s="682" t="str">
        <f>'02 LISTE DE CONTRÔLE ET RAPPORT'!C895</f>
        <v>En cas d’occupation, l’éclairage de l’abri doit pouvoir passer d’un fonctionnement par détecteur de mouvement à un fonctionnement manuel permanent.</v>
      </c>
      <c r="D895" s="238"/>
      <c r="E895" s="8" t="s">
        <v>6</v>
      </c>
      <c r="F895" s="8" t="s">
        <v>6</v>
      </c>
      <c r="G895" s="8" t="s">
        <v>6</v>
      </c>
      <c r="H895" s="8" t="s">
        <v>6</v>
      </c>
    </row>
    <row r="896" spans="1:8" ht="29.1" customHeight="1" x14ac:dyDescent="0.25">
      <c r="A896" s="221" t="str">
        <f>'02 LISTE DE CONTRÔLE ET RAPPORT'!A896</f>
        <v/>
      </c>
      <c r="B896" s="222"/>
      <c r="C896" s="682" t="str">
        <f>'02 LISTE DE CONTRÔLE ET RAPPORT'!C896</f>
        <v>Un interrupteur tournant (manuel–0–automatique) doit être monté à l’entrée de l’abri à env. 1,80 m de hauteur. Si cela n’est pas possible, un interrupteur tournant doit être installé sur la porte du tableau électrique.</v>
      </c>
      <c r="D896" s="238"/>
      <c r="E896" s="8" t="s">
        <v>6</v>
      </c>
      <c r="F896" s="8" t="s">
        <v>6</v>
      </c>
      <c r="G896" s="8" t="s">
        <v>6</v>
      </c>
      <c r="H896" s="8" t="s">
        <v>6</v>
      </c>
    </row>
    <row r="897" spans="1:8" ht="29.1" customHeight="1" x14ac:dyDescent="0.25">
      <c r="A897" s="221" t="str">
        <f>'02 LISTE DE CONTRÔLE ET RAPPORT'!A897</f>
        <v/>
      </c>
      <c r="B897" s="222"/>
      <c r="C897" s="682" t="str">
        <f>'02 LISTE DE CONTRÔLE ET RAPPORT'!C897</f>
        <v>En cas de défaut, la marche à suivre doit être discutée avec l’autorité cantonale responsable des ouvrages de protection.</v>
      </c>
      <c r="D897" s="238"/>
      <c r="E897" s="8" t="s">
        <v>6</v>
      </c>
      <c r="F897" s="8" t="s">
        <v>6</v>
      </c>
      <c r="G897" s="8" t="s">
        <v>6</v>
      </c>
      <c r="H897" s="8" t="s">
        <v>6</v>
      </c>
    </row>
    <row r="898" spans="1:8" ht="29.1" customHeight="1" x14ac:dyDescent="0.25">
      <c r="A898" s="74" t="str">
        <f>'02 LISTE DE CONTRÔLE ET RAPPORT'!A898</f>
        <v/>
      </c>
      <c r="B898" s="199">
        <f>'02 LISTE DE CONTRÔLE ET RAPPORT'!B898</f>
        <v>6101.09</v>
      </c>
      <c r="C898" s="701" t="str">
        <f>'02 LISTE DE CONTRÔLE ET RAPPORT'!C898</f>
        <v>Description du défaut: Dans les locaux de pré-nettoyage, les sas et toutes les salles d’eau, les installations d’éclairage et les prises de courant ne sont pas protégées de tous côtés contre les projections d’eau («IP54»).</v>
      </c>
      <c r="D898" s="77"/>
      <c r="E898" s="8" t="s">
        <v>6</v>
      </c>
      <c r="F898" s="8" t="s">
        <v>6</v>
      </c>
      <c r="G898" s="8" t="s">
        <v>6</v>
      </c>
      <c r="H898" s="8" t="s">
        <v>6</v>
      </c>
    </row>
    <row r="899" spans="1:8" ht="29.1" customHeight="1" thickBot="1" x14ac:dyDescent="0.3">
      <c r="A899" s="236" t="str">
        <f>'02 LISTE DE CONTRÔLE ET RAPPORT'!A899</f>
        <v/>
      </c>
      <c r="B899" s="225"/>
      <c r="C899" s="683" t="str">
        <f>'02 LISTE DE CONTRÔLE ET RAPPORT'!C899</f>
        <v>L’élimination de ce défaut doit être confiée à une entreprise spécialisée. En l’absence d’une telle mesure, la situation peut être constitutive d’un danger susceptible d’avoir des conséquences en termes de responsabilité civile pour le propriétaire. Celui-ci doit en être informé. En cas de défaut en la matière, la marche à suivre doit être discutée avec l’autorité cantonale responsable des ouvrages de protection.</v>
      </c>
      <c r="D899" s="238"/>
      <c r="E899" s="8" t="s">
        <v>6</v>
      </c>
      <c r="F899" s="8" t="s">
        <v>6</v>
      </c>
      <c r="G899" s="8" t="s">
        <v>6</v>
      </c>
      <c r="H899" s="8" t="s">
        <v>6</v>
      </c>
    </row>
    <row r="900" spans="1:8" ht="15.75" hidden="1" thickBot="1" x14ac:dyDescent="0.3">
      <c r="A900" s="72" t="str">
        <f>'02 LISTE DE CONTRÔLE ET RAPPORT'!A900</f>
        <v/>
      </c>
      <c r="B900" s="207">
        <f>'02 LISTE DE CONTRÔLE ET RAPPORT'!B900</f>
        <v>6102</v>
      </c>
      <c r="C900" s="632" t="str">
        <f>'02 LISTE DE CONTRÔLE ET RAPPORT'!C900</f>
        <v xml:space="preserve">Horloge de commande pour l’entretien </v>
      </c>
      <c r="D900" s="651"/>
      <c r="E900" s="8" t="s">
        <v>6</v>
      </c>
      <c r="F900" s="8" t="s">
        <v>6</v>
      </c>
    </row>
    <row r="901" spans="1:8" ht="157.5" hidden="1" customHeight="1" x14ac:dyDescent="0.25">
      <c r="A901" s="67" t="str">
        <f>'02 LISTE DE CONTRÔLE ET RAPPORT'!A901</f>
        <v/>
      </c>
      <c r="B901" s="190">
        <f>'02 LISTE DE CONTRÔLE ET RAPPORT'!B901</f>
        <v>6102.01</v>
      </c>
      <c r="C901" s="633" t="str">
        <f>'02 LISTE DE CONTRÔLE ET RAPPORT'!C901</f>
        <v>Description du défaut: Il manque une horloge de commande électromécanique pour garantir le bon déroulement du service d’entretien.</v>
      </c>
      <c r="D901" s="70"/>
      <c r="E901" s="8" t="s">
        <v>6</v>
      </c>
      <c r="F901" s="8" t="s">
        <v>6</v>
      </c>
    </row>
    <row r="902" spans="1:8" ht="131.1" hidden="1" customHeight="1" x14ac:dyDescent="0.25">
      <c r="A902" s="221" t="str">
        <f>'02 LISTE DE CONTRÔLE ET RAPPORT'!A902</f>
        <v/>
      </c>
      <c r="B902" s="222"/>
      <c r="C902" s="223" t="str">
        <f>'02 LISTE DE CONTRÔLE ET RAPPORT'!C902</f>
        <v>Afin d’assurer un service d’entretien correct selon les ITE, la ventilation doit être mise en marche environ 30-60 min. par jour au moyen d’une horloge de commande (ITE, page 3-8). Il faut faire installer une horloge de commande adéquate (horloge de commande électromécanique avec réserve de marche). Les temps de commutation doivent être visibles immédiatement et simplement; ils seront ensuite inscrits dans la liste de contrôle pour l’entretien.</v>
      </c>
      <c r="D902" s="238"/>
      <c r="E902" s="8" t="s">
        <v>6</v>
      </c>
      <c r="F902" s="8" t="s">
        <v>6</v>
      </c>
    </row>
    <row r="903" spans="1:8" ht="157.5" hidden="1" customHeight="1" x14ac:dyDescent="0.25">
      <c r="A903" s="61" t="str">
        <f>'02 LISTE DE CONTRÔLE ET RAPPORT'!A903</f>
        <v/>
      </c>
      <c r="B903" s="191">
        <f>'02 LISTE DE CONTRÔLE ET RAPPORT'!B903</f>
        <v>6102.02</v>
      </c>
      <c r="C903" s="634" t="str">
        <f>'02 LISTE DE CONTRÔLE ET RAPPORT'!C903</f>
        <v>Description du défaut: L’horloge de commande n’est pas simple à utiliser ou est inappropriée.</v>
      </c>
      <c r="D903" s="70"/>
      <c r="E903" s="8" t="s">
        <v>6</v>
      </c>
      <c r="F903" s="8" t="s">
        <v>6</v>
      </c>
    </row>
    <row r="904" spans="1:8" ht="102" hidden="1" customHeight="1" x14ac:dyDescent="0.25">
      <c r="A904" s="221" t="str">
        <f>'02 LISTE DE CONTRÔLE ET RAPPORT'!A904</f>
        <v/>
      </c>
      <c r="B904" s="222"/>
      <c r="C904" s="223" t="str">
        <f>'02 LISTE DE CONTRÔLE ET RAPPORT'!C904</f>
        <v>Il convient de remplacer cette horloge de commande électronique par une horloge de commande électromécanique simple avec réserve de marche. Les temps de commutation doivent être visibles immédiatement et simplement; ils seront ensuite inscrits dans le tableau d’exploitation «service d’entretien» dans le TS 1.</v>
      </c>
      <c r="D904" s="238"/>
      <c r="E904" s="8" t="s">
        <v>6</v>
      </c>
      <c r="F904" s="8" t="s">
        <v>6</v>
      </c>
    </row>
    <row r="905" spans="1:8" ht="157.5" hidden="1" customHeight="1" x14ac:dyDescent="0.25">
      <c r="A905" s="61" t="str">
        <f>'02 LISTE DE CONTRÔLE ET RAPPORT'!A905</f>
        <v/>
      </c>
      <c r="B905" s="191">
        <f>'02 LISTE DE CONTRÔLE ET RAPPORT'!B905</f>
        <v>6102.03</v>
      </c>
      <c r="C905" s="634" t="str">
        <f>'02 LISTE DE CONTRÔLE ET RAPPORT'!C905</f>
        <v>Description du défaut: Le réglage de l’horloge de commande ne correspond pas au service d’entretien défini.</v>
      </c>
      <c r="D905" s="70"/>
      <c r="E905" s="8" t="s">
        <v>6</v>
      </c>
      <c r="F905" s="8" t="s">
        <v>6</v>
      </c>
    </row>
    <row r="906" spans="1:8" ht="87.6" hidden="1" customHeight="1" thickBot="1" x14ac:dyDescent="0.3">
      <c r="A906" s="236" t="str">
        <f>'02 LISTE DE CONTRÔLE ET RAPPORT'!A906</f>
        <v/>
      </c>
      <c r="B906" s="225"/>
      <c r="C906" s="227" t="str">
        <f>'02 LISTE DE CONTRÔLE ET RAPPORT'!C906</f>
        <v>Les temps de commutation doivent être réglés selon les ITE page 3-8 et reportés dans le tableau d’exploitation pour le service d’entretien (voir exemple dans les ITE 2000, page 2-8). Le contrôle de l’horloge de commande lors du petit et du grand entretien doit être inscrit dans la LCE.</v>
      </c>
      <c r="D906" s="238"/>
      <c r="E906" s="8" t="s">
        <v>6</v>
      </c>
      <c r="F906" s="8" t="s">
        <v>6</v>
      </c>
    </row>
    <row r="907" spans="1:8" ht="29.1" customHeight="1" thickBot="1" x14ac:dyDescent="0.3">
      <c r="A907" s="72" t="str">
        <f>'02 LISTE DE CONTRÔLE ET RAPPORT'!A907</f>
        <v/>
      </c>
      <c r="B907" s="207">
        <f>'02 LISTE DE CONTRÔLE ET RAPPORT'!B907</f>
        <v>6103</v>
      </c>
      <c r="C907" s="680" t="str">
        <f>'02 LISTE DE CONTRÔLE ET RAPPORT'!C907</f>
        <v>Coffret externe à bornes</v>
      </c>
      <c r="D907" s="651"/>
      <c r="E907" s="8" t="s">
        <v>6</v>
      </c>
      <c r="F907" s="8" t="s">
        <v>6</v>
      </c>
      <c r="G907" s="8" t="s">
        <v>6</v>
      </c>
      <c r="H907" s="8" t="s">
        <v>6</v>
      </c>
    </row>
    <row r="908" spans="1:8" ht="29.1" customHeight="1" x14ac:dyDescent="0.25">
      <c r="A908" s="68" t="str">
        <f>'02 LISTE DE CONTRÔLE ET RAPPORT'!A908</f>
        <v/>
      </c>
      <c r="B908" s="193">
        <f>'02 LISTE DE CONTRÔLE ET RAPPORT'!B908</f>
        <v>6103.01</v>
      </c>
      <c r="C908" s="691" t="str">
        <f>'02 LISTE DE CONTRÔLE ET RAPPORT'!C908</f>
        <v>Description du défaut: Le coffret externe à bornes est manquant.</v>
      </c>
      <c r="D908" s="71"/>
      <c r="E908" s="8" t="s">
        <v>6</v>
      </c>
      <c r="F908" s="8" t="s">
        <v>6</v>
      </c>
      <c r="G908" s="8" t="s">
        <v>6</v>
      </c>
      <c r="H908" s="8" t="s">
        <v>6</v>
      </c>
    </row>
    <row r="909" spans="1:8" ht="29.1" customHeight="1" x14ac:dyDescent="0.25">
      <c r="A909" s="221" t="str">
        <f>'02 LISTE DE CONTRÔLE ET RAPPORT'!A909</f>
        <v/>
      </c>
      <c r="B909" s="222"/>
      <c r="C909" s="682" t="str">
        <f>'02 LISTE DE CONTRÔLE ET RAPPORT'!C909</f>
        <v>Il doit être installé par une entreprise spécialisée s’il existe une protection EMP. La marche à suivre doit être discutée avec l’autorité cantonale responsable des ouvrages de protection.</v>
      </c>
      <c r="D909" s="238"/>
      <c r="E909" s="8" t="s">
        <v>6</v>
      </c>
      <c r="F909" s="8" t="s">
        <v>6</v>
      </c>
      <c r="G909" s="8" t="s">
        <v>6</v>
      </c>
      <c r="H909" s="8" t="s">
        <v>6</v>
      </c>
    </row>
    <row r="910" spans="1:8" ht="29.1" customHeight="1" x14ac:dyDescent="0.25">
      <c r="A910" s="74" t="str">
        <f>'02 LISTE DE CONTRÔLE ET RAPPORT'!A910</f>
        <v/>
      </c>
      <c r="B910" s="199">
        <f>'02 LISTE DE CONTRÔLE ET RAPPORT'!B910</f>
        <v>6103.02</v>
      </c>
      <c r="C910" s="701" t="str">
        <f>'02 LISTE DE CONTRÔLE ET RAPPORT'!C910</f>
        <v>Description du défaut: Le coffret externe à bornes n’est pas plombé ou la protection contre les contacts accidentels est manquante.</v>
      </c>
      <c r="D910" s="77"/>
      <c r="E910" s="8" t="s">
        <v>6</v>
      </c>
      <c r="F910" s="8" t="s">
        <v>6</v>
      </c>
      <c r="G910" s="8" t="s">
        <v>6</v>
      </c>
      <c r="H910" s="8" t="s">
        <v>6</v>
      </c>
    </row>
    <row r="911" spans="1:8" ht="29.1" customHeight="1" x14ac:dyDescent="0.25">
      <c r="A911" s="221" t="str">
        <f>'02 LISTE DE CONTRÔLE ET RAPPORT'!A911</f>
        <v/>
      </c>
      <c r="B911" s="222"/>
      <c r="C911" s="682" t="str">
        <f>'02 LISTE DE CONTRÔLE ET RAPPORT'!C911</f>
        <v xml:space="preserve">Le coffret externe à bornes doit être plombé ou la protection contre les contacts accidentels doit être complétée. </v>
      </c>
      <c r="D911" s="238"/>
      <c r="E911" s="8" t="s">
        <v>6</v>
      </c>
      <c r="F911" s="8" t="s">
        <v>6</v>
      </c>
      <c r="G911" s="8" t="s">
        <v>6</v>
      </c>
      <c r="H911" s="8" t="s">
        <v>6</v>
      </c>
    </row>
    <row r="912" spans="1:8" ht="29.1" customHeight="1" x14ac:dyDescent="0.25">
      <c r="A912" s="221" t="str">
        <f>'02 LISTE DE CONTRÔLE ET RAPPORT'!A912</f>
        <v/>
      </c>
      <c r="B912" s="222"/>
      <c r="C912" s="682" t="str">
        <f>'02 LISTE DE CONTRÔLE ET RAPPORT'!C912</f>
        <v>L’élimination de ce défaut doit être confiée à une entreprise spécialisée. En l’absence d’une telle mesure, la situation peut être constitutive d’un danger susceptible d’avoir des conséquences en termes de responsabilité civile pour le propriétaire. Celui-ci doit en être informé. En cas de défaut, la marche à suivre doit être discutée avec l’autorité cantonale responsable des ouvrages de protection.</v>
      </c>
      <c r="D912" s="238"/>
      <c r="E912" s="8" t="s">
        <v>6</v>
      </c>
      <c r="F912" s="8" t="s">
        <v>6</v>
      </c>
      <c r="G912" s="8" t="s">
        <v>6</v>
      </c>
      <c r="H912" s="8" t="s">
        <v>6</v>
      </c>
    </row>
    <row r="913" spans="1:8" ht="29.1" customHeight="1" x14ac:dyDescent="0.25">
      <c r="A913" s="74" t="str">
        <f>'02 LISTE DE CONTRÔLE ET RAPPORT'!A913</f>
        <v/>
      </c>
      <c r="B913" s="199">
        <f>'02 LISTE DE CONTRÔLE ET RAPPORT'!B913</f>
        <v>6103.03</v>
      </c>
      <c r="C913" s="701" t="str">
        <f>'02 LISTE DE CONTRÔLE ET RAPPORT'!C913</f>
        <v>Description du défaut: Il manque l’autocollant d’avertissement «À n’utiliser qu’en situation d’urgence».</v>
      </c>
      <c r="D913" s="77"/>
      <c r="E913" s="8" t="s">
        <v>6</v>
      </c>
      <c r="F913" s="8" t="s">
        <v>6</v>
      </c>
      <c r="G913" s="8" t="s">
        <v>6</v>
      </c>
      <c r="H913" s="8" t="s">
        <v>6</v>
      </c>
    </row>
    <row r="914" spans="1:8" ht="29.1" customHeight="1" x14ac:dyDescent="0.25">
      <c r="A914" s="221" t="str">
        <f>'02 LISTE DE CONTRÔLE ET RAPPORT'!A914</f>
        <v/>
      </c>
      <c r="B914" s="222"/>
      <c r="C914" s="682" t="str">
        <f>'02 LISTE DE CONTRÔLE ET RAPPORT'!C914</f>
        <v>Il convient de se procurer l’autocollant d’avertissement par l’intermédiaire de l’autorité cantonale responsable des ouvrages de protection.</v>
      </c>
      <c r="D914" s="238"/>
      <c r="E914" s="8" t="s">
        <v>6</v>
      </c>
      <c r="F914" s="8" t="s">
        <v>6</v>
      </c>
      <c r="G914" s="8" t="s">
        <v>6</v>
      </c>
      <c r="H914" s="8" t="s">
        <v>6</v>
      </c>
    </row>
    <row r="915" spans="1:8" ht="29.1" customHeight="1" x14ac:dyDescent="0.25">
      <c r="A915" s="221" t="str">
        <f>'02 LISTE DE CONTRÔLE ET RAPPORT'!A915</f>
        <v/>
      </c>
      <c r="B915" s="222"/>
      <c r="C915" s="682" t="str">
        <f>'02 LISTE DE CONTRÔLE ET RAPPORT'!C915</f>
        <v>Un tel défaut peut être constitutif d’un danger susceptible d’avoir des conséquences en termes de responsabilité civile pour le propriétaire. Celui-ci doit en être informé.</v>
      </c>
      <c r="D915" s="238"/>
      <c r="E915" s="8" t="s">
        <v>6</v>
      </c>
      <c r="F915" s="8" t="s">
        <v>6</v>
      </c>
      <c r="G915" s="8" t="s">
        <v>6</v>
      </c>
      <c r="H915" s="8" t="s">
        <v>6</v>
      </c>
    </row>
    <row r="916" spans="1:8" ht="29.1" customHeight="1" x14ac:dyDescent="0.25">
      <c r="A916" s="74" t="str">
        <f>'02 LISTE DE CONTRÔLE ET RAPPORT'!A916</f>
        <v/>
      </c>
      <c r="B916" s="199">
        <f>'02 LISTE DE CONTRÔLE ET RAPPORT'!B916</f>
        <v>6103.04</v>
      </c>
      <c r="C916" s="701" t="str">
        <f>'02 LISTE DE CONTRÔLE ET RAPPORT'!C916</f>
        <v>Description du défaut: Le schéma électrique est manquant.</v>
      </c>
      <c r="D916" s="77"/>
      <c r="E916" s="8" t="s">
        <v>6</v>
      </c>
      <c r="F916" s="8" t="s">
        <v>6</v>
      </c>
      <c r="G916" s="8" t="s">
        <v>6</v>
      </c>
      <c r="H916" s="8" t="s">
        <v>6</v>
      </c>
    </row>
    <row r="917" spans="1:8" ht="29.1" customHeight="1" x14ac:dyDescent="0.25">
      <c r="A917" s="221" t="str">
        <f>'02 LISTE DE CONTRÔLE ET RAPPORT'!A917</f>
        <v/>
      </c>
      <c r="B917" s="222"/>
      <c r="C917" s="682" t="str">
        <f>'02 LISTE DE CONTRÔLE ET RAPPORT'!C917</f>
        <v>Il convient de se procurer ou d’établir un schéma électrique et de le fixer à l’intérieur du coffret à bornes.</v>
      </c>
      <c r="D917" s="238"/>
      <c r="E917" s="8" t="s">
        <v>6</v>
      </c>
      <c r="F917" s="8" t="s">
        <v>6</v>
      </c>
      <c r="G917" s="8" t="s">
        <v>6</v>
      </c>
      <c r="H917" s="8" t="s">
        <v>6</v>
      </c>
    </row>
    <row r="918" spans="1:8" ht="29.1" customHeight="1" thickBot="1" x14ac:dyDescent="0.3">
      <c r="A918" s="236" t="str">
        <f>'02 LISTE DE CONTRÔLE ET RAPPORT'!A918</f>
        <v/>
      </c>
      <c r="B918" s="225"/>
      <c r="C918" s="683" t="str">
        <f>'02 LISTE DE CONTRÔLE ET RAPPORT'!C918</f>
        <v>Un tel défaut peut être constitutif d’un danger susceptible d’avoir des conséquences en termes de responsabilité civile pour le propriétaire. Celui-ci doit en être informé.</v>
      </c>
      <c r="D918" s="239"/>
      <c r="E918" s="8" t="s">
        <v>6</v>
      </c>
      <c r="F918" s="8" t="s">
        <v>6</v>
      </c>
      <c r="G918" s="8" t="s">
        <v>6</v>
      </c>
      <c r="H918" s="8" t="s">
        <v>6</v>
      </c>
    </row>
    <row r="919" spans="1:8" ht="29.1" customHeight="1" thickBot="1" x14ac:dyDescent="0.3">
      <c r="A919" s="654" t="str">
        <f>'02 LISTE DE CONTRÔLE ET RAPPORT'!A919</f>
        <v/>
      </c>
      <c r="B919" s="648">
        <f>'02 LISTE DE CONTRÔLE ET RAPPORT'!B919</f>
        <v>6200</v>
      </c>
      <c r="C919" s="690" t="str">
        <f>'02 LISTE DE CONTRÔLE ET RAPPORT'!C919</f>
        <v>Protection EMP, schémas et aspects administratifs</v>
      </c>
      <c r="D919" s="656"/>
      <c r="E919" s="8" t="s">
        <v>6</v>
      </c>
      <c r="F919" s="8" t="s">
        <v>6</v>
      </c>
      <c r="G919" s="8" t="s">
        <v>6</v>
      </c>
      <c r="H919" s="8" t="s">
        <v>6</v>
      </c>
    </row>
    <row r="920" spans="1:8" ht="29.1" customHeight="1" thickBot="1" x14ac:dyDescent="0.3">
      <c r="A920" s="72" t="str">
        <f>'02 LISTE DE CONTRÔLE ET RAPPORT'!A920</f>
        <v/>
      </c>
      <c r="B920" s="207">
        <f>'02 LISTE DE CONTRÔLE ET RAPPORT'!B920</f>
        <v>6201</v>
      </c>
      <c r="C920" s="680" t="str">
        <f>'02 LISTE DE CONTRÔLE ET RAPPORT'!C920</f>
        <v xml:space="preserve">Installations EMP </v>
      </c>
      <c r="D920" s="651"/>
      <c r="E920" s="8" t="s">
        <v>6</v>
      </c>
      <c r="F920" s="8" t="s">
        <v>6</v>
      </c>
      <c r="G920" s="8" t="s">
        <v>6</v>
      </c>
      <c r="H920" s="8" t="s">
        <v>6</v>
      </c>
    </row>
    <row r="921" spans="1:8" ht="29.1" customHeight="1" x14ac:dyDescent="0.25">
      <c r="A921" s="68" t="str">
        <f>'02 LISTE DE CONTRÔLE ET RAPPORT'!A921</f>
        <v/>
      </c>
      <c r="B921" s="193">
        <f>'02 LISTE DE CONTRÔLE ET RAPPORT'!B921</f>
        <v>6201.01</v>
      </c>
      <c r="C921" s="691" t="str">
        <f>'02 LISTE DE CONTRÔLE ET RAPPORT'!C921</f>
        <v>Description du défaut: L’ouvrage de protection dispose d’une protection EMP qui a manifestement été modifiée dans le cadre de travaux d’installation effectués selon les critères appliqués dans la pratique courante.</v>
      </c>
      <c r="D921" s="71"/>
      <c r="E921" s="8" t="s">
        <v>6</v>
      </c>
      <c r="F921" s="8" t="s">
        <v>6</v>
      </c>
      <c r="G921" s="8" t="s">
        <v>6</v>
      </c>
      <c r="H921" s="8" t="s">
        <v>6</v>
      </c>
    </row>
    <row r="922" spans="1:8" ht="29.1" customHeight="1" x14ac:dyDescent="0.25">
      <c r="A922" s="221" t="str">
        <f>'02 LISTE DE CONTRÔLE ET RAPPORT'!A922</f>
        <v/>
      </c>
      <c r="B922" s="222"/>
      <c r="C922" s="682" t="str">
        <f>'02 LISTE DE CONTRÔLE ET RAPPORT'!C922</f>
        <v>En cas de défaut, la marche à suivre doit être discutée avec l’autorité cantonale responsable des ouvrages de protection.</v>
      </c>
      <c r="D922" s="238"/>
      <c r="E922" s="8" t="s">
        <v>6</v>
      </c>
      <c r="F922" s="8" t="s">
        <v>6</v>
      </c>
      <c r="G922" s="8" t="s">
        <v>6</v>
      </c>
      <c r="H922" s="8" t="s">
        <v>6</v>
      </c>
    </row>
    <row r="923" spans="1:8" ht="29.1" customHeight="1" x14ac:dyDescent="0.25">
      <c r="A923" s="14" t="str">
        <f>'02 LISTE DE CONTRÔLE ET RAPPORT'!A923</f>
        <v/>
      </c>
      <c r="B923" s="63">
        <f>'02 LISTE DE CONTRÔLE ET RAPPORT'!B923</f>
        <v>6201.02</v>
      </c>
      <c r="C923" s="693" t="str">
        <f>'02 LISTE DE CONTRÔLE ET RAPPORT'!C923</f>
        <v>Description du défaut: Les raccords EMP ne sont pas bien vissés.</v>
      </c>
      <c r="D923" s="71"/>
      <c r="E923" s="8" t="s">
        <v>6</v>
      </c>
      <c r="F923" s="8" t="s">
        <v>6</v>
      </c>
      <c r="G923" s="8" t="s">
        <v>6</v>
      </c>
      <c r="H923" s="8" t="s">
        <v>6</v>
      </c>
    </row>
    <row r="924" spans="1:8" ht="29.1" customHeight="1" x14ac:dyDescent="0.25">
      <c r="A924" s="221" t="str">
        <f>'02 LISTE DE CONTRÔLE ET RAPPORT'!A924</f>
        <v/>
      </c>
      <c r="B924" s="222"/>
      <c r="C924" s="682" t="str">
        <f>'02 LISTE DE CONTRÔLE ET RAPPORT'!C924</f>
        <v>La protection EMP n’est plus assurée.</v>
      </c>
      <c r="D924" s="238"/>
      <c r="E924" s="8" t="s">
        <v>6</v>
      </c>
      <c r="F924" s="8" t="s">
        <v>6</v>
      </c>
      <c r="G924" s="8" t="s">
        <v>6</v>
      </c>
      <c r="H924" s="8" t="s">
        <v>6</v>
      </c>
    </row>
    <row r="925" spans="1:8" ht="29.1" customHeight="1" x14ac:dyDescent="0.25">
      <c r="A925" s="221" t="str">
        <f>'02 LISTE DE CONTRÔLE ET RAPPORT'!A925</f>
        <v/>
      </c>
      <c r="B925" s="222"/>
      <c r="C925" s="682" t="str">
        <f>'02 LISTE DE CONTRÔLE ET RAPPORT'!C925</f>
        <v>Afin d’assurer une protection parfaite contre l’EMP, il convient de contrôler tous les raccords filetés et de les resserrer si nécessaire.</v>
      </c>
      <c r="D925" s="238"/>
      <c r="E925" s="8" t="s">
        <v>6</v>
      </c>
      <c r="F925" s="8" t="s">
        <v>6</v>
      </c>
      <c r="G925" s="8" t="s">
        <v>6</v>
      </c>
      <c r="H925" s="8" t="s">
        <v>6</v>
      </c>
    </row>
    <row r="926" spans="1:8" ht="29.1" customHeight="1" x14ac:dyDescent="0.25">
      <c r="A926" s="14" t="str">
        <f>'02 LISTE DE CONTRÔLE ET RAPPORT'!A926</f>
        <v/>
      </c>
      <c r="B926" s="63">
        <f>'02 LISTE DE CONTRÔLE ET RAPPORT'!B926</f>
        <v>6201.03</v>
      </c>
      <c r="C926" s="693" t="str">
        <f>'02 LISTE DE CONTRÔLE ET RAPPORT'!C926</f>
        <v>Description du défaut: Des installations ultérieures n’ont pas été effectuées sur la base d’un projet examiné et approuvé par l’OFPP.</v>
      </c>
      <c r="D926" s="71"/>
      <c r="E926" s="8" t="s">
        <v>6</v>
      </c>
      <c r="F926" s="8" t="s">
        <v>6</v>
      </c>
      <c r="G926" s="8" t="s">
        <v>6</v>
      </c>
      <c r="H926" s="8" t="s">
        <v>6</v>
      </c>
    </row>
    <row r="927" spans="1:8" ht="29.1" customHeight="1" x14ac:dyDescent="0.25">
      <c r="A927" s="221" t="str">
        <f>'02 LISTE DE CONTRÔLE ET RAPPORT'!A927</f>
        <v/>
      </c>
      <c r="B927" s="222"/>
      <c r="C927" s="682" t="str">
        <f>'02 LISTE DE CONTRÔLE ET RAPPORT'!C927</f>
        <v>La protection EMP n’est plus garantie. Un projet correspondant doit être élaboré et soumis à l’OFPP par la voie de service pour approbation. L’installation réalisée ultérieurement doit être corrigée conformément aux prescriptions en vigueur pour ces installations. La marche à suivre doit être discutée avec l’autorité cantonale responsable des ouvrages de protection.</v>
      </c>
      <c r="D927" s="238"/>
      <c r="E927" s="8" t="s">
        <v>6</v>
      </c>
      <c r="F927" s="8" t="s">
        <v>6</v>
      </c>
      <c r="G927" s="8" t="s">
        <v>6</v>
      </c>
      <c r="H927" s="8" t="s">
        <v>6</v>
      </c>
    </row>
    <row r="928" spans="1:8" ht="29.1" customHeight="1" x14ac:dyDescent="0.25">
      <c r="A928" s="14" t="str">
        <f>'02 LISTE DE CONTRÔLE ET RAPPORT'!A928</f>
        <v/>
      </c>
      <c r="B928" s="63">
        <f>'02 LISTE DE CONTRÔLE ET RAPPORT'!B928</f>
        <v>6201.04</v>
      </c>
      <c r="C928" s="693" t="str">
        <f>'02 LISTE DE CONTRÔLE ET RAPPORT'!C928</f>
        <v>Description du défaut: Les pièces métalliques fixes de plus de 1 m2 ne sont pas raccordées à la liaison équipotentielle.</v>
      </c>
      <c r="D928" s="71"/>
      <c r="E928" s="8" t="s">
        <v>6</v>
      </c>
      <c r="F928" s="8" t="s">
        <v>6</v>
      </c>
      <c r="G928" s="8" t="s">
        <v>6</v>
      </c>
      <c r="H928" s="8" t="s">
        <v>6</v>
      </c>
    </row>
    <row r="929" spans="1:8" ht="29.1" customHeight="1" x14ac:dyDescent="0.25">
      <c r="A929" s="221" t="str">
        <f>'02 LISTE DE CONTRÔLE ET RAPPORT'!A929</f>
        <v/>
      </c>
      <c r="B929" s="222"/>
      <c r="C929" s="682" t="str">
        <f>'02 LISTE DE CONTRÔLE ET RAPPORT'!C929</f>
        <v>Les couvercles métalliques fixes de plus de 1 m2 (surface) doivent être raccordés à la liaison équipotentielle selon la directive DePC. Ce défaut doit être corrigé par une entreprise spécialisée.</v>
      </c>
      <c r="D929" s="238"/>
      <c r="E929" s="8" t="s">
        <v>6</v>
      </c>
      <c r="F929" s="8" t="s">
        <v>6</v>
      </c>
      <c r="G929" s="8" t="s">
        <v>6</v>
      </c>
      <c r="H929" s="8" t="s">
        <v>6</v>
      </c>
    </row>
    <row r="930" spans="1:8" ht="29.1" customHeight="1" x14ac:dyDescent="0.25">
      <c r="A930" s="14" t="str">
        <f>'02 LISTE DE CONTRÔLE ET RAPPORT'!A930</f>
        <v/>
      </c>
      <c r="B930" s="63">
        <f>'02 LISTE DE CONTRÔLE ET RAPPORT'!B930</f>
        <v>6201.05</v>
      </c>
      <c r="C930" s="693" t="str">
        <f>'02 LISTE DE CONTRÔLE ET RAPPORT'!C930</f>
        <v>Description du défaut: Les composants ne sont manifestement pas raccordés correctement à la protection EMP.</v>
      </c>
      <c r="D930" s="71"/>
      <c r="E930" s="8" t="s">
        <v>6</v>
      </c>
      <c r="F930" s="8" t="s">
        <v>6</v>
      </c>
      <c r="G930" s="8" t="s">
        <v>6</v>
      </c>
      <c r="H930" s="8" t="s">
        <v>6</v>
      </c>
    </row>
    <row r="931" spans="1:8" ht="29.1" customHeight="1" thickBot="1" x14ac:dyDescent="0.3">
      <c r="A931" s="236" t="str">
        <f>'02 LISTE DE CONTRÔLE ET RAPPORT'!A931</f>
        <v/>
      </c>
      <c r="B931" s="225"/>
      <c r="C931" s="683" t="str">
        <f>'02 LISTE DE CONTRÔLE ET RAPPORT'!C931</f>
        <v>La protection EMP n’est donc plus assurée. Les composants doivent être correctement raccordés conformément aux prescriptions en vigueur pour ces installations. La marche à suivre doit être discutée avec l’autorité cantonale responsable des ouvrages de protection.</v>
      </c>
      <c r="D931" s="238"/>
      <c r="E931" s="8" t="s">
        <v>6</v>
      </c>
      <c r="F931" s="8" t="s">
        <v>6</v>
      </c>
      <c r="G931" s="8" t="s">
        <v>6</v>
      </c>
      <c r="H931" s="8" t="s">
        <v>6</v>
      </c>
    </row>
    <row r="932" spans="1:8" ht="29.1" customHeight="1" thickBot="1" x14ac:dyDescent="0.3">
      <c r="A932" s="72" t="str">
        <f>'02 LISTE DE CONTRÔLE ET RAPPORT'!A932</f>
        <v/>
      </c>
      <c r="B932" s="207">
        <f>'02 LISTE DE CONTRÔLE ET RAPPORT'!B932</f>
        <v>6202</v>
      </c>
      <c r="C932" s="680" t="str">
        <f>'02 LISTE DE CONTRÔLE ET RAPPORT'!C932</f>
        <v xml:space="preserve">Schéma général du courant fort </v>
      </c>
      <c r="D932" s="651"/>
      <c r="E932" s="8" t="s">
        <v>6</v>
      </c>
      <c r="F932" s="8" t="s">
        <v>6</v>
      </c>
      <c r="G932" s="8" t="s">
        <v>6</v>
      </c>
    </row>
    <row r="933" spans="1:8" ht="29.1" customHeight="1" x14ac:dyDescent="0.25">
      <c r="A933" s="67" t="str">
        <f>'02 LISTE DE CONTRÔLE ET RAPPORT'!A933</f>
        <v/>
      </c>
      <c r="B933" s="190">
        <f>'02 LISTE DE CONTRÔLE ET RAPPORT'!B933</f>
        <v>6202.01</v>
      </c>
      <c r="C933" s="695" t="str">
        <f>'02 LISTE DE CONTRÔLE ET RAPPORT'!C933</f>
        <v>Description du défaut: Le schéma général du courant fort n’est pas monté en permanence à portée de vue du tableau principal (TP).</v>
      </c>
      <c r="D933" s="70"/>
      <c r="E933" s="8" t="s">
        <v>6</v>
      </c>
      <c r="F933" s="8" t="s">
        <v>6</v>
      </c>
      <c r="G933" s="8" t="s">
        <v>6</v>
      </c>
    </row>
    <row r="934" spans="1:8" ht="29.1" customHeight="1" x14ac:dyDescent="0.25">
      <c r="A934" s="221" t="str">
        <f>'02 LISTE DE CONTRÔLE ET RAPPORT'!A934</f>
        <v/>
      </c>
      <c r="B934" s="222"/>
      <c r="C934" s="682" t="str">
        <f>'02 LISTE DE CONTRÔLE ET RAPPORT'!C934</f>
        <v>Il doit être établi et fixé bien en évidence et de façon permanente près du tableau principal.</v>
      </c>
      <c r="D934" s="238"/>
      <c r="E934" s="8" t="s">
        <v>6</v>
      </c>
      <c r="F934" s="8" t="s">
        <v>6</v>
      </c>
      <c r="G934" s="8" t="s">
        <v>6</v>
      </c>
    </row>
    <row r="935" spans="1:8" ht="29.1" customHeight="1" x14ac:dyDescent="0.25">
      <c r="A935" s="61" t="str">
        <f>'02 LISTE DE CONTRÔLE ET RAPPORT'!A935</f>
        <v/>
      </c>
      <c r="B935" s="191">
        <f>'02 LISTE DE CONTRÔLE ET RAPPORT'!B935</f>
        <v>6202.02</v>
      </c>
      <c r="C935" s="681" t="str">
        <f>'02 LISTE DE CONTRÔLE ET RAPPORT'!C935</f>
        <v>Description du défaut: Les modes de fonctionnement suivants ne sont pas visibles sur le schéma général du courant fort:</v>
      </c>
      <c r="D935" s="70"/>
      <c r="E935" s="8" t="s">
        <v>6</v>
      </c>
      <c r="F935" s="8" t="s">
        <v>6</v>
      </c>
      <c r="G935" s="8" t="s">
        <v>6</v>
      </c>
    </row>
    <row r="936" spans="1:8" ht="29.1" customHeight="1" x14ac:dyDescent="0.25">
      <c r="A936" s="221" t="str">
        <f>'02 LISTE DE CONTRÔLE ET RAPPORT'!A936</f>
        <v/>
      </c>
      <c r="B936" s="222"/>
      <c r="C936" s="688" t="str">
        <f>'02 LISTE DE CONTRÔLE ET RAPPORT'!C936</f>
        <v>-        fonctionnement normal (à partir du réseau local),</v>
      </c>
      <c r="D936" s="238"/>
      <c r="E936" s="8" t="s">
        <v>6</v>
      </c>
      <c r="F936" s="8" t="s">
        <v>6</v>
      </c>
      <c r="G936" s="8" t="s">
        <v>6</v>
      </c>
    </row>
    <row r="937" spans="1:8" ht="29.1" customHeight="1" x14ac:dyDescent="0.25">
      <c r="A937" s="221" t="str">
        <f>'02 LISTE DE CONTRÔLE ET RAPPORT'!A937</f>
        <v/>
      </c>
      <c r="B937" s="222"/>
      <c r="C937" s="688" t="str">
        <f>'02 LISTE DE CONTRÔLE ET RAPPORT'!C937</f>
        <v>-        groupe électrogène de secours,</v>
      </c>
      <c r="D937" s="238"/>
      <c r="E937" s="8" t="s">
        <v>6</v>
      </c>
      <c r="F937" s="8" t="s">
        <v>6</v>
      </c>
      <c r="G937" s="8" t="s">
        <v>6</v>
      </c>
    </row>
    <row r="938" spans="1:8" ht="29.1" customHeight="1" x14ac:dyDescent="0.25">
      <c r="A938" s="221" t="str">
        <f>'02 LISTE DE CONTRÔLE ET RAPPORT'!A938</f>
        <v/>
      </c>
      <c r="B938" s="222"/>
      <c r="C938" s="688" t="str">
        <f>'02 LISTE DE CONTRÔLE ET RAPPORT'!C938</f>
        <v>-        alimentation de secours et</v>
      </c>
      <c r="D938" s="238"/>
      <c r="E938" s="8" t="s">
        <v>6</v>
      </c>
      <c r="F938" s="8" t="s">
        <v>6</v>
      </c>
      <c r="G938" s="8" t="s">
        <v>6</v>
      </c>
    </row>
    <row r="939" spans="1:8" ht="29.1" customHeight="1" x14ac:dyDescent="0.25">
      <c r="A939" s="221" t="str">
        <f>'02 LISTE DE CONTRÔLE ET RAPPORT'!A939</f>
        <v/>
      </c>
      <c r="B939" s="222"/>
      <c r="C939" s="688" t="str">
        <f>'02 LISTE DE CONTRÔLE ET RAPPORT'!C939</f>
        <v>-        production d’énergie.</v>
      </c>
      <c r="D939" s="238"/>
      <c r="E939" s="8" t="s">
        <v>6</v>
      </c>
      <c r="F939" s="8" t="s">
        <v>6</v>
      </c>
      <c r="G939" s="8" t="s">
        <v>6</v>
      </c>
    </row>
    <row r="940" spans="1:8" ht="29.1" customHeight="1" thickBot="1" x14ac:dyDescent="0.3">
      <c r="A940" s="221" t="str">
        <f>'02 LISTE DE CONTRÔLE ET RAPPORT'!A940</f>
        <v/>
      </c>
      <c r="B940" s="225"/>
      <c r="C940" s="694" t="str">
        <f>'02 LISTE DE CONTRÔLE ET RAPPORT'!C940</f>
        <v>Le schéma général du courant fort doit indiquer comment régler les différents modes de fonctionnement de l’alimentation en énergie électrique selon la liste. La marche à suivre pour éliminer ce défaut doit être discutée avec l’autorité cantonale responsable des ouvrages de protection.</v>
      </c>
      <c r="D940" s="238"/>
      <c r="E940" s="8" t="s">
        <v>6</v>
      </c>
      <c r="F940" s="8" t="s">
        <v>6</v>
      </c>
      <c r="G940" s="8" t="s">
        <v>6</v>
      </c>
    </row>
    <row r="941" spans="1:8" ht="29.1" customHeight="1" thickBot="1" x14ac:dyDescent="0.3">
      <c r="A941" s="72" t="str">
        <f>'02 LISTE DE CONTRÔLE ET RAPPORT'!A941</f>
        <v/>
      </c>
      <c r="B941" s="207">
        <f>'02 LISTE DE CONTRÔLE ET RAPPORT'!B941</f>
        <v>6203</v>
      </c>
      <c r="C941" s="680" t="str">
        <f>'02 LISTE DE CONTRÔLE ET RAPPORT'!C941</f>
        <v xml:space="preserve">Documents </v>
      </c>
      <c r="D941" s="651"/>
      <c r="E941" s="8" t="s">
        <v>6</v>
      </c>
      <c r="F941" s="8" t="s">
        <v>6</v>
      </c>
      <c r="G941" s="8" t="s">
        <v>6</v>
      </c>
      <c r="H941" s="8" t="s">
        <v>6</v>
      </c>
    </row>
    <row r="942" spans="1:8" ht="29.1" customHeight="1" x14ac:dyDescent="0.25">
      <c r="A942" s="67" t="str">
        <f>'02 LISTE DE CONTRÔLE ET RAPPORT'!A942</f>
        <v/>
      </c>
      <c r="B942" s="190">
        <f>'02 LISTE DE CONTRÔLE ET RAPPORT'!B942</f>
        <v>6203.01</v>
      </c>
      <c r="C942" s="695" t="str">
        <f>'02 LISTE DE CONTRÔLE ET RAPPORT'!C942</f>
        <v>Description du défaut: Les schémas avec les modes de fonctionnement dans les tableaux de distribution (TP et TS [tableau secondaire]) sont manquants.</v>
      </c>
      <c r="D942" s="70"/>
      <c r="E942" s="8" t="s">
        <v>6</v>
      </c>
      <c r="F942" s="8" t="s">
        <v>6</v>
      </c>
      <c r="G942" s="8" t="s">
        <v>6</v>
      </c>
      <c r="H942" s="8" t="s">
        <v>6</v>
      </c>
    </row>
    <row r="943" spans="1:8" ht="29.1" customHeight="1" x14ac:dyDescent="0.25">
      <c r="A943" s="221" t="str">
        <f>'02 LISTE DE CONTRÔLE ET RAPPORT'!A943</f>
        <v/>
      </c>
      <c r="B943" s="222"/>
      <c r="C943" s="682" t="str">
        <f>'02 LISTE DE CONTRÔLE ET RAPPORT'!C943</f>
        <v>Il convient de se procurer ces schémas (év. auprès du propriétaire/de la commune, de l’OPC ou du canton) ou de les faire établir par un planificateur spécialisé puis de les placer dans le compartiment prévu à cet effet dans le tableau de distribution et dans la documentation de l’ouvrage de protection.</v>
      </c>
      <c r="D943" s="238"/>
      <c r="E943" s="8" t="s">
        <v>6</v>
      </c>
      <c r="F943" s="8" t="s">
        <v>6</v>
      </c>
      <c r="G943" s="8" t="s">
        <v>6</v>
      </c>
      <c r="H943" s="8" t="s">
        <v>6</v>
      </c>
    </row>
    <row r="944" spans="1:8" ht="29.1" customHeight="1" x14ac:dyDescent="0.25">
      <c r="A944" s="61" t="str">
        <f>'02 LISTE DE CONTRÔLE ET RAPPORT'!A944</f>
        <v/>
      </c>
      <c r="B944" s="191">
        <f>'02 LISTE DE CONTRÔLE ET RAPPORT'!B944</f>
        <v>6203.02</v>
      </c>
      <c r="C944" s="681" t="str">
        <f>'02 LISTE DE CONTRÔLE ET RAPPORT'!C944</f>
        <v>Description du défaut: Les schémas dans les tableaux de distribution ne sont pas tenus à jour.</v>
      </c>
      <c r="D944" s="70"/>
      <c r="E944" s="8" t="s">
        <v>6</v>
      </c>
      <c r="F944" s="8" t="s">
        <v>6</v>
      </c>
      <c r="G944" s="8" t="s">
        <v>6</v>
      </c>
      <c r="H944" s="8" t="s">
        <v>6</v>
      </c>
    </row>
    <row r="945" spans="1:8" ht="29.1" customHeight="1" x14ac:dyDescent="0.25">
      <c r="A945" s="221" t="str">
        <f>'02 LISTE DE CONTRÔLE ET RAPPORT'!A945</f>
        <v/>
      </c>
      <c r="B945" s="222"/>
      <c r="C945" s="682" t="str">
        <f>'02 LISTE DE CONTRÔLE ET RAPPORT'!C945</f>
        <v>Ces documents doivent être mis à jour par un planificateur spécialisé. La documentation de l’ouvrage de protection doit être complétée en conséquence.</v>
      </c>
      <c r="D945" s="238"/>
      <c r="E945" s="8" t="s">
        <v>6</v>
      </c>
      <c r="F945" s="8" t="s">
        <v>6</v>
      </c>
      <c r="G945" s="8" t="s">
        <v>6</v>
      </c>
      <c r="H945" s="8" t="s">
        <v>6</v>
      </c>
    </row>
    <row r="946" spans="1:8" ht="29.1" customHeight="1" x14ac:dyDescent="0.25">
      <c r="A946" s="14" t="str">
        <f>'02 LISTE DE CONTRÔLE ET RAPPORT'!A946</f>
        <v/>
      </c>
      <c r="B946" s="63">
        <f>'02 LISTE DE CONTRÔLE ET RAPPORT'!B946</f>
        <v>6203.03</v>
      </c>
      <c r="C946" s="693" t="str">
        <f>'02 LISTE DE CONTRÔLE ET RAPPORT'!C946</f>
        <v>Description du défaut: Le «Registre d’ouvrage» de l’ouvrage de protection placé normalement dans le TP est manquant.</v>
      </c>
      <c r="D946" s="71"/>
      <c r="E946" s="8" t="s">
        <v>6</v>
      </c>
      <c r="F946" s="8" t="s">
        <v>6</v>
      </c>
      <c r="G946" s="8" t="s">
        <v>6</v>
      </c>
      <c r="H946" s="8" t="s">
        <v>6</v>
      </c>
    </row>
    <row r="947" spans="1:8" ht="29.1" customHeight="1" x14ac:dyDescent="0.25">
      <c r="A947" s="221" t="str">
        <f>'02 LISTE DE CONTRÔLE ET RAPPORT'!A947</f>
        <v/>
      </c>
      <c r="B947" s="222"/>
      <c r="C947" s="682" t="str">
        <f>'02 LISTE DE CONTRÔLE ET RAPPORT'!C947</f>
        <v>Conformément à la directive ESTI n° 508 «Installations électriques dans les ouvrages de protection de la protection civile, du service sanitaire ainsi que dans les abris spéciaux pour les infrastructures particulières» (DePC), le «Registre d’ouvrage» doit être disponible et mis à jour dans les ouvrages de protection. Se procurer ce document auprès de l’ESTI ou de l’Office fédéral de la protection de la population (OFPP).</v>
      </c>
      <c r="D947" s="238"/>
      <c r="E947" s="8" t="s">
        <v>6</v>
      </c>
      <c r="F947" s="8" t="s">
        <v>6</v>
      </c>
      <c r="G947" s="8" t="s">
        <v>6</v>
      </c>
      <c r="H947" s="8" t="s">
        <v>6</v>
      </c>
    </row>
    <row r="948" spans="1:8" ht="29.1" customHeight="1" x14ac:dyDescent="0.25">
      <c r="A948" s="14" t="str">
        <f>'02 LISTE DE CONTRÔLE ET RAPPORT'!A948</f>
        <v/>
      </c>
      <c r="B948" s="63">
        <f>'02 LISTE DE CONTRÔLE ET RAPPORT'!B948</f>
        <v>6203.04</v>
      </c>
      <c r="C948" s="693" t="str">
        <f>'02 LISTE DE CONTRÔLE ET RAPPORT'!C948</f>
        <v>Description du défaut: Les données de base et les contrôles ne sont pas mis à jour dans le «Registre d’ouvrage».</v>
      </c>
      <c r="D948" s="71"/>
      <c r="E948" s="8" t="s">
        <v>6</v>
      </c>
      <c r="F948" s="8" t="s">
        <v>6</v>
      </c>
      <c r="G948" s="8" t="s">
        <v>6</v>
      </c>
      <c r="H948" s="8" t="s">
        <v>6</v>
      </c>
    </row>
    <row r="949" spans="1:8" ht="29.1" customHeight="1" x14ac:dyDescent="0.25">
      <c r="A949" s="221" t="str">
        <f>'02 LISTE DE CONTRÔLE ET RAPPORT'!A949</f>
        <v/>
      </c>
      <c r="B949" s="222"/>
      <c r="C949" s="682" t="str">
        <f>'02 LISTE DE CONTRÔLE ET RAPPORT'!C949</f>
        <v>Tous les contrôles, les modifications ou les compléments apportés aux installations électriques, les réparations importantes ainsi que les irrégularités doivent être inscrits dans ce document, qui doit être tenu à jour.</v>
      </c>
      <c r="D949" s="238"/>
      <c r="E949" s="8" t="s">
        <v>6</v>
      </c>
      <c r="F949" s="8" t="s">
        <v>6</v>
      </c>
      <c r="G949" s="8" t="s">
        <v>6</v>
      </c>
      <c r="H949" s="8" t="s">
        <v>6</v>
      </c>
    </row>
    <row r="950" spans="1:8" ht="29.1" customHeight="1" x14ac:dyDescent="0.25">
      <c r="A950" s="14" t="str">
        <f>'02 LISTE DE CONTRÔLE ET RAPPORT'!A950</f>
        <v/>
      </c>
      <c r="B950" s="63">
        <f>'02 LISTE DE CONTRÔLE ET RAPPORT'!B950</f>
        <v>6203.05</v>
      </c>
      <c r="C950" s="693" t="str">
        <f>'02 LISTE DE CONTRÔLE ET RAPPORT'!C950</f>
        <v>Description du défaut: L’endroit de stockage des fusibles de rechange n’est pas indiqué dans le tableau de distribution.</v>
      </c>
      <c r="D950" s="71"/>
      <c r="E950" s="8" t="s">
        <v>6</v>
      </c>
      <c r="F950" s="8" t="s">
        <v>6</v>
      </c>
      <c r="G950" s="8" t="s">
        <v>6</v>
      </c>
      <c r="H950" s="8" t="s">
        <v>6</v>
      </c>
    </row>
    <row r="951" spans="1:8" ht="29.1" customHeight="1" x14ac:dyDescent="0.25">
      <c r="A951" s="221" t="str">
        <f>'02 LISTE DE CONTRÔLE ET RAPPORT'!A951</f>
        <v/>
      </c>
      <c r="B951" s="222"/>
      <c r="C951" s="682" t="str">
        <f>'02 LISTE DE CONTRÔLE ET RAPPORT'!C951</f>
        <v>Si les fusibles de rechange ne sont pas stockés dans le tableau de distribution, l’emplacement doit être signalé par un panneau.</v>
      </c>
      <c r="D951" s="238"/>
      <c r="E951" s="8" t="s">
        <v>6</v>
      </c>
      <c r="F951" s="8" t="s">
        <v>6</v>
      </c>
      <c r="G951" s="8" t="s">
        <v>6</v>
      </c>
      <c r="H951" s="8" t="s">
        <v>6</v>
      </c>
    </row>
    <row r="952" spans="1:8" ht="29.1" customHeight="1" x14ac:dyDescent="0.25">
      <c r="A952" s="74" t="str">
        <f>'02 LISTE DE CONTRÔLE ET RAPPORT'!A952</f>
        <v/>
      </c>
      <c r="B952" s="199">
        <f>'02 LISTE DE CONTRÔLE ET RAPPORT'!B952</f>
        <v>6203.06</v>
      </c>
      <c r="C952" s="701" t="str">
        <f>'02 LISTE DE CONTRÔLE ET RAPPORT'!C952</f>
        <v>Description du défaut: L’endroit où se trouve le fusible de la ligne d’alimentation principale n’est pas indiqué dans le tableau de distribution.</v>
      </c>
      <c r="D952" s="77"/>
      <c r="E952" s="8" t="s">
        <v>6</v>
      </c>
      <c r="F952" s="8" t="s">
        <v>6</v>
      </c>
      <c r="G952" s="8" t="s">
        <v>6</v>
      </c>
      <c r="H952" s="8" t="s">
        <v>6</v>
      </c>
    </row>
    <row r="953" spans="1:8" ht="29.1" customHeight="1" x14ac:dyDescent="0.25">
      <c r="A953" s="221" t="str">
        <f>'02 LISTE DE CONTRÔLE ET RAPPORT'!A953</f>
        <v/>
      </c>
      <c r="B953" s="222"/>
      <c r="C953" s="682" t="str">
        <f>'02 LISTE DE CONTRÔLE ET RAPPORT'!C953</f>
        <v>L’emplacement du fusible de la ligne d’alimentation principale doit être indiqué dans le tableau de distribution en vue de l’exploitation de l’ouvrage.</v>
      </c>
      <c r="D953" s="238"/>
      <c r="E953" s="8" t="s">
        <v>6</v>
      </c>
      <c r="F953" s="8" t="s">
        <v>6</v>
      </c>
      <c r="G953" s="8" t="s">
        <v>6</v>
      </c>
      <c r="H953" s="8" t="s">
        <v>6</v>
      </c>
    </row>
    <row r="954" spans="1:8" ht="29.1" customHeight="1" x14ac:dyDescent="0.25">
      <c r="A954" s="221" t="str">
        <f>'02 LISTE DE CONTRÔLE ET RAPPORT'!A954</f>
        <v/>
      </c>
      <c r="B954" s="222"/>
      <c r="C954" s="682" t="str">
        <f>'02 LISTE DE CONTRÔLE ET RAPPORT'!C954</f>
        <v>Un tel défaut peut être constitutif d’un danger susceptible d’avoir des conséquences en termes de responsabilité civile pour le propriétaire. Celui-ci doit en être informé.</v>
      </c>
      <c r="D954" s="238"/>
      <c r="E954" s="8" t="s">
        <v>6</v>
      </c>
      <c r="F954" s="8" t="s">
        <v>6</v>
      </c>
      <c r="G954" s="8" t="s">
        <v>6</v>
      </c>
      <c r="H954" s="8" t="s">
        <v>6</v>
      </c>
    </row>
    <row r="955" spans="1:8" ht="29.1" customHeight="1" x14ac:dyDescent="0.25">
      <c r="A955" s="74" t="str">
        <f>'02 LISTE DE CONTRÔLE ET RAPPORT'!A955</f>
        <v/>
      </c>
      <c r="B955" s="199">
        <f>'02 LISTE DE CONTRÔLE ET RAPPORT'!B955</f>
        <v>6203.07</v>
      </c>
      <c r="C955" s="701" t="str">
        <f>'02 LISTE DE CONTRÔLE ET RAPPORT'!C955</f>
        <v>Description du défaut: Il manque un rapport d’une entreprise d’électricité accréditée sur le contrôle périodique de l’installation (au moins tous les dix ans).</v>
      </c>
      <c r="D955" s="77"/>
      <c r="E955" s="8" t="s">
        <v>6</v>
      </c>
      <c r="F955" s="8" t="s">
        <v>6</v>
      </c>
      <c r="G955" s="8" t="s">
        <v>6</v>
      </c>
      <c r="H955" s="8" t="s">
        <v>6</v>
      </c>
    </row>
    <row r="956" spans="1:8" ht="29.1" customHeight="1" x14ac:dyDescent="0.25">
      <c r="A956" s="221" t="str">
        <f>'02 LISTE DE CONTRÔLE ET RAPPORT'!A956</f>
        <v/>
      </c>
      <c r="B956" s="222"/>
      <c r="C956" s="682" t="str">
        <f>'02 LISTE DE CONTRÔLE ET RAPPORT'!C956</f>
        <v>Les installations électriques dans les ouvrages de protection doivent être réalisées conformément à la directive ESTI n° 508 (DePC), chapitre 2.6.</v>
      </c>
      <c r="D956" s="238"/>
      <c r="E956" s="8" t="s">
        <v>6</v>
      </c>
      <c r="F956" s="8" t="s">
        <v>6</v>
      </c>
      <c r="G956" s="8" t="s">
        <v>6</v>
      </c>
      <c r="H956" s="8" t="s">
        <v>6</v>
      </c>
    </row>
    <row r="957" spans="1:8" ht="29.1" customHeight="1" thickBot="1" x14ac:dyDescent="0.3">
      <c r="A957" s="221" t="str">
        <f>'02 LISTE DE CONTRÔLE ET RAPPORT'!A957</f>
        <v/>
      </c>
      <c r="B957" s="225"/>
      <c r="C957" s="683" t="str">
        <f>'02 LISTE DE CONTRÔLE ET RAPPORT'!C957</f>
        <v>Un tel défaut peut être constitutif d’un danger susceptible d’avoir des conséquences en termes de responsabilité civile pour le propriétaire. Celui-ci doit en être informé.</v>
      </c>
      <c r="D957" s="238"/>
      <c r="E957" s="8" t="s">
        <v>6</v>
      </c>
      <c r="F957" s="8" t="s">
        <v>6</v>
      </c>
      <c r="G957" s="8" t="s">
        <v>6</v>
      </c>
      <c r="H957" s="8" t="s">
        <v>6</v>
      </c>
    </row>
    <row r="958" spans="1:8" ht="29.1" customHeight="1" thickBot="1" x14ac:dyDescent="0.3">
      <c r="A958" s="72" t="str">
        <f>'02 LISTE DE CONTRÔLE ET RAPPORT'!A958</f>
        <v/>
      </c>
      <c r="B958" s="207">
        <f>'02 LISTE DE CONTRÔLE ET RAPPORT'!B958</f>
        <v>6204</v>
      </c>
      <c r="C958" s="680" t="str">
        <f>'02 LISTE DE CONTRÔLE ET RAPPORT'!C958</f>
        <v xml:space="preserve">Désignation des composants </v>
      </c>
      <c r="D958" s="651"/>
      <c r="E958" s="8" t="s">
        <v>6</v>
      </c>
      <c r="F958" s="8" t="s">
        <v>6</v>
      </c>
      <c r="G958" s="8" t="s">
        <v>6</v>
      </c>
    </row>
    <row r="959" spans="1:8" ht="29.1" customHeight="1" x14ac:dyDescent="0.25">
      <c r="A959" s="67" t="str">
        <f>'02 LISTE DE CONTRÔLE ET RAPPORT'!A959</f>
        <v/>
      </c>
      <c r="B959" s="190">
        <f>'02 LISTE DE CONTRÔLE ET RAPPORT'!B959</f>
        <v>6204.01</v>
      </c>
      <c r="C959" s="695" t="str">
        <f>'02 LISTE DE CONTRÔLE ET RAPPORT'!C959</f>
        <v>Description du défaut: Les numérotations et les positions des ITE et du schéma d’exploitation ne correspondent pas aux désignations utilisées.</v>
      </c>
      <c r="D959" s="70"/>
      <c r="E959" s="8" t="s">
        <v>6</v>
      </c>
      <c r="F959" s="8" t="s">
        <v>6</v>
      </c>
      <c r="G959" s="8" t="s">
        <v>6</v>
      </c>
    </row>
    <row r="960" spans="1:8" ht="29.1" customHeight="1" x14ac:dyDescent="0.25">
      <c r="A960" s="221" t="str">
        <f>'02 LISTE DE CONTRÔLE ET RAPPORT'!A960</f>
        <v/>
      </c>
      <c r="B960" s="222"/>
      <c r="C960" s="682" t="str">
        <f>'02 LISTE DE CONTRÔLE ET RAPPORT'!C960</f>
        <v xml:space="preserve">Les inscriptions sur les appareils doivent correspondre aux positions des ITE et au schéma synoptique du courant fort. Elles doivent être corrigées ou complétées. </v>
      </c>
      <c r="D960" s="238"/>
      <c r="E960" s="8" t="s">
        <v>6</v>
      </c>
      <c r="F960" s="8" t="s">
        <v>6</v>
      </c>
      <c r="G960" s="8" t="s">
        <v>6</v>
      </c>
    </row>
    <row r="961" spans="1:7" ht="29.1" customHeight="1" thickBot="1" x14ac:dyDescent="0.3">
      <c r="A961" s="66" t="str">
        <f>'02 LISTE DE CONTRÔLE ET RAPPORT'!A961</f>
        <v/>
      </c>
      <c r="B961" s="192">
        <f>'02 LISTE DE CONTRÔLE ET RAPPORT'!B961</f>
        <v>6204.02</v>
      </c>
      <c r="C961" s="689" t="str">
        <f>'02 LISTE DE CONTRÔLE ET RAPPORT'!C961</f>
        <v>Description du défaut: Les inscriptions ne sont pas apposées en permanence et de manière à ce que toute confusion soit exclue.</v>
      </c>
      <c r="D961" s="653"/>
      <c r="E961" s="8" t="s">
        <v>6</v>
      </c>
      <c r="F961" s="8" t="s">
        <v>6</v>
      </c>
      <c r="G961" s="8" t="s">
        <v>6</v>
      </c>
    </row>
    <row r="962" spans="1:7" ht="29.1" customHeight="1" thickBot="1" x14ac:dyDescent="0.3">
      <c r="A962" s="654" t="str">
        <f>'02 LISTE DE CONTRÔLE ET RAPPORT'!A962</f>
        <v/>
      </c>
      <c r="B962" s="648">
        <f>'02 LISTE DE CONTRÔLE ET RAPPORT'!B962</f>
        <v>6300</v>
      </c>
      <c r="C962" s="690" t="str">
        <f>'02 LISTE DE CONTRÔLE ET RAPPORT'!C962</f>
        <v xml:space="preserve">Alimentation électrique de secours (*À contrôler dans les abris pour lesquels une alimentation électrique de secours est prescrite [abris à partir de 800 places protégées] ou a été installée) </v>
      </c>
      <c r="D962" s="656"/>
      <c r="E962" s="8" t="s">
        <v>6</v>
      </c>
      <c r="F962" s="8" t="s">
        <v>6</v>
      </c>
      <c r="G962" s="8" t="s">
        <v>6</v>
      </c>
    </row>
    <row r="963" spans="1:7" ht="29.1" customHeight="1" thickBot="1" x14ac:dyDescent="0.3">
      <c r="A963" s="72" t="str">
        <f>'02 LISTE DE CONTRÔLE ET RAPPORT'!A963</f>
        <v/>
      </c>
      <c r="B963" s="207">
        <f>'02 LISTE DE CONTRÔLE ET RAPPORT'!B963</f>
        <v>6301</v>
      </c>
      <c r="C963" s="680" t="str">
        <f>'02 LISTE DE CONTRÔLE ET RAPPORT'!C963</f>
        <v xml:space="preserve">Documents d’exploitation et matériel </v>
      </c>
      <c r="D963" s="651"/>
      <c r="E963" s="8" t="s">
        <v>6</v>
      </c>
      <c r="F963" s="8" t="s">
        <v>6</v>
      </c>
      <c r="G963" s="8" t="s">
        <v>6</v>
      </c>
    </row>
    <row r="964" spans="1:7" ht="29.1" customHeight="1" x14ac:dyDescent="0.25">
      <c r="A964" s="68" t="str">
        <f>'02 LISTE DE CONTRÔLE ET RAPPORT'!A964</f>
        <v/>
      </c>
      <c r="B964" s="193">
        <f>'02 LISTE DE CONTRÔLE ET RAPPORT'!B964</f>
        <v>6301.01</v>
      </c>
      <c r="C964" s="691" t="str">
        <f>'02 LISTE DE CONTRÔLE ET RAPPORT'!C964</f>
        <v>Description du défaut: Il manque une documentation complète sur le groupe électrogène de secours.</v>
      </c>
      <c r="D964" s="71"/>
      <c r="E964" s="8" t="s">
        <v>6</v>
      </c>
      <c r="F964" s="8" t="s">
        <v>6</v>
      </c>
      <c r="G964" s="8" t="s">
        <v>6</v>
      </c>
    </row>
    <row r="965" spans="1:7" ht="29.1" customHeight="1" x14ac:dyDescent="0.25">
      <c r="A965" s="221" t="str">
        <f>'02 LISTE DE CONTRÔLE ET RAPPORT'!A965</f>
        <v/>
      </c>
      <c r="B965" s="222"/>
      <c r="C965" s="682" t="str">
        <f>'02 LISTE DE CONTRÔLE ET RAPPORT'!C965</f>
        <v>La documentation finale doit être établie selon les IA 2024, chap. 6.6 Documentation.</v>
      </c>
      <c r="D965" s="238"/>
      <c r="E965" s="8" t="s">
        <v>6</v>
      </c>
      <c r="F965" s="8" t="s">
        <v>6</v>
      </c>
      <c r="G965" s="8" t="s">
        <v>6</v>
      </c>
    </row>
    <row r="966" spans="1:7" ht="29.1" customHeight="1" x14ac:dyDescent="0.25">
      <c r="A966" s="14" t="str">
        <f>'02 LISTE DE CONTRÔLE ET RAPPORT'!A966</f>
        <v/>
      </c>
      <c r="B966" s="63">
        <f>'02 LISTE DE CONTRÔLE ET RAPPORT'!B966</f>
        <v>6301.02</v>
      </c>
      <c r="C966" s="693" t="str">
        <f>'02 LISTE DE CONTRÔLE ET RAPPORT'!C966</f>
        <v>Description du défaut: Il manque un carnet de contrôle parfaitement tenu.</v>
      </c>
      <c r="D966" s="71"/>
      <c r="E966" s="8" t="s">
        <v>6</v>
      </c>
      <c r="F966" s="8" t="s">
        <v>6</v>
      </c>
      <c r="G966" s="8" t="s">
        <v>6</v>
      </c>
    </row>
    <row r="967" spans="1:7" ht="29.1" customHeight="1" x14ac:dyDescent="0.25">
      <c r="A967" s="221" t="str">
        <f>'02 LISTE DE CONTRÔLE ET RAPPORT'!A967</f>
        <v/>
      </c>
      <c r="B967" s="222"/>
      <c r="C967" s="682" t="str">
        <f>'02 LISTE DE CONTRÔLE ET RAPPORT'!C967</f>
        <v>Les résultats des contrôles périodiques de fonctionnement du groupe électrogène de secours doivent figurer dans un cahier ad hoc, constamment tenu à jour. Un exemple figure dans les ITE, page 2-9.</v>
      </c>
      <c r="D967" s="238"/>
      <c r="E967" s="8" t="s">
        <v>6</v>
      </c>
      <c r="F967" s="8" t="s">
        <v>6</v>
      </c>
      <c r="G967" s="8" t="s">
        <v>6</v>
      </c>
    </row>
    <row r="968" spans="1:7" ht="29.1" customHeight="1" x14ac:dyDescent="0.25">
      <c r="A968" s="61" t="str">
        <f>'02 LISTE DE CONTRÔLE ET RAPPORT'!A968</f>
        <v/>
      </c>
      <c r="B968" s="191">
        <f>'02 LISTE DE CONTRÔLE ET RAPPORT'!B968</f>
        <v>6301.03</v>
      </c>
      <c r="C968" s="681" t="str">
        <f>'02 LISTE DE CONTRÔLE ET RAPPORT'!C968</f>
        <v>Description du défaut: Le mode d’emploi n’est pas monté en permanence à portée de vue du groupe électrogène de secours.</v>
      </c>
      <c r="D968" s="70"/>
      <c r="E968" s="8" t="s">
        <v>6</v>
      </c>
      <c r="F968" s="8" t="s">
        <v>6</v>
      </c>
      <c r="G968" s="8" t="s">
        <v>6</v>
      </c>
    </row>
    <row r="969" spans="1:7" ht="29.1" customHeight="1" x14ac:dyDescent="0.25">
      <c r="A969" s="221" t="str">
        <f>'02 LISTE DE CONTRÔLE ET RAPPORT'!A969</f>
        <v/>
      </c>
      <c r="B969" s="222"/>
      <c r="C969" s="682" t="str">
        <f>'02 LISTE DE CONTRÔLE ET RAPPORT'!C969</f>
        <v>Pour que le groupe électrogène de secours puisse être mis en service par le personnel technique, le mode d’emploi doit être placé à portée de vue de celui-ci.</v>
      </c>
      <c r="D969" s="238"/>
      <c r="E969" s="8" t="s">
        <v>6</v>
      </c>
      <c r="F969" s="8" t="s">
        <v>6</v>
      </c>
      <c r="G969" s="8" t="s">
        <v>6</v>
      </c>
    </row>
    <row r="970" spans="1:7" ht="29.1" customHeight="1" x14ac:dyDescent="0.25">
      <c r="A970" s="14" t="str">
        <f>'02 LISTE DE CONTRÔLE ET RAPPORT'!A970</f>
        <v/>
      </c>
      <c r="B970" s="63">
        <f>'02 LISTE DE CONTRÔLE ET RAPPORT'!B970</f>
        <v>6301.04</v>
      </c>
      <c r="C970" s="693" t="str">
        <f>'02 LISTE DE CONTRÔLE ET RAPPORT'!C970</f>
        <v>Description du défaut: Les marches d’essai selon la LCE ne sont pas effectuées et documentées régulièrement.</v>
      </c>
      <c r="D970" s="71"/>
      <c r="E970" s="8" t="s">
        <v>6</v>
      </c>
      <c r="F970" s="8" t="s">
        <v>6</v>
      </c>
      <c r="G970" s="8" t="s">
        <v>6</v>
      </c>
    </row>
    <row r="971" spans="1:7" ht="29.1" customHeight="1" x14ac:dyDescent="0.25">
      <c r="A971" s="221" t="str">
        <f>'02 LISTE DE CONTRÔLE ET RAPPORT'!A971</f>
        <v/>
      </c>
      <c r="B971" s="222"/>
      <c r="C971" s="682" t="str">
        <f>'02 LISTE DE CONTRÔLE ET RAPPORT'!C971</f>
        <v>Les marches d’essai doivent être exécutées régulièrement (au moins tous les trois mois) pendant au moins deux heures avec une puissance minimale de 80% de la puissance nominale (ITE chap. 7.4).</v>
      </c>
      <c r="D971" s="238"/>
      <c r="E971" s="8" t="s">
        <v>6</v>
      </c>
      <c r="F971" s="8" t="s">
        <v>6</v>
      </c>
      <c r="G971" s="8" t="s">
        <v>6</v>
      </c>
    </row>
    <row r="972" spans="1:7" ht="29.1" customHeight="1" x14ac:dyDescent="0.25">
      <c r="A972" s="221" t="str">
        <f>'02 LISTE DE CONTRÔLE ET RAPPORT'!A972</f>
        <v/>
      </c>
      <c r="B972" s="222"/>
      <c r="C972" s="682" t="str">
        <f>'02 LISTE DE CONTRÔLE ET RAPPORT'!C972</f>
        <v>Les marches d’essai doivent être effectuées au moins une fois par an pour le DPR 1 et tous les 5 ans pour le DPR 2 avec une charge d’au moins 80% de la puissance nominale pendant au moins 6 heures (Directives DPR, pages 1-8).</v>
      </c>
      <c r="D972" s="238"/>
      <c r="E972" s="8" t="s">
        <v>6</v>
      </c>
      <c r="F972" s="8" t="s">
        <v>6</v>
      </c>
      <c r="G972" s="8" t="s">
        <v>6</v>
      </c>
    </row>
    <row r="973" spans="1:7" ht="29.1" customHeight="1" x14ac:dyDescent="0.25">
      <c r="A973" s="14" t="str">
        <f>'02 LISTE DE CONTRÔLE ET RAPPORT'!A973</f>
        <v/>
      </c>
      <c r="B973" s="63">
        <f>'02 LISTE DE CONTRÔLE ET RAPPORT'!B973</f>
        <v>6301.05</v>
      </c>
      <c r="C973" s="693" t="str">
        <f>'02 LISTE DE CONTRÔLE ET RAPPORT'!C973</f>
        <v>Description du défaut: La marche en continu de 24 heures n’est pas effectuée tous les dix ans.</v>
      </c>
      <c r="D973" s="71"/>
      <c r="E973" s="8" t="s">
        <v>6</v>
      </c>
      <c r="F973" s="8" t="s">
        <v>6</v>
      </c>
      <c r="G973" s="8" t="s">
        <v>6</v>
      </c>
    </row>
    <row r="974" spans="1:7" ht="29.1" customHeight="1" x14ac:dyDescent="0.25">
      <c r="A974" s="221" t="str">
        <f>'02 LISTE DE CONTRÔLE ET RAPPORT'!A974</f>
        <v/>
      </c>
      <c r="B974" s="222"/>
      <c r="C974" s="682" t="str">
        <f>'02 LISTE DE CONTRÔLE ET RAPPORT'!C974</f>
        <v>Selon les ITE 2000, page 7-17, il faut effectuer une marche en continu du groupe électrogène de secours pendant 24h tous les dix ans. Il convient de remédier à ce défaut dès que les conditions sont réunies. Consulter à cet effet l’«Aide-mémoire technique» (AMT 04-6) Marche en continu du groupe électrogène de secours pendant 24 h tous les dix ans.</v>
      </c>
      <c r="D974" s="238"/>
      <c r="E974" s="8" t="s">
        <v>6</v>
      </c>
      <c r="F974" s="8" t="s">
        <v>6</v>
      </c>
      <c r="G974" s="8" t="s">
        <v>6</v>
      </c>
    </row>
    <row r="975" spans="1:7" ht="29.1" customHeight="1" x14ac:dyDescent="0.25">
      <c r="A975" s="74" t="str">
        <f>'02 LISTE DE CONTRÔLE ET RAPPORT'!A975</f>
        <v/>
      </c>
      <c r="B975" s="199">
        <f>'02 LISTE DE CONTRÔLE ET RAPPORT'!B975</f>
        <v>6301.06</v>
      </c>
      <c r="C975" s="701" t="str">
        <f>'02 LISTE DE CONTRÔLE ET RAPPORT'!C975</f>
        <v>Description du défaut: Il y a moins de trois protections auditives disponibles.</v>
      </c>
      <c r="D975" s="77"/>
      <c r="E975" s="8" t="s">
        <v>6</v>
      </c>
      <c r="F975" s="8" t="s">
        <v>6</v>
      </c>
      <c r="G975" s="8" t="s">
        <v>6</v>
      </c>
    </row>
    <row r="976" spans="1:7" ht="29.1" customHeight="1" x14ac:dyDescent="0.25">
      <c r="A976" s="221" t="str">
        <f>'02 LISTE DE CONTRÔLE ET RAPPORT'!A976</f>
        <v/>
      </c>
      <c r="B976" s="222"/>
      <c r="C976" s="682" t="str">
        <f>'02 LISTE DE CONTRÔLE ET RAPPORT'!C976</f>
        <v>Aux fins de protection de l’ouïe, au moins trois protections auditives doivent être disponibles dans le local des machines.</v>
      </c>
      <c r="D976" s="238"/>
      <c r="E976" s="8" t="s">
        <v>6</v>
      </c>
      <c r="F976" s="8" t="s">
        <v>6</v>
      </c>
      <c r="G976" s="8" t="s">
        <v>6</v>
      </c>
    </row>
    <row r="977" spans="1:8" ht="29.1" customHeight="1" x14ac:dyDescent="0.25">
      <c r="A977" s="221" t="str">
        <f>'02 LISTE DE CONTRÔLE ET RAPPORT'!A977</f>
        <v/>
      </c>
      <c r="B977" s="222"/>
      <c r="C977" s="682" t="str">
        <f>'02 LISTE DE CONTRÔLE ET RAPPORT'!C977</f>
        <v>Un tel défaut peut être constitutif d’un danger susceptible d’avoir des conséquences en termes de responsabilité civile pour le propriétaire. Celui-ci doit en être informé.</v>
      </c>
      <c r="D977" s="238"/>
      <c r="E977" s="8" t="s">
        <v>6</v>
      </c>
      <c r="F977" s="8" t="s">
        <v>6</v>
      </c>
      <c r="G977" s="8" t="s">
        <v>6</v>
      </c>
    </row>
    <row r="978" spans="1:8" ht="29.1" customHeight="1" x14ac:dyDescent="0.25">
      <c r="A978" s="14" t="str">
        <f>'02 LISTE DE CONTRÔLE ET RAPPORT'!A978</f>
        <v/>
      </c>
      <c r="B978" s="63">
        <f>'02 LISTE DE CONTRÔLE ET RAPPORT'!B978</f>
        <v>6301.07</v>
      </c>
      <c r="C978" s="693" t="str">
        <f>'02 LISTE DE CONTRÔLE ET RAPPORT'!C978</f>
        <v>Description du défaut: Les pièces de rechange requises selon le fabricant (p. ex. joints, courroies de transmission, filtres et tuyaux) sont manquantes.</v>
      </c>
      <c r="D978" s="71"/>
      <c r="E978" s="8" t="s">
        <v>6</v>
      </c>
      <c r="F978" s="8" t="s">
        <v>6</v>
      </c>
      <c r="G978" s="8" t="s">
        <v>6</v>
      </c>
    </row>
    <row r="979" spans="1:8" ht="29.1" customHeight="1" x14ac:dyDescent="0.25">
      <c r="A979" s="221" t="str">
        <f>'02 LISTE DE CONTRÔLE ET RAPPORT'!A979</f>
        <v/>
      </c>
      <c r="B979" s="222"/>
      <c r="C979" s="682" t="str">
        <f>'02 LISTE DE CONTRÔLE ET RAPPORT'!C979</f>
        <v>Il convient de clarifier avec le fournisseur du groupe électrogène de secours ou une entreprise spécialisée quelles sont les pièces de rechange qui doivent être achetées et disponibles dans l’ouvrage de protection.</v>
      </c>
      <c r="D979" s="238"/>
      <c r="E979" s="8" t="s">
        <v>6</v>
      </c>
      <c r="F979" s="8" t="s">
        <v>6</v>
      </c>
      <c r="G979" s="8" t="s">
        <v>6</v>
      </c>
    </row>
    <row r="980" spans="1:8" ht="29.1" customHeight="1" x14ac:dyDescent="0.25">
      <c r="A980" s="14" t="str">
        <f>'02 LISTE DE CONTRÔLE ET RAPPORT'!A980</f>
        <v/>
      </c>
      <c r="B980" s="63">
        <f>'02 LISTE DE CONTRÔLE ET RAPPORT'!B980</f>
        <v>6301.08</v>
      </c>
      <c r="C980" s="693" t="str">
        <f>'02 LISTE DE CONTRÔLE ET RAPPORT'!C980</f>
        <v>Description du défaut: La citerne à mazout n’est manifestement pas contrôlée et entretenue conformément aux prescriptions cantonales.</v>
      </c>
      <c r="D980" s="71"/>
      <c r="E980" s="8" t="s">
        <v>6</v>
      </c>
      <c r="F980" s="8" t="s">
        <v>6</v>
      </c>
      <c r="G980" s="8" t="s">
        <v>6</v>
      </c>
    </row>
    <row r="981" spans="1:8" ht="29.1" customHeight="1" thickBot="1" x14ac:dyDescent="0.3">
      <c r="A981" s="236" t="str">
        <f>'02 LISTE DE CONTRÔLE ET RAPPORT'!A981</f>
        <v/>
      </c>
      <c r="B981" s="225"/>
      <c r="C981" s="683" t="str">
        <f>'02 LISTE DE CONTRÔLE ET RAPPORT'!C981</f>
        <v>Conformément aux prescriptions cantonales relatives aux citernes à mazout, le propriétaire doit déterminer si un contrôle et un entretien de la citerne à mazout sont indiqués (révision de la citerne).</v>
      </c>
      <c r="D981" s="238"/>
      <c r="E981" s="8" t="s">
        <v>6</v>
      </c>
      <c r="F981" s="8" t="s">
        <v>6</v>
      </c>
      <c r="G981" s="8" t="s">
        <v>6</v>
      </c>
    </row>
    <row r="982" spans="1:8" ht="29.1" customHeight="1" thickBot="1" x14ac:dyDescent="0.3">
      <c r="A982" s="72" t="str">
        <f>'02 LISTE DE CONTRÔLE ET RAPPORT'!A982</f>
        <v/>
      </c>
      <c r="B982" s="207">
        <f>'02 LISTE DE CONTRÔLE ET RAPPORT'!B982</f>
        <v>6302</v>
      </c>
      <c r="C982" s="680" t="str">
        <f>'02 LISTE DE CONTRÔLE ET RAPPORT'!C982</f>
        <v xml:space="preserve">Groupe électrogène de secours </v>
      </c>
      <c r="D982" s="651"/>
      <c r="E982" s="8" t="s">
        <v>6</v>
      </c>
      <c r="F982" s="8" t="s">
        <v>6</v>
      </c>
      <c r="G982" s="8" t="s">
        <v>6</v>
      </c>
      <c r="H982" s="9"/>
    </row>
    <row r="983" spans="1:8" ht="29.1" customHeight="1" x14ac:dyDescent="0.25">
      <c r="A983" s="67" t="str">
        <f>'02 LISTE DE CONTRÔLE ET RAPPORT'!A983</f>
        <v/>
      </c>
      <c r="B983" s="190">
        <f>'02 LISTE DE CONTRÔLE ET RAPPORT'!B983</f>
        <v>6302.01</v>
      </c>
      <c r="C983" s="695" t="str">
        <f>'02 LISTE DE CONTRÔLE ET RAPPORT'!C983</f>
        <v>Description du défaut: Il y a un groupe électrogène de secours défectueux non prescrit pour ce type d’ouvrage de protection.</v>
      </c>
      <c r="D983" s="70"/>
      <c r="E983" s="8" t="s">
        <v>6</v>
      </c>
      <c r="F983" s="8" t="s">
        <v>6</v>
      </c>
      <c r="G983" s="8" t="s">
        <v>6</v>
      </c>
    </row>
    <row r="984" spans="1:8" ht="29.1" customHeight="1" x14ac:dyDescent="0.25">
      <c r="A984" s="221" t="str">
        <f>'02 LISTE DE CONTRÔLE ET RAPPORT'!A984</f>
        <v/>
      </c>
      <c r="B984" s="222"/>
      <c r="C984" s="682" t="str">
        <f>'02 LISTE DE CONTRÔLE ET RAPPORT'!C984</f>
        <v>Le groupe électrogène de secours défectueux ainsi que les commandes électriques qui en font partie doivent être démontés dans le cadre d’un projet ad hoc. La marche à suivre pour éliminer ce défaut doit être discutée avec l’autorité cantonale responsable des ouvrages de protection.</v>
      </c>
      <c r="D984" s="238"/>
      <c r="E984" s="8" t="s">
        <v>6</v>
      </c>
      <c r="F984" s="8" t="s">
        <v>6</v>
      </c>
      <c r="G984" s="8" t="s">
        <v>6</v>
      </c>
    </row>
    <row r="985" spans="1:8" ht="29.1" customHeight="1" x14ac:dyDescent="0.25">
      <c r="A985" s="14" t="str">
        <f>'02 LISTE DE CONTRÔLE ET RAPPORT'!A985</f>
        <v/>
      </c>
      <c r="B985" s="63">
        <f>'02 LISTE DE CONTRÔLE ET RAPPORT'!B985</f>
        <v>6302.02</v>
      </c>
      <c r="C985" s="693" t="str">
        <f>'02 LISTE DE CONTRÔLE ET RAPPORT'!C985</f>
        <v>Description du défaut: Le groupe électrogène de secours ne fonctionne pas.</v>
      </c>
      <c r="D985" s="71"/>
      <c r="E985" s="8" t="s">
        <v>6</v>
      </c>
      <c r="F985" s="8" t="s">
        <v>6</v>
      </c>
      <c r="G985" s="8" t="s">
        <v>6</v>
      </c>
    </row>
    <row r="986" spans="1:8" ht="29.1" customHeight="1" x14ac:dyDescent="0.25">
      <c r="A986" s="221" t="str">
        <f>'02 LISTE DE CONTRÔLE ET RAPPORT'!A986</f>
        <v/>
      </c>
      <c r="B986" s="222"/>
      <c r="C986" s="682" t="str">
        <f>'02 LISTE DE CONTRÔLE ET RAPPORT'!C986</f>
        <v>D’entente avec l’autorité cantonale responsable des ouvrages de protection, le groupe électrogène de secours doit être contrôlé par une entreprise spécialisée et, si nécessaire, remis en état.</v>
      </c>
      <c r="D986" s="238"/>
      <c r="E986" s="8" t="s">
        <v>6</v>
      </c>
      <c r="F986" s="8" t="s">
        <v>6</v>
      </c>
      <c r="G986" s="8" t="s">
        <v>6</v>
      </c>
    </row>
    <row r="987" spans="1:8" ht="29.1" customHeight="1" x14ac:dyDescent="0.25">
      <c r="A987" s="14" t="str">
        <f>'02 LISTE DE CONTRÔLE ET RAPPORT'!A987</f>
        <v/>
      </c>
      <c r="B987" s="63">
        <f>'02 LISTE DE CONTRÔLE ET RAPPORT'!B987</f>
        <v>6302.03</v>
      </c>
      <c r="C987" s="693" t="str">
        <f>'02 LISTE DE CONTRÔLE ET RAPPORT'!C987</f>
        <v>Description du défaut: Des fuites d’huile de moteur sont visibles.</v>
      </c>
      <c r="D987" s="71"/>
      <c r="E987" s="8" t="s">
        <v>6</v>
      </c>
      <c r="F987" s="8" t="s">
        <v>6</v>
      </c>
      <c r="G987" s="8" t="s">
        <v>6</v>
      </c>
    </row>
    <row r="988" spans="1:8" ht="29.1" customHeight="1" x14ac:dyDescent="0.25">
      <c r="A988" s="221" t="str">
        <f>'02 LISTE DE CONTRÔLE ET RAPPORT'!A988</f>
        <v/>
      </c>
      <c r="B988" s="222"/>
      <c r="C988" s="682" t="str">
        <f>'02 LISTE DE CONTRÔLE ET RAPPORT'!C988</f>
        <v>Le propriétaire est tenu de faire réparer les fuites d’huile de moteur par une entreprise spécialisée.</v>
      </c>
      <c r="D988" s="238"/>
      <c r="E988" s="8" t="s">
        <v>6</v>
      </c>
      <c r="F988" s="8" t="s">
        <v>6</v>
      </c>
      <c r="G988" s="8" t="s">
        <v>6</v>
      </c>
    </row>
    <row r="989" spans="1:8" ht="29.1" customHeight="1" x14ac:dyDescent="0.25">
      <c r="A989" s="14" t="str">
        <f>'02 LISTE DE CONTRÔLE ET RAPPORT'!A989</f>
        <v/>
      </c>
      <c r="B989" s="63">
        <f>'02 LISTE DE CONTRÔLE ET RAPPORT'!B989</f>
        <v>6302.04</v>
      </c>
      <c r="C989" s="693" t="str">
        <f>'02 LISTE DE CONTRÔLE ET RAPPORT'!C989</f>
        <v>Description du défaut: Des pertes sont visibles au niveau de l’alimentation en carburant et de la citerne à mazout.</v>
      </c>
      <c r="D989" s="71"/>
      <c r="E989" s="8" t="s">
        <v>6</v>
      </c>
      <c r="F989" s="8" t="s">
        <v>6</v>
      </c>
      <c r="G989" s="8" t="s">
        <v>6</v>
      </c>
    </row>
    <row r="990" spans="1:8" ht="29.1" customHeight="1" x14ac:dyDescent="0.25">
      <c r="A990" s="221" t="str">
        <f>'02 LISTE DE CONTRÔLE ET RAPPORT'!A990</f>
        <v/>
      </c>
      <c r="B990" s="222"/>
      <c r="C990" s="682" t="str">
        <f>'02 LISTE DE CONTRÔLE ET RAPPORT'!C990</f>
        <v>Le propriétaire est tenu de faire réparer les fuites au niveau de l’alimentation en mazout et de la citerne à mazout par une entreprise spécialisée.</v>
      </c>
      <c r="D990" s="238"/>
      <c r="E990" s="8" t="s">
        <v>6</v>
      </c>
      <c r="F990" s="8" t="s">
        <v>6</v>
      </c>
      <c r="G990" s="8" t="s">
        <v>6</v>
      </c>
    </row>
    <row r="991" spans="1:8" ht="29.1" customHeight="1" x14ac:dyDescent="0.25">
      <c r="A991" s="61" t="str">
        <f>'02 LISTE DE CONTRÔLE ET RAPPORT'!A991</f>
        <v/>
      </c>
      <c r="B991" s="191">
        <f>'02 LISTE DE CONTRÔLE ET RAPPORT'!B991</f>
        <v>6302.05</v>
      </c>
      <c r="C991" s="681" t="str">
        <f>'02 LISTE DE CONTRÔLE ET RAPPORT'!C991</f>
        <v>Description du défaut: Selon la documentation, les marches d’essai du groupe électrogène ne peuvent pas être effectuées à au moins 80% de la puissance nominale.</v>
      </c>
      <c r="D991" s="70"/>
      <c r="E991" s="8" t="s">
        <v>6</v>
      </c>
      <c r="F991" s="8" t="s">
        <v>6</v>
      </c>
      <c r="G991" s="8" t="s">
        <v>6</v>
      </c>
    </row>
    <row r="992" spans="1:8" ht="29.1" customHeight="1" x14ac:dyDescent="0.25">
      <c r="A992" s="221" t="str">
        <f>'02 LISTE DE CONTRÔLE ET RAPPORT'!A992</f>
        <v/>
      </c>
      <c r="B992" s="222"/>
      <c r="C992" s="682" t="str">
        <f>'02 LISTE DE CONTRÔLE ET RAPPORT'!C992</f>
        <v>Des installations complémentaires (par exemple radiateurs électriques) doivent permettre d’effectuer les contrôles périodiques de fonctionnement à au moins 80% de la puissance nominale. La modification des installations existantes éventuellement nécessaire à cet effet requiert l’élaboration d’un projet ad hoc en collaboration avec l’autorité cantonale responsable des ouvrages de protection.</v>
      </c>
      <c r="D992" s="238"/>
      <c r="E992" s="8" t="s">
        <v>6</v>
      </c>
      <c r="F992" s="8" t="s">
        <v>6</v>
      </c>
      <c r="G992" s="8" t="s">
        <v>6</v>
      </c>
    </row>
    <row r="993" spans="1:8" ht="29.1" customHeight="1" x14ac:dyDescent="0.25">
      <c r="A993" s="61" t="str">
        <f>'02 LISTE DE CONTRÔLE ET RAPPORT'!A993</f>
        <v/>
      </c>
      <c r="B993" s="191">
        <f>'02 LISTE DE CONTRÔLE ET RAPPORT'!B993</f>
        <v>6302.06</v>
      </c>
      <c r="C993" s="681" t="str">
        <f>'02 LISTE DE CONTRÔLE ET RAPPORT'!C993</f>
        <v>Description du défaut: Il manque un marquage pour la valeur maximale de l’intensité de courant autorisée (puissance nominale) du groupe électrogène de secours sur les ampèremètres du TP et sur la boîte de raccordement de l’alimentation de secours.</v>
      </c>
      <c r="D993" s="70"/>
      <c r="E993" s="8" t="s">
        <v>6</v>
      </c>
      <c r="F993" s="8" t="s">
        <v>6</v>
      </c>
      <c r="G993" s="8" t="s">
        <v>6</v>
      </c>
    </row>
    <row r="994" spans="1:8" ht="29.1" customHeight="1" x14ac:dyDescent="0.25">
      <c r="A994" s="221" t="str">
        <f>'02 LISTE DE CONTRÔLE ET RAPPORT'!A994</f>
        <v/>
      </c>
      <c r="B994" s="222"/>
      <c r="C994" s="682" t="str">
        <f>'02 LISTE DE CONTRÔLE ET RAPPORT'!C994</f>
        <v>Le tableau principal doit porter soit une plaquette indiquant la valeur maximale (en ampères) correspondant au fonctionnement à pleine charge (100%) du groupe électrogène, soit une marque indiquant sur chaque ampèremètre le seuil qui ne doit pas être dépassé.</v>
      </c>
      <c r="D994" s="238"/>
      <c r="E994" s="8" t="s">
        <v>6</v>
      </c>
      <c r="F994" s="8" t="s">
        <v>6</v>
      </c>
      <c r="G994" s="8" t="s">
        <v>6</v>
      </c>
    </row>
    <row r="995" spans="1:8" ht="29.1" customHeight="1" x14ac:dyDescent="0.25">
      <c r="A995" s="61" t="str">
        <f>'02 LISTE DE CONTRÔLE ET RAPPORT'!A995</f>
        <v/>
      </c>
      <c r="B995" s="191">
        <f>'02 LISTE DE CONTRÔLE ET RAPPORT'!B995</f>
        <v>6302.07</v>
      </c>
      <c r="C995" s="681" t="str">
        <f>'02 LISTE DE CONTRÔLE ET RAPPORT'!C995</f>
        <v>Description du défaut: La valeur de charge maximale autorisée pour le groupe électrogène de secours ne peut pas être relevée avec précision sur les appareils d’affichage.</v>
      </c>
      <c r="D995" s="70"/>
      <c r="E995" s="8" t="s">
        <v>6</v>
      </c>
      <c r="F995" s="8" t="s">
        <v>6</v>
      </c>
      <c r="G995" s="8" t="s">
        <v>6</v>
      </c>
    </row>
    <row r="996" spans="1:8" ht="29.1" customHeight="1" thickBot="1" x14ac:dyDescent="0.3">
      <c r="A996" s="236" t="str">
        <f>'02 LISTE DE CONTRÔLE ET RAPPORT'!A996</f>
        <v/>
      </c>
      <c r="B996" s="225"/>
      <c r="C996" s="683" t="str">
        <f>'02 LISTE DE CONTRÔLE ET RAPPORT'!C996</f>
        <v>Les appareils doivent être remplacés sur la base des limites de puissance de l’ouvrage de protection.</v>
      </c>
      <c r="D996" s="238"/>
      <c r="E996" s="8" t="s">
        <v>6</v>
      </c>
      <c r="F996" s="8" t="s">
        <v>6</v>
      </c>
      <c r="G996" s="8" t="s">
        <v>6</v>
      </c>
    </row>
    <row r="997" spans="1:8" ht="29.1" customHeight="1" thickBot="1" x14ac:dyDescent="0.3">
      <c r="A997" s="72" t="str">
        <f>'02 LISTE DE CONTRÔLE ET RAPPORT'!A997</f>
        <v/>
      </c>
      <c r="B997" s="207">
        <f>'02 LISTE DE CONTRÔLE ET RAPPORT'!B997</f>
        <v>6303</v>
      </c>
      <c r="C997" s="680" t="str">
        <f>'02 LISTE DE CONTRÔLE ET RAPPORT'!C997</f>
        <v xml:space="preserve">Éclairage de secours </v>
      </c>
      <c r="D997" s="651"/>
      <c r="E997" s="8" t="s">
        <v>6</v>
      </c>
      <c r="F997" s="8" t="s">
        <v>6</v>
      </c>
      <c r="G997" s="8" t="s">
        <v>6</v>
      </c>
    </row>
    <row r="998" spans="1:8" ht="29.1" customHeight="1" x14ac:dyDescent="0.25">
      <c r="A998" s="75" t="str">
        <f>'02 LISTE DE CONTRÔLE ET RAPPORT'!A998</f>
        <v/>
      </c>
      <c r="B998" s="200">
        <f>'02 LISTE DE CONTRÔLE ET RAPPORT'!B998</f>
        <v>6303.01</v>
      </c>
      <c r="C998" s="702" t="str">
        <f>'02 LISTE DE CONTRÔLE ET RAPPORT'!C998</f>
        <v>Description du défaut: Il n’y a pas suffisamment de lampes portatives de secours correspondant à ce type d’ouvrage de protection.</v>
      </c>
      <c r="D998" s="77"/>
      <c r="E998" s="8" t="s">
        <v>6</v>
      </c>
      <c r="F998" s="8" t="s">
        <v>6</v>
      </c>
      <c r="G998" s="8" t="s">
        <v>6</v>
      </c>
    </row>
    <row r="999" spans="1:8" ht="29.1" customHeight="1" x14ac:dyDescent="0.25">
      <c r="A999" s="221" t="str">
        <f>'02 LISTE DE CONTRÔLE ET RAPPORT'!A999</f>
        <v/>
      </c>
      <c r="B999" s="222"/>
      <c r="C999" s="682" t="str">
        <f>'02 LISTE DE CONTRÔLE ET RAPPORT'!C999</f>
        <v>Il convient de se procurer le nombre nécessaire de lampes portatives de secours appropriées conformément aux directives de l’OFPP en vigueur.</v>
      </c>
      <c r="D999" s="238"/>
      <c r="E999" s="8" t="s">
        <v>6</v>
      </c>
      <c r="F999" s="8" t="s">
        <v>6</v>
      </c>
      <c r="G999" s="8" t="s">
        <v>6</v>
      </c>
    </row>
    <row r="1000" spans="1:8" ht="29.1" customHeight="1" x14ac:dyDescent="0.25">
      <c r="A1000" s="221" t="str">
        <f>'02 LISTE DE CONTRÔLE ET RAPPORT'!A1000</f>
        <v/>
      </c>
      <c r="B1000" s="222"/>
      <c r="C1000" s="682" t="str">
        <f>'02 LISTE DE CONTRÔLE ET RAPPORT'!C1000</f>
        <v>Un tel défaut peut être constitutif d’un danger susceptible d’avoir des conséquences en termes de responsabilité civile pour le propriétaire. Celui-ci doit en être informé.</v>
      </c>
      <c r="D1000" s="238"/>
      <c r="E1000" s="8" t="s">
        <v>6</v>
      </c>
      <c r="F1000" s="8" t="s">
        <v>6</v>
      </c>
      <c r="G1000" s="8" t="s">
        <v>6</v>
      </c>
    </row>
    <row r="1001" spans="1:8" ht="29.1" customHeight="1" x14ac:dyDescent="0.25">
      <c r="A1001" s="75" t="str">
        <f>'02 LISTE DE CONTRÔLE ET RAPPORT'!A1001</f>
        <v/>
      </c>
      <c r="B1001" s="199">
        <f>'02 LISTE DE CONTRÔLE ET RAPPORT'!B1001</f>
        <v>6303.02</v>
      </c>
      <c r="C1001" s="701" t="str">
        <f>'02 LISTE DE CONTRÔLE ET RAPPORT'!C1001</f>
        <v>Description du défaut: Les lampes portatives de secours ne fonctionnent pas.</v>
      </c>
      <c r="D1001" s="77"/>
      <c r="E1001" s="8" t="s">
        <v>6</v>
      </c>
      <c r="F1001" s="8" t="s">
        <v>6</v>
      </c>
      <c r="G1001" s="8" t="s">
        <v>6</v>
      </c>
    </row>
    <row r="1002" spans="1:8" ht="29.1" customHeight="1" x14ac:dyDescent="0.25">
      <c r="A1002" s="221" t="str">
        <f>'02 LISTE DE CONTRÔLE ET RAPPORT'!A1002</f>
        <v/>
      </c>
      <c r="B1002" s="222"/>
      <c r="C1002" s="682" t="str">
        <f>'02 LISTE DE CONTRÔLE ET RAPPORT'!C1002</f>
        <v>Toutes les lampes portatives de secours dans la construction protégée doivent être remplacées (elles doivent être disponibles pour assurer la sécurité des personnes, dans les voies d'évacuation notamment).</v>
      </c>
      <c r="D1002" s="238"/>
      <c r="E1002" s="8" t="s">
        <v>6</v>
      </c>
      <c r="F1002" s="8" t="s">
        <v>6</v>
      </c>
      <c r="G1002" s="8" t="s">
        <v>6</v>
      </c>
    </row>
    <row r="1003" spans="1:8" ht="29.1" customHeight="1" x14ac:dyDescent="0.25">
      <c r="A1003" s="221" t="str">
        <f>'02 LISTE DE CONTRÔLE ET RAPPORT'!A1003</f>
        <v/>
      </c>
      <c r="B1003" s="222"/>
      <c r="C1003" s="682" t="str">
        <f>'02 LISTE DE CONTRÔLE ET RAPPORT'!C1003</f>
        <v>Un tel défaut peut être constitutif d’un danger susceptible d’avoir des conséquences en termes de responsabilité civile pour le propriétaire. Celui-ci doit en être informé.</v>
      </c>
      <c r="D1003" s="238"/>
      <c r="E1003" s="8" t="s">
        <v>6</v>
      </c>
      <c r="F1003" s="8" t="s">
        <v>6</v>
      </c>
      <c r="G1003" s="8" t="s">
        <v>6</v>
      </c>
    </row>
    <row r="1004" spans="1:8" ht="29.1" customHeight="1" thickBot="1" x14ac:dyDescent="0.3">
      <c r="A1004" s="236" t="str">
        <f>'02 LISTE DE CONTRÔLE ET RAPPORT'!A1004</f>
        <v/>
      </c>
      <c r="B1004" s="225"/>
      <c r="C1004" s="683" t="str">
        <f>'02 LISTE DE CONTRÔLE ET RAPPORT'!C1004</f>
        <v>Le cas échéant, la marche à suivre doit être discutée avec l’autorité cantonale responsable des ouvrages de protection.</v>
      </c>
      <c r="D1004" s="239"/>
      <c r="E1004" s="8" t="s">
        <v>6</v>
      </c>
      <c r="F1004" s="8" t="s">
        <v>6</v>
      </c>
      <c r="G1004" s="8" t="s">
        <v>6</v>
      </c>
    </row>
    <row r="1005" spans="1:8" ht="29.1" customHeight="1" thickBot="1" x14ac:dyDescent="0.3">
      <c r="A1005" s="654" t="str">
        <f>'02 LISTE DE CONTRÔLE ET RAPPORT'!A1005</f>
        <v/>
      </c>
      <c r="B1005" s="648">
        <f>'02 LISTE DE CONTRÔLE ET RAPPORT'!B1005</f>
        <v>6400</v>
      </c>
      <c r="C1005" s="690" t="str">
        <f>'02 LISTE DE CONTRÔLE ET RAPPORT'!C1005</f>
        <v xml:space="preserve">Cuisine </v>
      </c>
      <c r="D1005" s="656"/>
      <c r="E1005" s="8" t="s">
        <v>6</v>
      </c>
      <c r="F1005" s="8" t="s">
        <v>6</v>
      </c>
      <c r="G1005" s="8" t="s">
        <v>6</v>
      </c>
      <c r="H1005" s="8" t="s">
        <v>6</v>
      </c>
    </row>
    <row r="1006" spans="1:8" ht="29.1" customHeight="1" thickBot="1" x14ac:dyDescent="0.3">
      <c r="A1006" s="72" t="str">
        <f>'02 LISTE DE CONTRÔLE ET RAPPORT'!A1006</f>
        <v/>
      </c>
      <c r="B1006" s="207">
        <f>'02 LISTE DE CONTRÔLE ET RAPPORT'!B1006</f>
        <v>6401</v>
      </c>
      <c r="C1006" s="680" t="str">
        <f>'02 LISTE DE CONTRÔLE ET RAPPORT'!C1006</f>
        <v xml:space="preserve">Équipement de cuisine </v>
      </c>
      <c r="D1006" s="651"/>
      <c r="E1006" s="8" t="s">
        <v>6</v>
      </c>
      <c r="F1006" s="8" t="s">
        <v>6</v>
      </c>
      <c r="G1006" s="8" t="s">
        <v>6</v>
      </c>
      <c r="H1006" s="8" t="s">
        <v>6</v>
      </c>
    </row>
    <row r="1007" spans="1:8" ht="29.1" customHeight="1" x14ac:dyDescent="0.25">
      <c r="A1007" s="68" t="str">
        <f>'02 LISTE DE CONTRÔLE ET RAPPORT'!A1007</f>
        <v/>
      </c>
      <c r="B1007" s="193">
        <f>'02 LISTE DE CONTRÔLE ET RAPPORT'!B1007</f>
        <v>6401.01</v>
      </c>
      <c r="C1007" s="691" t="str">
        <f>'02 LISTE DE CONTRÔLE ET RAPPORT'!C1007</f>
        <v>Description du défaut: Certains appareils de cuisson prévus pour cet ouvrage de protection sont manquants.</v>
      </c>
      <c r="D1007" s="71"/>
      <c r="E1007" s="8" t="s">
        <v>6</v>
      </c>
      <c r="F1007" s="8" t="s">
        <v>6</v>
      </c>
      <c r="G1007" s="8" t="s">
        <v>6</v>
      </c>
    </row>
    <row r="1008" spans="1:8" ht="29.1" customHeight="1" x14ac:dyDescent="0.25">
      <c r="A1008" s="221" t="str">
        <f>'02 LISTE DE CONTRÔLE ET RAPPORT'!A1008</f>
        <v/>
      </c>
      <c r="B1008" s="222"/>
      <c r="C1008" s="687" t="str">
        <f>'02 LISTE DE CONTRÔLE ET RAPPORT'!C1008</f>
        <v>Pour les cas d’occupation, les appareils de cuisson suivants, homologués par l’OFPP, sont prévus sur la base des exigences minimales selon les ITMO 1997, annexe 3:</v>
      </c>
      <c r="D1008" s="238"/>
      <c r="E1008" s="8" t="s">
        <v>6</v>
      </c>
      <c r="F1008" s="8" t="s">
        <v>6</v>
      </c>
      <c r="G1008" s="8" t="s">
        <v>6</v>
      </c>
    </row>
    <row r="1009" spans="1:8" ht="29.1" customHeight="1" x14ac:dyDescent="0.25">
      <c r="A1009" s="221" t="str">
        <f>'02 LISTE DE CONTRÔLE ET RAPPORT'!A1009</f>
        <v/>
      </c>
      <c r="B1009" s="222"/>
      <c r="C1009" s="688" t="str">
        <f>'02 LISTE DE CONTRÔLE ET RAPPORT'!C1009</f>
        <v>-        marmite à vapeur 80l (en cas d’occupation ≤140 personnes 1 pièce, &gt;140 personnes 2 pièces) und</v>
      </c>
      <c r="D1009" s="238"/>
      <c r="E1009" s="8" t="s">
        <v>6</v>
      </c>
      <c r="F1009" s="8" t="s">
        <v>6</v>
      </c>
      <c r="G1009" s="8" t="s">
        <v>6</v>
      </c>
    </row>
    <row r="1010" spans="1:8" ht="29.1" customHeight="1" x14ac:dyDescent="0.25">
      <c r="A1010" s="221" t="str">
        <f>'02 LISTE DE CONTRÔLE ET RAPPORT'!A1010</f>
        <v/>
      </c>
      <c r="B1010" s="222"/>
      <c r="C1010" s="688" t="str">
        <f>'02 LISTE DE CONTRÔLE ET RAPPORT'!C1010</f>
        <v>-        réchaud à 2 plaques (1 pièce).</v>
      </c>
      <c r="D1010" s="238"/>
      <c r="E1010" s="8" t="s">
        <v>6</v>
      </c>
      <c r="F1010" s="8" t="s">
        <v>6</v>
      </c>
      <c r="G1010" s="8" t="s">
        <v>6</v>
      </c>
    </row>
    <row r="1011" spans="1:8" ht="163.5" hidden="1" customHeight="1" x14ac:dyDescent="0.25">
      <c r="A1011" s="14" t="str">
        <f>'02 LISTE DE CONTRÔLE ET RAPPORT'!A1011</f>
        <v/>
      </c>
      <c r="B1011" s="63">
        <f>'02 LISTE DE CONTRÔLE ET RAPPORT'!B1011</f>
        <v>6401.02</v>
      </c>
      <c r="C1011" s="638" t="str">
        <f>'02 LISTE DE CONTRÔLE ET RAPPORT'!C1011</f>
        <v>Description du défaut: Une ou plusieurs marmites à vapeur installées ou prévues pour ce type d’ouvrage de protection ne fonctionnent pas.</v>
      </c>
      <c r="D1011" s="71"/>
      <c r="E1011" s="8" t="s">
        <v>6</v>
      </c>
      <c r="F1011" s="8" t="s">
        <v>6</v>
      </c>
    </row>
    <row r="1012" spans="1:8" ht="58.5" hidden="1" customHeight="1" x14ac:dyDescent="0.25">
      <c r="A1012" s="221" t="str">
        <f>'02 LISTE DE CONTRÔLE ET RAPPORT'!A1012</f>
        <v/>
      </c>
      <c r="B1012" s="222"/>
      <c r="C1012" s="223" t="str">
        <f>'02 LISTE DE CONTRÔLE ET RAPPORT'!C1012</f>
        <v>Elles doivent être remplacées par des produits homologués par l’OFPP. La marche à suivre doit être discutée avec l’autorité cantonale responsable des ouvrages de protection.</v>
      </c>
      <c r="D1012" s="238"/>
      <c r="E1012" s="8" t="s">
        <v>6</v>
      </c>
      <c r="F1012" s="8" t="s">
        <v>6</v>
      </c>
    </row>
    <row r="1013" spans="1:8" ht="29.1" customHeight="1" x14ac:dyDescent="0.25">
      <c r="A1013" s="14" t="str">
        <f>'02 LISTE DE CONTRÔLE ET RAPPORT'!A1013</f>
        <v/>
      </c>
      <c r="B1013" s="63">
        <f>'02 LISTE DE CONTRÔLE ET RAPPORT'!B1013</f>
        <v>6401.03</v>
      </c>
      <c r="C1013" s="693" t="str">
        <f>'02 LISTE DE CONTRÔLE ET RAPPORT'!C1013</f>
        <v>Description du défaut: Le réchaud ne fonctionne pas (pour les abris d’hôpitaux et d’EMS construits avant 2012).</v>
      </c>
      <c r="D1013" s="71"/>
      <c r="E1013" s="8" t="s">
        <v>6</v>
      </c>
      <c r="F1013" s="8" t="s">
        <v>6</v>
      </c>
      <c r="G1013" s="8" t="s">
        <v>6</v>
      </c>
      <c r="H1013" s="8" t="s">
        <v>6</v>
      </c>
    </row>
    <row r="1014" spans="1:8" ht="29.1" customHeight="1" x14ac:dyDescent="0.25">
      <c r="A1014" s="221" t="str">
        <f>'02 LISTE DE CONTRÔLE ET RAPPORT'!A1014</f>
        <v/>
      </c>
      <c r="B1014" s="222"/>
      <c r="C1014" s="682" t="str">
        <f>'02 LISTE DE CONTRÔLE ET RAPPORT'!C1014</f>
        <v>Le propriétaire est tenu de faire réparer ce défaut par une entreprise spécialisée. Afin d’éviter tout dommage, les réchauds doivent être mis en service périodiquement.</v>
      </c>
      <c r="D1014" s="238"/>
      <c r="E1014" s="8" t="s">
        <v>6</v>
      </c>
      <c r="F1014" s="8" t="s">
        <v>6</v>
      </c>
      <c r="G1014" s="8" t="s">
        <v>6</v>
      </c>
      <c r="H1014" s="8" t="s">
        <v>6</v>
      </c>
    </row>
    <row r="1015" spans="1:8" ht="163.5" hidden="1" customHeight="1" x14ac:dyDescent="0.25">
      <c r="A1015" s="14" t="str">
        <f>'02 LISTE DE CONTRÔLE ET RAPPORT'!A1015</f>
        <v/>
      </c>
      <c r="B1015" s="63">
        <f>'02 LISTE DE CONTRÔLE ET RAPPORT'!B1015</f>
        <v>6401.04</v>
      </c>
      <c r="C1015" s="638" t="str">
        <f>'02 LISTE DE CONTRÔLE ET RAPPORT'!C1015</f>
        <v>Description du défaut: Le chauffe-eau de la cuisine ne fonctionne pas.</v>
      </c>
      <c r="D1015" s="71"/>
      <c r="E1015" s="8" t="s">
        <v>6</v>
      </c>
      <c r="F1015" s="8" t="s">
        <v>6</v>
      </c>
    </row>
    <row r="1016" spans="1:8" ht="58.5" hidden="1" customHeight="1" x14ac:dyDescent="0.25">
      <c r="A1016" s="221" t="str">
        <f>'02 LISTE DE CONTRÔLE ET RAPPORT'!A1016</f>
        <v/>
      </c>
      <c r="B1016" s="222"/>
      <c r="C1016" s="223" t="str">
        <f>'02 LISTE DE CONTRÔLE ET RAPPORT'!C1016</f>
        <v>Le propriétaire est tenu de faire réparer ce défaut par une entreprise spécialisée. La marche à suivre doit être discutée avec l’autorité cantonale responsable des ouvrages de protection.</v>
      </c>
      <c r="D1016" s="238"/>
      <c r="E1016" s="8" t="s">
        <v>6</v>
      </c>
      <c r="F1016" s="8" t="s">
        <v>6</v>
      </c>
    </row>
    <row r="1017" spans="1:8" ht="29.1" customHeight="1" x14ac:dyDescent="0.25">
      <c r="A1017" s="61" t="str">
        <f>'02 LISTE DE CONTRÔLE ET RAPPORT'!A1017</f>
        <v/>
      </c>
      <c r="B1017" s="191">
        <f>'02 LISTE DE CONTRÔLE ET RAPPORT'!B1017</f>
        <v>6401.05</v>
      </c>
      <c r="C1017" s="681" t="str">
        <f>'02 LISTE DE CONTRÔLE ET RAPPORT'!C1017</f>
        <v>Description du défaut: Certains appareils de l’ouvrage de protection ne sont pas montés de manière à résister aux chocs.</v>
      </c>
      <c r="D1017" s="70"/>
      <c r="E1017" s="8" t="s">
        <v>6</v>
      </c>
      <c r="F1017" s="8" t="s">
        <v>6</v>
      </c>
      <c r="G1017" s="8" t="s">
        <v>6</v>
      </c>
      <c r="H1017" s="8" t="s">
        <v>6</v>
      </c>
    </row>
    <row r="1018" spans="1:8" ht="29.1" customHeight="1" x14ac:dyDescent="0.25">
      <c r="A1018" s="221" t="str">
        <f>'02 LISTE DE CONTRÔLE ET RAPPORT'!A1018</f>
        <v/>
      </c>
      <c r="B1018" s="222"/>
      <c r="C1018" s="682" t="str">
        <f>'02 LISTE DE CONTRÔLE ET RAPPORT'!C1018</f>
        <v xml:space="preserve">Ceux-ci doivent être remplacés par des appareils homologués ou être adaptés, par des mesures appropriées, aux exigences en matière de chocs et d’EMP pour les appareils non homologués. Les exigences suivantes doivent être remplies: </v>
      </c>
      <c r="D1018" s="238"/>
      <c r="E1018" s="8" t="s">
        <v>6</v>
      </c>
      <c r="F1018" s="8" t="s">
        <v>6</v>
      </c>
      <c r="G1018" s="8" t="s">
        <v>6</v>
      </c>
      <c r="H1018" s="8" t="s">
        <v>6</v>
      </c>
    </row>
    <row r="1019" spans="1:8" ht="29.1" customHeight="1" x14ac:dyDescent="0.25">
      <c r="A1019" s="221" t="str">
        <f>'02 LISTE DE CONTRÔLE ET RAPPORT'!A1019</f>
        <v/>
      </c>
      <c r="B1019" s="222"/>
      <c r="C1019" s="709" t="str">
        <f>'02 LISTE DE CONTRÔLE ET RAPPORT'!C1019</f>
        <v>-        - fixation antichoc und</v>
      </c>
      <c r="D1019" s="238"/>
      <c r="E1019" s="8" t="s">
        <v>6</v>
      </c>
      <c r="F1019" s="8" t="s">
        <v>6</v>
      </c>
      <c r="G1019" s="8" t="s">
        <v>6</v>
      </c>
      <c r="H1019" s="8" t="s">
        <v>6</v>
      </c>
    </row>
    <row r="1020" spans="1:8" ht="29.1" customHeight="1" thickBot="1" x14ac:dyDescent="0.3">
      <c r="A1020" s="236" t="str">
        <f>'02 LISTE DE CONTRÔLE ET RAPPORT'!A1020</f>
        <v/>
      </c>
      <c r="B1020" s="225"/>
      <c r="C1020" s="710" t="str">
        <f>'02 LISTE DE CONTRÔLE ET RAPPORT'!C1020</f>
        <v>-        - raccordement direct par câble EMP ou point de séparation EMP avec boîte de raccordement.</v>
      </c>
      <c r="D1020" s="239"/>
      <c r="E1020" s="8" t="s">
        <v>6</v>
      </c>
      <c r="F1020" s="8" t="s">
        <v>6</v>
      </c>
      <c r="G1020" s="8" t="s">
        <v>6</v>
      </c>
      <c r="H1020" s="8" t="s">
        <v>6</v>
      </c>
    </row>
    <row r="1021" spans="1:8" ht="29.1" customHeight="1" thickBot="1" x14ac:dyDescent="0.3">
      <c r="A1021" s="170" t="str">
        <f>'02 LISTE DE CONTRÔLE ET RAPPORT'!A1021</f>
        <v/>
      </c>
      <c r="B1021" s="194">
        <f>'02 LISTE DE CONTRÔLE ET RAPPORT'!B1021</f>
        <v>6500</v>
      </c>
      <c r="C1021" s="696" t="str">
        <f>'02 LISTE DE CONTRÔLE ET RAPPORT'!C1021</f>
        <v xml:space="preserve">Défauts exceptionnels dans le chapitre alimentation en énergie électrique </v>
      </c>
      <c r="D1021" s="659"/>
      <c r="E1021" s="8" t="s">
        <v>6</v>
      </c>
      <c r="F1021" s="8" t="s">
        <v>6</v>
      </c>
      <c r="G1021" s="8" t="s">
        <v>6</v>
      </c>
      <c r="H1021" s="8" t="s">
        <v>6</v>
      </c>
    </row>
    <row r="1022" spans="1:8" ht="29.1" customHeight="1" x14ac:dyDescent="0.25">
      <c r="A1022" s="167" t="str">
        <f>'02 LISTE DE CONTRÔLE ET RAPPORT'!A1022</f>
        <v/>
      </c>
      <c r="B1022" s="195">
        <f>'02 LISTE DE CONTRÔLE ET RAPPORT'!B1022</f>
        <v>6501</v>
      </c>
      <c r="C1022" s="697" t="str">
        <f>'02 LISTE DE CONTRÔLE ET RAPPORT'!C1022</f>
        <v>Description des défauts:</v>
      </c>
      <c r="D1022" s="661"/>
      <c r="E1022" s="8" t="s">
        <v>6</v>
      </c>
      <c r="F1022" s="8" t="s">
        <v>6</v>
      </c>
      <c r="G1022" s="8" t="s">
        <v>6</v>
      </c>
      <c r="H1022" s="8" t="s">
        <v>6</v>
      </c>
    </row>
    <row r="1023" spans="1:8" ht="29.1" customHeight="1" x14ac:dyDescent="0.25">
      <c r="A1023" s="160" t="str">
        <f>'02 LISTE DE CONTRÔLE ET RAPPORT'!A1023</f>
        <v/>
      </c>
      <c r="B1023" s="196">
        <f>'02 LISTE DE CONTRÔLE ET RAPPORT'!B1023</f>
        <v>6502</v>
      </c>
      <c r="C1023" s="698" t="str">
        <f>'02 LISTE DE CONTRÔLE ET RAPPORT'!C1023</f>
        <v>Description des défauts:</v>
      </c>
      <c r="D1023" s="663"/>
      <c r="E1023" s="8" t="s">
        <v>6</v>
      </c>
      <c r="F1023" s="8" t="s">
        <v>6</v>
      </c>
      <c r="G1023" s="8" t="s">
        <v>6</v>
      </c>
      <c r="H1023" s="8" t="s">
        <v>6</v>
      </c>
    </row>
    <row r="1024" spans="1:8" ht="29.1" customHeight="1" thickBot="1" x14ac:dyDescent="0.3">
      <c r="A1024" s="165" t="str">
        <f>'02 LISTE DE CONTRÔLE ET RAPPORT'!A1024</f>
        <v/>
      </c>
      <c r="B1024" s="197">
        <f>'02 LISTE DE CONTRÔLE ET RAPPORT'!B1024</f>
        <v>6503</v>
      </c>
      <c r="C1024" s="699" t="str">
        <f>'02 LISTE DE CONTRÔLE ET RAPPORT'!C1024</f>
        <v>Description des défauts:</v>
      </c>
      <c r="D1024" s="665"/>
      <c r="E1024" s="8" t="s">
        <v>6</v>
      </c>
      <c r="F1024" s="8" t="s">
        <v>6</v>
      </c>
      <c r="G1024" s="8" t="s">
        <v>6</v>
      </c>
      <c r="H1024" s="8" t="s">
        <v>6</v>
      </c>
    </row>
    <row r="1025" spans="1:7" ht="29.1" customHeight="1" thickBot="1" x14ac:dyDescent="0.3">
      <c r="A1025" s="215" t="str">
        <f>'02 LISTE DE CONTRÔLE ET RAPPORT'!A1025</f>
        <v/>
      </c>
      <c r="B1025" s="373">
        <f>'02 LISTE DE CONTRÔLE ET RAPPORT'!B1025</f>
        <v>7000</v>
      </c>
      <c r="C1025" s="708" t="str">
        <f>'02 LISTE DE CONTRÔLE ET RAPPORT'!C1025</f>
        <v>Transmission et télématique</v>
      </c>
      <c r="D1025" s="672"/>
      <c r="E1025" s="8" t="s">
        <v>6</v>
      </c>
      <c r="F1025" s="8" t="s">
        <v>6</v>
      </c>
      <c r="G1025" s="8" t="s">
        <v>6</v>
      </c>
    </row>
    <row r="1026" spans="1:7" ht="29.1" customHeight="1" thickBot="1" x14ac:dyDescent="0.3">
      <c r="A1026" s="654" t="str">
        <f>'02 LISTE DE CONTRÔLE ET RAPPORT'!A1026</f>
        <v/>
      </c>
      <c r="B1026" s="648">
        <f>'02 LISTE DE CONTRÔLE ET RAPPORT'!B1026</f>
        <v>7100</v>
      </c>
      <c r="C1026" s="690" t="str">
        <f>'02 LISTE DE CONTRÔLE ET RAPPORT'!C1026</f>
        <v>Transmission interne</v>
      </c>
      <c r="D1026" s="656"/>
      <c r="E1026" s="8" t="s">
        <v>6</v>
      </c>
      <c r="F1026" s="8" t="s">
        <v>6</v>
      </c>
      <c r="G1026" s="8" t="s">
        <v>6</v>
      </c>
    </row>
    <row r="1027" spans="1:7" ht="29.1" customHeight="1" thickBot="1" x14ac:dyDescent="0.3">
      <c r="A1027" s="72" t="str">
        <f>'02 LISTE DE CONTRÔLE ET RAPPORT'!A1027</f>
        <v/>
      </c>
      <c r="B1027" s="207">
        <f>'02 LISTE DE CONTRÔLE ET RAPPORT'!B1027</f>
        <v>7101</v>
      </c>
      <c r="C1027" s="680" t="str">
        <f>'02 LISTE DE CONTRÔLE ET RAPPORT'!C1027</f>
        <v xml:space="preserve">Téléphonie BL (système à batterie locale) </v>
      </c>
      <c r="D1027" s="651"/>
      <c r="E1027" s="8" t="s">
        <v>6</v>
      </c>
      <c r="F1027" s="8" t="s">
        <v>6</v>
      </c>
      <c r="G1027" s="8" t="s">
        <v>6</v>
      </c>
    </row>
    <row r="1028" spans="1:7" ht="29.1" customHeight="1" x14ac:dyDescent="0.25">
      <c r="A1028" s="221" t="str">
        <f>'02 LISTE DE CONTRÔLE ET RAPPORT'!A1028</f>
        <v/>
      </c>
      <c r="B1028" s="229"/>
      <c r="C1028" s="684" t="str">
        <f>'02 LISTE DE CONTRÔLE ET RAPPORT'!C1028</f>
        <v>(À contrôler dans les abris où la téléphonie BL est prescrite [abris de 400 places protégées et plus] ou a été installée.)</v>
      </c>
      <c r="D1028" s="238"/>
      <c r="E1028" s="8" t="s">
        <v>6</v>
      </c>
      <c r="F1028" s="8" t="s">
        <v>6</v>
      </c>
      <c r="G1028" s="8" t="s">
        <v>6</v>
      </c>
    </row>
    <row r="1029" spans="1:7" ht="29.1" customHeight="1" x14ac:dyDescent="0.25">
      <c r="A1029" s="61" t="str">
        <f>'02 LISTE DE CONTRÔLE ET RAPPORT'!A1029</f>
        <v/>
      </c>
      <c r="B1029" s="191">
        <f>'02 LISTE DE CONTRÔLE ET RAPPORT'!B1029</f>
        <v>7101.01</v>
      </c>
      <c r="C1029" s="681" t="str">
        <f>'02 LISTE DE CONTRÔLE ET RAPPORT'!C1029</f>
        <v>Description du défaut: Certains parasurtensions des installations radio et téléphoniques n’ont pas été remplacés par des parasurtensions de type UCT 245 I.</v>
      </c>
      <c r="D1029" s="70"/>
      <c r="E1029" s="8" t="s">
        <v>6</v>
      </c>
      <c r="F1029" s="8" t="s">
        <v>6</v>
      </c>
      <c r="G1029" s="8" t="s">
        <v>6</v>
      </c>
    </row>
    <row r="1030" spans="1:7" ht="29.1" customHeight="1" x14ac:dyDescent="0.25">
      <c r="A1030" s="221" t="str">
        <f>'02 LISTE DE CONTRÔLE ET RAPPORT'!A1030</f>
        <v/>
      </c>
      <c r="B1030" s="222"/>
      <c r="C1030" s="682" t="str">
        <f>'02 LISTE DE CONTRÔLE ET RAPPORT'!C1030</f>
        <v>Les anciens parasurtensions doivent être remplacés par de nouveaux parasurtensions UCT 245 I.</v>
      </c>
      <c r="D1030" s="238"/>
      <c r="E1030" s="8" t="s">
        <v>6</v>
      </c>
      <c r="F1030" s="8" t="s">
        <v>6</v>
      </c>
      <c r="G1030" s="8" t="s">
        <v>6</v>
      </c>
    </row>
    <row r="1031" spans="1:7" ht="29.1" customHeight="1" x14ac:dyDescent="0.25">
      <c r="A1031" s="221" t="str">
        <f>'02 LISTE DE CONTRÔLE ET RAPPORT'!A1031</f>
        <v/>
      </c>
      <c r="B1031" s="222"/>
      <c r="C1031" s="682" t="str">
        <f>'02 LISTE DE CONTRÔLE ET RAPPORT'!C1031</f>
        <v>En règle générale, les emplacements concernés sont les suivants:</v>
      </c>
      <c r="D1031" s="238"/>
      <c r="E1031" s="8" t="s">
        <v>6</v>
      </c>
      <c r="F1031" s="8" t="s">
        <v>6</v>
      </c>
      <c r="G1031" s="8" t="s">
        <v>6</v>
      </c>
    </row>
    <row r="1032" spans="1:7" ht="29.1" customHeight="1" x14ac:dyDescent="0.25">
      <c r="A1032" s="221" t="str">
        <f>'02 LISTE DE CONTRÔLE ET RAPPORT'!A1032</f>
        <v/>
      </c>
      <c r="B1032" s="222"/>
      <c r="C1032" s="709" t="str">
        <f>'02 LISTE DE CONTRÔLE ET RAPPORT'!C1032</f>
        <v>-        coffrets de fusibles,</v>
      </c>
      <c r="D1032" s="238"/>
      <c r="E1032" s="8" t="s">
        <v>6</v>
      </c>
      <c r="F1032" s="8" t="s">
        <v>6</v>
      </c>
      <c r="G1032" s="8" t="s">
        <v>6</v>
      </c>
    </row>
    <row r="1033" spans="1:7" ht="29.1" customHeight="1" x14ac:dyDescent="0.25">
      <c r="A1033" s="221" t="str">
        <f>'02 LISTE DE CONTRÔLE ET RAPPORT'!A1033</f>
        <v/>
      </c>
      <c r="B1033" s="222"/>
      <c r="C1033" s="709" t="str">
        <f>'02 LISTE DE CONTRÔLE ET RAPPORT'!C1033</f>
        <v>-        boîtes de raccordement extérieur BL, p. ex. BR 31/32,</v>
      </c>
      <c r="D1033" s="238"/>
      <c r="E1033" s="8" t="s">
        <v>6</v>
      </c>
      <c r="F1033" s="8" t="s">
        <v>6</v>
      </c>
      <c r="G1033" s="8" t="s">
        <v>6</v>
      </c>
    </row>
    <row r="1034" spans="1:7" ht="29.1" customHeight="1" x14ac:dyDescent="0.25">
      <c r="A1034" s="221" t="str">
        <f>'02 LISTE DE CONTRÔLE ET RAPPORT'!A1034</f>
        <v/>
      </c>
      <c r="B1034" s="222"/>
      <c r="C1034" s="709" t="str">
        <f>'02 LISTE DE CONTRÔLE ET RAPPORT'!C1034</f>
        <v>-        boîtes de raccordement BR 1 dans les constructions protégées sans central téléphonique (constructions avec installations trm),</v>
      </c>
      <c r="D1034" s="238"/>
      <c r="E1034" s="8" t="s">
        <v>6</v>
      </c>
      <c r="F1034" s="8" t="s">
        <v>6</v>
      </c>
      <c r="G1034" s="8" t="s">
        <v>6</v>
      </c>
    </row>
    <row r="1035" spans="1:7" ht="29.1" customHeight="1" x14ac:dyDescent="0.25">
      <c r="A1035" s="221" t="str">
        <f>'02 LISTE DE CONTRÔLE ET RAPPORT'!A1035</f>
        <v/>
      </c>
      <c r="B1035" s="222"/>
      <c r="C1035" s="709" t="str">
        <f>'02 LISTE DE CONTRÔLE ET RAPPORT'!C1035</f>
        <v>-        répartiteurs d’antennes,</v>
      </c>
      <c r="D1035" s="238"/>
      <c r="E1035" s="8" t="s">
        <v>6</v>
      </c>
      <c r="F1035" s="8" t="s">
        <v>6</v>
      </c>
      <c r="G1035" s="8" t="s">
        <v>6</v>
      </c>
    </row>
    <row r="1036" spans="1:7" ht="29.1" customHeight="1" x14ac:dyDescent="0.25">
      <c r="A1036" s="221" t="str">
        <f>'02 LISTE DE CONTRÔLE ET RAPPORT'!A1036</f>
        <v/>
      </c>
      <c r="B1036" s="222"/>
      <c r="C1036" s="709" t="str">
        <f>'02 LISTE DE CONTRÔLE ET RAPPORT'!C1036</f>
        <v>-        prises radio et</v>
      </c>
      <c r="D1036" s="238"/>
      <c r="E1036" s="8" t="s">
        <v>6</v>
      </c>
      <c r="F1036" s="8" t="s">
        <v>6</v>
      </c>
      <c r="G1036" s="8" t="s">
        <v>6</v>
      </c>
    </row>
    <row r="1037" spans="1:7" ht="29.1" customHeight="1" x14ac:dyDescent="0.25">
      <c r="A1037" s="221" t="str">
        <f>'02 LISTE DE CONTRÔLE ET RAPPORT'!A1037</f>
        <v/>
      </c>
      <c r="B1037" s="222"/>
      <c r="C1037" s="709" t="str">
        <f>'02 LISTE DE CONTRÔLE ET RAPPORT'!C1037</f>
        <v>-        parasurtensions de réserve.</v>
      </c>
      <c r="D1037" s="238"/>
      <c r="E1037" s="8" t="s">
        <v>6</v>
      </c>
      <c r="F1037" s="8" t="s">
        <v>6</v>
      </c>
      <c r="G1037" s="8" t="s">
        <v>6</v>
      </c>
    </row>
    <row r="1038" spans="1:7" ht="29.1" customHeight="1" x14ac:dyDescent="0.25">
      <c r="A1038" s="221" t="str">
        <f>'02 LISTE DE CONTRÔLE ET RAPPORT'!A1038</f>
        <v/>
      </c>
      <c r="B1038" s="222"/>
      <c r="C1038" s="682" t="str">
        <f>'02 LISTE DE CONTRÔLE ET RAPPORT'!C1038</f>
        <v>En cas de défaut, la marche à suivre doit être discutée avec l’autorité cantonale responsable des ouvrages de protection.</v>
      </c>
      <c r="D1038" s="238"/>
      <c r="E1038" s="8" t="s">
        <v>6</v>
      </c>
      <c r="F1038" s="8" t="s">
        <v>6</v>
      </c>
      <c r="G1038" s="8" t="s">
        <v>6</v>
      </c>
    </row>
    <row r="1039" spans="1:7" ht="29.1" customHeight="1" x14ac:dyDescent="0.25">
      <c r="A1039" s="61" t="str">
        <f>'02 LISTE DE CONTRÔLE ET RAPPORT'!A1039</f>
        <v/>
      </c>
      <c r="B1039" s="191">
        <f>'02 LISTE DE CONTRÔLE ET RAPPORT'!B1039</f>
        <v>7101.02</v>
      </c>
      <c r="C1039" s="681" t="str">
        <f>'02 LISTE DE CONTRÔLE ET RAPPORT'!C1039</f>
        <v>Description du défaut: Le schéma de principe actuel de la téléphonie BL dans le centre télématique/le bureau de l’abri n’est pas fixé à la paroi.</v>
      </c>
      <c r="D1039" s="70"/>
      <c r="E1039" s="8" t="s">
        <v>6</v>
      </c>
      <c r="F1039" s="8" t="s">
        <v>6</v>
      </c>
      <c r="G1039" s="8" t="s">
        <v>6</v>
      </c>
    </row>
    <row r="1040" spans="1:7" ht="29.1" customHeight="1" x14ac:dyDescent="0.25">
      <c r="A1040" s="221" t="str">
        <f>'02 LISTE DE CONTRÔLE ET RAPPORT'!A1040</f>
        <v/>
      </c>
      <c r="B1040" s="222"/>
      <c r="C1040" s="682" t="str">
        <f>'02 LISTE DE CONTRÔLE ET RAPPORT'!C1040</f>
        <v xml:space="preserve">Il convient d’établir un schéma de principe et de le fixer bien en évidence et dans un format résistant à l’usure à la paroi du centre télématique. </v>
      </c>
      <c r="D1040" s="238"/>
      <c r="E1040" s="8" t="s">
        <v>6</v>
      </c>
      <c r="F1040" s="8" t="s">
        <v>6</v>
      </c>
      <c r="G1040" s="8" t="s">
        <v>6</v>
      </c>
    </row>
    <row r="1041" spans="1:7" ht="29.1" customHeight="1" x14ac:dyDescent="0.25">
      <c r="A1041" s="221" t="str">
        <f>'02 LISTE DE CONTRÔLE ET RAPPORT'!A1041</f>
        <v/>
      </c>
      <c r="B1041" s="222"/>
      <c r="C1041" s="682" t="str">
        <f>'02 LISTE DE CONTRÔLE ET RAPPORT'!C1041</f>
        <v>Le schéma de principe de la téléphonie BL doit montrer comment les connexions par câble sont installées.</v>
      </c>
      <c r="D1041" s="238"/>
      <c r="E1041" s="8" t="s">
        <v>6</v>
      </c>
      <c r="F1041" s="8" t="s">
        <v>6</v>
      </c>
      <c r="G1041" s="8" t="s">
        <v>6</v>
      </c>
    </row>
    <row r="1042" spans="1:7" ht="29.1" customHeight="1" x14ac:dyDescent="0.25">
      <c r="A1042" s="61" t="str">
        <f>'02 LISTE DE CONTRÔLE ET RAPPORT'!A1042</f>
        <v/>
      </c>
      <c r="B1042" s="191">
        <f>'02 LISTE DE CONTRÔLE ET RAPPORT'!B1042</f>
        <v>7101.03</v>
      </c>
      <c r="C1042" s="681" t="str">
        <f>'02 LISTE DE CONTRÔLE ET RAPPORT'!C1042</f>
        <v>Description du défaut: Le schéma d’exploitation actuel de la téléphonie BL (liaison point à point) n’est pas apposé au mur du centre télématique/du bureau de l’abri.</v>
      </c>
      <c r="D1042" s="70"/>
      <c r="E1042" s="8" t="s">
        <v>6</v>
      </c>
      <c r="F1042" s="8" t="s">
        <v>6</v>
      </c>
      <c r="G1042" s="8" t="s">
        <v>6</v>
      </c>
    </row>
    <row r="1043" spans="1:7" ht="29.1" customHeight="1" x14ac:dyDescent="0.25">
      <c r="A1043" s="221" t="str">
        <f>'02 LISTE DE CONTRÔLE ET RAPPORT'!A1043</f>
        <v/>
      </c>
      <c r="B1043" s="222"/>
      <c r="C1043" s="682" t="str">
        <f>'02 LISTE DE CONTRÔLE ET RAPPORT'!C1043</f>
        <v xml:space="preserve">Il convient d’établir un schéma d’exploitation et de le fixer bien en évidence et dans un format résistant à l’usure au mur du centre télématique. </v>
      </c>
      <c r="D1043" s="238"/>
      <c r="E1043" s="8" t="s">
        <v>6</v>
      </c>
      <c r="F1043" s="8" t="s">
        <v>6</v>
      </c>
      <c r="G1043" s="8" t="s">
        <v>6</v>
      </c>
    </row>
    <row r="1044" spans="1:7" ht="29.1" customHeight="1" x14ac:dyDescent="0.25">
      <c r="A1044" s="221" t="str">
        <f>'02 LISTE DE CONTRÔLE ET RAPPORT'!A1044</f>
        <v/>
      </c>
      <c r="B1044" s="222"/>
      <c r="C1044" s="682" t="str">
        <f>'02 LISTE DE CONTRÔLE ET RAPPORT'!C1044</f>
        <v>Le schéma d’exploitation de la téléphonie LB doit montrer comment les différentes lignes sont connectées.</v>
      </c>
      <c r="D1044" s="238"/>
      <c r="E1044" s="8" t="s">
        <v>6</v>
      </c>
      <c r="F1044" s="8" t="s">
        <v>6</v>
      </c>
      <c r="G1044" s="8" t="s">
        <v>6</v>
      </c>
    </row>
    <row r="1045" spans="1:7" ht="29.1" customHeight="1" x14ac:dyDescent="0.25">
      <c r="A1045" s="61" t="str">
        <f>'02 LISTE DE CONTRÔLE ET RAPPORT'!A1045</f>
        <v/>
      </c>
      <c r="B1045" s="191">
        <f>'02 LISTE DE CONTRÔLE ET RAPPORT'!B1045</f>
        <v>7101.04</v>
      </c>
      <c r="C1045" s="681" t="str">
        <f>'02 LISTE DE CONTRÔLE ET RAPPORT'!C1045</f>
        <v>Description du défaut: Le schéma des liaisons de la téléphonie de sas n’est pas apposé au mur du centre télématique/du bureau de l’abri.</v>
      </c>
      <c r="D1045" s="70"/>
      <c r="E1045" s="8" t="s">
        <v>6</v>
      </c>
      <c r="F1045" s="8" t="s">
        <v>6</v>
      </c>
      <c r="G1045" s="8" t="s">
        <v>6</v>
      </c>
    </row>
    <row r="1046" spans="1:7" ht="29.1" customHeight="1" x14ac:dyDescent="0.25">
      <c r="A1046" s="221" t="str">
        <f>'02 LISTE DE CONTRÔLE ET RAPPORT'!A1046</f>
        <v/>
      </c>
      <c r="B1046" s="222"/>
      <c r="C1046" s="682" t="str">
        <f>'02 LISTE DE CONTRÔLE ET RAPPORT'!C1046</f>
        <v xml:space="preserve">Il convient d’établir un schéma des liaisons et de le fixer bien en évidence et dans un format résistant à l’usure au mur du centre télématique. </v>
      </c>
      <c r="D1046" s="238"/>
      <c r="E1046" s="8" t="s">
        <v>6</v>
      </c>
      <c r="F1046" s="8" t="s">
        <v>6</v>
      </c>
      <c r="G1046" s="8" t="s">
        <v>6</v>
      </c>
    </row>
    <row r="1047" spans="1:7" ht="29.1" customHeight="1" x14ac:dyDescent="0.25">
      <c r="A1047" s="221" t="str">
        <f>'02 LISTE DE CONTRÔLE ET RAPPORT'!A1047</f>
        <v/>
      </c>
      <c r="B1047" s="222"/>
      <c r="C1047" s="682" t="str">
        <f>'02 LISTE DE CONTRÔLE ET RAPPORT'!C1047</f>
        <v>Le schéma des liaisons de la téléphonie de sas doit montrer comment les liaisons sont établies.</v>
      </c>
      <c r="D1047" s="238"/>
      <c r="E1047" s="8" t="s">
        <v>6</v>
      </c>
      <c r="F1047" s="8" t="s">
        <v>6</v>
      </c>
      <c r="G1047" s="8" t="s">
        <v>6</v>
      </c>
    </row>
    <row r="1048" spans="1:7" ht="29.1" customHeight="1" x14ac:dyDescent="0.25">
      <c r="A1048" s="221" t="str">
        <f>'02 LISTE DE CONTRÔLE ET RAPPORT'!A1048</f>
        <v/>
      </c>
      <c r="B1048" s="222"/>
      <c r="C1048" s="682" t="str">
        <f>'02 LISTE DE CONTRÔLE ET RAPPORT'!C1048</f>
        <v>Du fait de l’abandon du central téléphonique BL, les liaisons et l’exploitation doivent désormais être présentées dans un schéma séparé.</v>
      </c>
      <c r="D1048" s="238"/>
      <c r="E1048" s="8" t="s">
        <v>6</v>
      </c>
      <c r="F1048" s="8" t="s">
        <v>6</v>
      </c>
      <c r="G1048" s="8" t="s">
        <v>6</v>
      </c>
    </row>
    <row r="1049" spans="1:7" ht="157.5" hidden="1" customHeight="1" x14ac:dyDescent="0.25">
      <c r="A1049" s="61" t="str">
        <f>'02 LISTE DE CONTRÔLE ET RAPPORT'!A1049</f>
        <v/>
      </c>
      <c r="B1049" s="191">
        <f>'02 LISTE DE CONTRÔLE ET RAPPORT'!B1049</f>
        <v>7101.05</v>
      </c>
      <c r="C1049" s="634" t="str">
        <f>'02 LISTE DE CONTRÔLE ET RAPPORT'!C1049</f>
        <v>Description du défaut: Des modifications (dessoudage, recâblage) ont été apportées au TP de l’installation téléphonique.</v>
      </c>
      <c r="D1049" s="70"/>
      <c r="E1049" s="8" t="s">
        <v>6</v>
      </c>
      <c r="F1049" s="8" t="s">
        <v>6</v>
      </c>
    </row>
    <row r="1050" spans="1:7" ht="58.5" hidden="1" customHeight="1" x14ac:dyDescent="0.25">
      <c r="A1050" s="221" t="str">
        <f>'02 LISTE DE CONTRÔLE ET RAPPORT'!A1050</f>
        <v/>
      </c>
      <c r="B1050" s="222"/>
      <c r="C1050" s="223" t="str">
        <f>'02 LISTE DE CONTRÔLE ET RAPPORT'!C1050</f>
        <v>L’installation n’est donc que partiellement opérationnelle. L’état initial, qui doit correspondre aux documents techniques, doit être rétabli par un spécialiste.</v>
      </c>
      <c r="D1050" s="238"/>
      <c r="E1050" s="8" t="s">
        <v>6</v>
      </c>
      <c r="F1050" s="8" t="s">
        <v>6</v>
      </c>
    </row>
    <row r="1051" spans="1:7" ht="29.1" customHeight="1" x14ac:dyDescent="0.25">
      <c r="A1051" s="61" t="str">
        <f>'02 LISTE DE CONTRÔLE ET RAPPORT'!A1051</f>
        <v/>
      </c>
      <c r="B1051" s="191">
        <f>'02 LISTE DE CONTRÔLE ET RAPPORT'!B1051</f>
        <v>7101.06</v>
      </c>
      <c r="C1051" s="681" t="str">
        <f>'02 LISTE DE CONTRÔLE ET RAPPORT'!C1051</f>
        <v>Description du défaut: Les téléphones de sas sont manquants.</v>
      </c>
      <c r="D1051" s="70"/>
      <c r="E1051" s="8" t="s">
        <v>6</v>
      </c>
      <c r="F1051" s="8" t="s">
        <v>6</v>
      </c>
      <c r="G1051" s="8" t="s">
        <v>6</v>
      </c>
    </row>
    <row r="1052" spans="1:7" ht="29.1" customHeight="1" x14ac:dyDescent="0.25">
      <c r="A1052" s="221" t="str">
        <f>'02 LISTE DE CONTRÔLE ET RAPPORT'!A1052</f>
        <v/>
      </c>
      <c r="B1052" s="222"/>
      <c r="C1052" s="682" t="str">
        <f>'02 LISTE DE CONTRÔLE ET RAPPORT'!C1052</f>
        <v>Ceux-ci doivent être fournis et montés par un spécialiste conformément à la circulaire de l’OFPC du 10 janvier 1994: Attribution des téléphones de sas ST-88.</v>
      </c>
      <c r="D1052" s="238"/>
      <c r="E1052" s="8" t="s">
        <v>6</v>
      </c>
      <c r="F1052" s="8" t="s">
        <v>6</v>
      </c>
      <c r="G1052" s="8" t="s">
        <v>6</v>
      </c>
    </row>
    <row r="1053" spans="1:7" ht="29.1" customHeight="1" x14ac:dyDescent="0.25">
      <c r="A1053" s="61" t="str">
        <f>'02 LISTE DE CONTRÔLE ET RAPPORT'!A1053</f>
        <v/>
      </c>
      <c r="B1053" s="191">
        <f>'02 LISTE DE CONTRÔLE ET RAPPORT'!B1053</f>
        <v>7101.07</v>
      </c>
      <c r="C1053" s="681" t="str">
        <f>'02 LISTE DE CONTRÔLE ET RAPPORT'!C1053</f>
        <v>Description du défaut: Les téléphones de sas ne sont pas correctement montés et étiquetés.</v>
      </c>
      <c r="D1053" s="70"/>
      <c r="E1053" s="8" t="s">
        <v>6</v>
      </c>
      <c r="F1053" s="8" t="s">
        <v>6</v>
      </c>
      <c r="G1053" s="8" t="s">
        <v>6</v>
      </c>
    </row>
    <row r="1054" spans="1:7" ht="29.1" customHeight="1" x14ac:dyDescent="0.25">
      <c r="A1054" s="221" t="str">
        <f>'02 LISTE DE CONTRÔLE ET RAPPORT'!A1054</f>
        <v/>
      </c>
      <c r="B1054" s="222"/>
      <c r="C1054" s="687" t="str">
        <f>'02 LISTE DE CONTRÔLE ET RAPPORT'!C1054</f>
        <v>Conformément au manuel technique des stations murales WS-88/1 et WS-88/2 ou aux instructions de montage ad hoc, le téléphone de sas ST-88 doit être installé de la façon suivante:</v>
      </c>
      <c r="D1054" s="238"/>
      <c r="E1054" s="8" t="s">
        <v>6</v>
      </c>
      <c r="F1054" s="8" t="s">
        <v>6</v>
      </c>
      <c r="G1054" s="8" t="s">
        <v>6</v>
      </c>
    </row>
    <row r="1055" spans="1:7" ht="29.1" customHeight="1" x14ac:dyDescent="0.25">
      <c r="A1055" s="221" t="str">
        <f>'02 LISTE DE CONTRÔLE ET RAPPORT'!A1055</f>
        <v/>
      </c>
      <c r="B1055" s="222"/>
      <c r="C1055" s="688" t="str">
        <f>'02 LISTE DE CONTRÔLE ET RAPPORT'!C1055</f>
        <v>-        station murale WS 88/1 dans le sas,</v>
      </c>
      <c r="D1055" s="238"/>
      <c r="E1055" s="8" t="s">
        <v>6</v>
      </c>
      <c r="F1055" s="8" t="s">
        <v>6</v>
      </c>
      <c r="G1055" s="8" t="s">
        <v>6</v>
      </c>
    </row>
    <row r="1056" spans="1:7" ht="29.1" customHeight="1" x14ac:dyDescent="0.25">
      <c r="A1056" s="221" t="str">
        <f>'02 LISTE DE CONTRÔLE ET RAPPORT'!A1056</f>
        <v/>
      </c>
      <c r="B1056" s="222"/>
      <c r="C1056" s="688" t="str">
        <f>'02 LISTE DE CONTRÔLE ET RAPPORT'!C1056</f>
        <v>-        station murale WS 88/2 en principe sous l’avant-toit (devant le rideau ou la porte blindée, en aucun cas dans la zone propre du local de prénettoyage/de rangement) et</v>
      </c>
      <c r="D1056" s="238"/>
      <c r="E1056" s="8" t="s">
        <v>6</v>
      </c>
      <c r="F1056" s="8" t="s">
        <v>6</v>
      </c>
      <c r="G1056" s="8" t="s">
        <v>6</v>
      </c>
    </row>
    <row r="1057" spans="1:7" ht="29.1" customHeight="1" x14ac:dyDescent="0.25">
      <c r="A1057" s="221" t="str">
        <f>'02 LISTE DE CONTRÔLE ET RAPPORT'!A1057</f>
        <v/>
      </c>
      <c r="B1057" s="222"/>
      <c r="C1057" s="688" t="str">
        <f>'02 LISTE DE CONTRÔLE ET RAPPORT'!C1057</f>
        <v>-        appareil de table au centre télématique/dans le bureau de l’abri.</v>
      </c>
      <c r="D1057" s="238"/>
      <c r="E1057" s="8" t="s">
        <v>6</v>
      </c>
      <c r="F1057" s="8" t="s">
        <v>6</v>
      </c>
      <c r="G1057" s="8" t="s">
        <v>6</v>
      </c>
    </row>
    <row r="1058" spans="1:7" ht="29.1" customHeight="1" x14ac:dyDescent="0.25">
      <c r="A1058" s="221" t="str">
        <f>'02 LISTE DE CONTRÔLE ET RAPPORT'!A1058</f>
        <v/>
      </c>
      <c r="B1058" s="222"/>
      <c r="C1058" s="687" t="str">
        <f>'02 LISTE DE CONTRÔLE ET RAPPORT'!C1058</f>
        <v>Si la construction protégée compte plus d’accès que de téléphones de sas ST-88 attribués, ceux-ci seront utilisés en fonction de l’importance des accès. Voir circulaire de l’OFPC du 10 janvier 1994: Attribution des téléphones de sas ST-88.</v>
      </c>
      <c r="D1058" s="238"/>
      <c r="E1058" s="8" t="s">
        <v>6</v>
      </c>
      <c r="F1058" s="8" t="s">
        <v>6</v>
      </c>
      <c r="G1058" s="8" t="s">
        <v>6</v>
      </c>
    </row>
    <row r="1059" spans="1:7" ht="29.1" customHeight="1" x14ac:dyDescent="0.25">
      <c r="A1059" s="221" t="str">
        <f>'02 LISTE DE CONTRÔLE ET RAPPORT'!A1059</f>
        <v/>
      </c>
      <c r="B1059" s="222"/>
      <c r="C1059" s="687" t="str">
        <f>'02 LISTE DE CONTRÔLE ET RAPPORT'!C1059</f>
        <v>Les liaisons requises doivent être connectées au tableau de raccordement, désignées et reportées dans le schéma d’exploitation du téléphone.</v>
      </c>
      <c r="D1059" s="238"/>
      <c r="E1059" s="8" t="s">
        <v>6</v>
      </c>
      <c r="F1059" s="8" t="s">
        <v>6</v>
      </c>
      <c r="G1059" s="8" t="s">
        <v>6</v>
      </c>
    </row>
    <row r="1060" spans="1:7" ht="29.1" customHeight="1" x14ac:dyDescent="0.25">
      <c r="A1060" s="221" t="str">
        <f>'02 LISTE DE CONTRÔLE ET RAPPORT'!A1060</f>
        <v/>
      </c>
      <c r="B1060" s="222"/>
      <c r="C1060" s="687" t="str">
        <f>'02 LISTE DE CONTRÔLE ET RAPPORT'!C1060</f>
        <v>Marquages:</v>
      </c>
      <c r="D1060" s="238"/>
      <c r="E1060" s="8" t="s">
        <v>6</v>
      </c>
      <c r="F1060" s="8" t="s">
        <v>6</v>
      </c>
      <c r="G1060" s="8" t="s">
        <v>6</v>
      </c>
    </row>
    <row r="1061" spans="1:7" ht="29.1" customHeight="1" x14ac:dyDescent="0.25">
      <c r="A1061" s="221" t="str">
        <f>'02 LISTE DE CONTRÔLE ET RAPPORT'!A1061</f>
        <v/>
      </c>
      <c r="B1061" s="222"/>
      <c r="C1061" s="687" t="str">
        <f>'02 LISTE DE CONTRÔLE ET RAPPORT'!C1061</f>
        <v>-        prise de sas (affectation des connexions ou numéros des raccordements filaires selon le schéma de principe / d’exploitation),</v>
      </c>
      <c r="D1061" s="238"/>
      <c r="E1061" s="8" t="s">
        <v>6</v>
      </c>
      <c r="F1061" s="8" t="s">
        <v>6</v>
      </c>
      <c r="G1061" s="8" t="s">
        <v>6</v>
      </c>
    </row>
    <row r="1062" spans="1:7" ht="29.1" customHeight="1" x14ac:dyDescent="0.25">
      <c r="A1062" s="221" t="str">
        <f>'02 LISTE DE CONTRÔLE ET RAPPORT'!A1062</f>
        <v/>
      </c>
      <c r="B1062" s="222"/>
      <c r="C1062" s="687" t="str">
        <f>'02 LISTE DE CONTRÔLE ET RAPPORT'!C1062</f>
        <v>-        prise pour le téléphone de sas dans le centre télématique et</v>
      </c>
      <c r="D1062" s="238"/>
      <c r="E1062" s="8" t="s">
        <v>6</v>
      </c>
      <c r="F1062" s="8" t="s">
        <v>6</v>
      </c>
      <c r="G1062" s="8" t="s">
        <v>6</v>
      </c>
    </row>
    <row r="1063" spans="1:7" ht="29.1" customHeight="1" x14ac:dyDescent="0.25">
      <c r="A1063" s="221" t="str">
        <f>'02 LISTE DE CONTRÔLE ET RAPPORT'!A1063</f>
        <v/>
      </c>
      <c r="B1063" s="222"/>
      <c r="C1063" s="687" t="str">
        <f>'02 LISTE DE CONTRÔLE ET RAPPORT'!C1063</f>
        <v>-        liaisons au tableau de raccordement BL.</v>
      </c>
      <c r="D1063" s="238"/>
      <c r="E1063" s="8" t="s">
        <v>6</v>
      </c>
      <c r="F1063" s="8" t="s">
        <v>6</v>
      </c>
      <c r="G1063" s="8" t="s">
        <v>6</v>
      </c>
    </row>
    <row r="1064" spans="1:7" ht="29.1" customHeight="1" x14ac:dyDescent="0.25">
      <c r="A1064" s="61" t="str">
        <f>'02 LISTE DE CONTRÔLE ET RAPPORT'!A1064</f>
        <v/>
      </c>
      <c r="B1064" s="191">
        <f>'02 LISTE DE CONTRÔLE ET RAPPORT'!B1064</f>
        <v>7101.08</v>
      </c>
      <c r="C1064" s="681" t="str">
        <f>'02 LISTE DE CONTRÔLE ET RAPPORT'!C1064</f>
        <v>Description du défaut: La téléphonie de sas ne fonctionne pas.</v>
      </c>
      <c r="D1064" s="70"/>
      <c r="E1064" s="8" t="s">
        <v>6</v>
      </c>
      <c r="F1064" s="8" t="s">
        <v>6</v>
      </c>
      <c r="G1064" s="8" t="s">
        <v>6</v>
      </c>
    </row>
    <row r="1065" spans="1:7" ht="29.1" customHeight="1" thickBot="1" x14ac:dyDescent="0.3">
      <c r="A1065" s="236" t="str">
        <f>'02 LISTE DE CONTRÔLE ET RAPPORT'!A1065</f>
        <v/>
      </c>
      <c r="B1065" s="225"/>
      <c r="C1065" s="683" t="str">
        <f>'02 LISTE DE CONTRÔLE ET RAPPORT'!C1065</f>
        <v>Elle doit être rétablie par un spécialiste.</v>
      </c>
      <c r="D1065" s="239"/>
      <c r="E1065" s="8" t="s">
        <v>6</v>
      </c>
      <c r="F1065" s="8" t="s">
        <v>6</v>
      </c>
      <c r="G1065" s="8" t="s">
        <v>6</v>
      </c>
    </row>
    <row r="1066" spans="1:7" ht="29.1" customHeight="1" thickBot="1" x14ac:dyDescent="0.3">
      <c r="A1066" s="654" t="str">
        <f>'02 LISTE DE CONTRÔLE ET RAPPORT'!A1066</f>
        <v/>
      </c>
      <c r="B1066" s="648">
        <f>'02 LISTE DE CONTRÔLE ET RAPPORT'!B1066</f>
        <v>7200</v>
      </c>
      <c r="C1066" s="690" t="str">
        <f>'02 LISTE DE CONTRÔLE ET RAPPORT'!C1066</f>
        <v>Radio 200 MHz</v>
      </c>
      <c r="D1066" s="656"/>
      <c r="E1066" s="8" t="s">
        <v>6</v>
      </c>
      <c r="F1066" s="8" t="s">
        <v>6</v>
      </c>
      <c r="G1066" s="8" t="s">
        <v>6</v>
      </c>
    </row>
    <row r="1067" spans="1:7" ht="29.1" customHeight="1" thickBot="1" x14ac:dyDescent="0.3">
      <c r="A1067" s="72" t="str">
        <f>'02 LISTE DE CONTRÔLE ET RAPPORT'!A1067</f>
        <v/>
      </c>
      <c r="B1067" s="207">
        <f>'02 LISTE DE CONTRÔLE ET RAPPORT'!B1067</f>
        <v>7201</v>
      </c>
      <c r="C1067" s="680" t="str">
        <f>'02 LISTE DE CONTRÔLE ET RAPPORT'!C1067</f>
        <v xml:space="preserve">Documents, matériel, liaison (À contrôler pour les abris dans lesquels la radio 200 MHz est prescrite [abris à partir de 400 places protégées] ou a été installée.) </v>
      </c>
      <c r="D1067" s="651"/>
      <c r="E1067" s="8" t="s">
        <v>6</v>
      </c>
      <c r="F1067" s="8" t="s">
        <v>6</v>
      </c>
      <c r="G1067" s="8" t="s">
        <v>6</v>
      </c>
    </row>
    <row r="1068" spans="1:7" ht="29.1" customHeight="1" x14ac:dyDescent="0.25">
      <c r="A1068" s="67" t="str">
        <f>'02 LISTE DE CONTRÔLE ET RAPPORT'!A1068</f>
        <v/>
      </c>
      <c r="B1068" s="190">
        <f>'02 LISTE DE CONTRÔLE ET RAPPORT'!B1068</f>
        <v>7201.01</v>
      </c>
      <c r="C1068" s="695" t="str">
        <f>'02 LISTE DE CONTRÔLE ET RAPPORT'!C1068</f>
        <v>Description du défaut: Le schéma d’exploitation actuel n’est pas apposé au mur du centre télématique/du bureau de l’abri ou de la place radio.</v>
      </c>
      <c r="D1068" s="70"/>
      <c r="E1068" s="8" t="s">
        <v>6</v>
      </c>
      <c r="F1068" s="8" t="s">
        <v>6</v>
      </c>
      <c r="G1068" s="8" t="s">
        <v>6</v>
      </c>
    </row>
    <row r="1069" spans="1:7" ht="29.1" customHeight="1" x14ac:dyDescent="0.25">
      <c r="A1069" s="221" t="str">
        <f>'02 LISTE DE CONTRÔLE ET RAPPORT'!A1069</f>
        <v/>
      </c>
      <c r="B1069" s="222"/>
      <c r="C1069" s="682" t="str">
        <f>'02 LISTE DE CONTRÔLE ET RAPPORT'!C1069</f>
        <v>Il convient d’établir un schéma d’exploitation et de le fixer bien en évidence et dans un format résistant à l’usure au mur du centre télématique/du bureau de l’abri ou de la place radio.</v>
      </c>
      <c r="D1069" s="238"/>
      <c r="E1069" s="8" t="s">
        <v>6</v>
      </c>
      <c r="F1069" s="8" t="s">
        <v>6</v>
      </c>
      <c r="G1069" s="8" t="s">
        <v>6</v>
      </c>
    </row>
    <row r="1070" spans="1:7" ht="29.1" customHeight="1" x14ac:dyDescent="0.25">
      <c r="A1070" s="67" t="str">
        <f>'02 LISTE DE CONTRÔLE ET RAPPORT'!A1070</f>
        <v/>
      </c>
      <c r="B1070" s="191">
        <f>'02 LISTE DE CONTRÔLE ET RAPPORT'!B1070</f>
        <v>7201.02</v>
      </c>
      <c r="C1070" s="681" t="str">
        <f>'02 LISTE DE CONTRÔLE ET RAPPORT'!C1070</f>
        <v>Description du défaut: Il n’y a pas de support d’antenne dans l’entrée, sur la rampe, près de la sortie de secours ou sur le toit.</v>
      </c>
      <c r="D1070" s="70"/>
      <c r="E1070" s="8" t="s">
        <v>6</v>
      </c>
      <c r="F1070" s="8" t="s">
        <v>6</v>
      </c>
      <c r="G1070" s="8" t="s">
        <v>6</v>
      </c>
    </row>
    <row r="1071" spans="1:7" ht="29.1" customHeight="1" x14ac:dyDescent="0.25">
      <c r="A1071" s="221" t="str">
        <f>'02 LISTE DE CONTRÔLE ET RAPPORT'!A1071</f>
        <v/>
      </c>
      <c r="B1071" s="222"/>
      <c r="C1071" s="687" t="str">
        <f>'02 LISTE DE CONTRÔLE ET RAPPORT'!C1071</f>
        <v>Il faut installer un support pour l’antenne extérieure SEA 80 S, par exemple aux emplacements suivants:</v>
      </c>
      <c r="D1071" s="238"/>
      <c r="E1071" s="8" t="s">
        <v>6</v>
      </c>
      <c r="F1071" s="8" t="s">
        <v>6</v>
      </c>
      <c r="G1071" s="8" t="s">
        <v>6</v>
      </c>
    </row>
    <row r="1072" spans="1:7" ht="29.1" customHeight="1" x14ac:dyDescent="0.25">
      <c r="A1072" s="221" t="str">
        <f>'02 LISTE DE CONTRÔLE ET RAPPORT'!A1072</f>
        <v/>
      </c>
      <c r="B1072" s="222"/>
      <c r="C1072" s="688" t="str">
        <f>'02 LISTE DE CONTRÔLE ET RAPPORT'!C1072</f>
        <v>-        dans l’entrée,</v>
      </c>
      <c r="D1072" s="238"/>
      <c r="E1072" s="8" t="s">
        <v>6</v>
      </c>
      <c r="F1072" s="8" t="s">
        <v>6</v>
      </c>
      <c r="G1072" s="8" t="s">
        <v>6</v>
      </c>
    </row>
    <row r="1073" spans="1:7" ht="29.1" customHeight="1" x14ac:dyDescent="0.25">
      <c r="A1073" s="221" t="str">
        <f>'02 LISTE DE CONTRÔLE ET RAPPORT'!A1073</f>
        <v/>
      </c>
      <c r="B1073" s="222"/>
      <c r="C1073" s="688" t="str">
        <f>'02 LISTE DE CONTRÔLE ET RAPPORT'!C1073</f>
        <v>-        sur la rampe,</v>
      </c>
      <c r="D1073" s="238"/>
      <c r="E1073" s="8" t="s">
        <v>6</v>
      </c>
      <c r="F1073" s="8" t="s">
        <v>6</v>
      </c>
      <c r="G1073" s="8" t="s">
        <v>6</v>
      </c>
    </row>
    <row r="1074" spans="1:7" ht="29.1" customHeight="1" x14ac:dyDescent="0.25">
      <c r="A1074" s="221" t="str">
        <f>'02 LISTE DE CONTRÔLE ET RAPPORT'!A1074</f>
        <v/>
      </c>
      <c r="B1074" s="222"/>
      <c r="C1074" s="688" t="str">
        <f>'02 LISTE DE CONTRÔLE ET RAPPORT'!C1074</f>
        <v>-        près de la sortie de secours (prise et sortie d’air) et</v>
      </c>
      <c r="D1074" s="238"/>
      <c r="E1074" s="8" t="s">
        <v>6</v>
      </c>
      <c r="F1074" s="8" t="s">
        <v>6</v>
      </c>
      <c r="G1074" s="8" t="s">
        <v>6</v>
      </c>
    </row>
    <row r="1075" spans="1:7" ht="29.1" customHeight="1" x14ac:dyDescent="0.25">
      <c r="A1075" s="221" t="str">
        <f>'02 LISTE DE CONTRÔLE ET RAPPORT'!A1075</f>
        <v/>
      </c>
      <c r="B1075" s="222"/>
      <c r="C1075" s="688" t="str">
        <f>'02 LISTE DE CONTRÔLE ET RAPPORT'!C1075</f>
        <v>-        sur le toit.</v>
      </c>
      <c r="D1075" s="238"/>
      <c r="E1075" s="8" t="s">
        <v>6</v>
      </c>
      <c r="F1075" s="8" t="s">
        <v>6</v>
      </c>
      <c r="G1075" s="8" t="s">
        <v>6</v>
      </c>
    </row>
    <row r="1076" spans="1:7" ht="29.1" customHeight="1" x14ac:dyDescent="0.25">
      <c r="A1076" s="67" t="str">
        <f>'02 LISTE DE CONTRÔLE ET RAPPORT'!A1076</f>
        <v/>
      </c>
      <c r="B1076" s="191">
        <f>'02 LISTE DE CONTRÔLE ET RAPPORT'!B1076</f>
        <v>7201.03</v>
      </c>
      <c r="C1076" s="681" t="str">
        <f>'02 LISTE DE CONTRÔLE ET RAPPORT'!C1076</f>
        <v>Description du défaut: L’antenne extérieure « SEA-80 S » avec le câble de connexion dans la salle de télématique est manquante.</v>
      </c>
      <c r="D1076" s="70"/>
      <c r="E1076" s="8" t="s">
        <v>6</v>
      </c>
      <c r="F1076" s="8" t="s">
        <v>6</v>
      </c>
      <c r="G1076" s="8" t="s">
        <v>6</v>
      </c>
    </row>
    <row r="1077" spans="1:7" ht="29.1" customHeight="1" x14ac:dyDescent="0.25">
      <c r="A1077" s="221" t="str">
        <f>'02 LISTE DE CONTRÔLE ET RAPPORT'!A1077</f>
        <v/>
      </c>
      <c r="B1077" s="222"/>
      <c r="C1077" s="682" t="str">
        <f>'02 LISTE DE CONTRÔLE ET RAPPORT'!C1077</f>
        <v>Il faut se procurer une antenne de ce type avec le câble de connexion correspondant.</v>
      </c>
      <c r="D1077" s="238"/>
      <c r="E1077" s="8" t="s">
        <v>6</v>
      </c>
      <c r="F1077" s="8" t="s">
        <v>6</v>
      </c>
      <c r="G1077" s="8" t="s">
        <v>6</v>
      </c>
    </row>
    <row r="1078" spans="1:7" ht="29.1" customHeight="1" x14ac:dyDescent="0.25">
      <c r="A1078" s="67" t="str">
        <f>'02 LISTE DE CONTRÔLE ET RAPPORT'!A1078</f>
        <v/>
      </c>
      <c r="B1078" s="191">
        <f>'02 LISTE DE CONTRÔLE ET RAPPORT'!B1078</f>
        <v>7201.04</v>
      </c>
      <c r="C1078" s="681" t="str">
        <f>'02 LISTE DE CONTRÔLE ET RAPPORT'!C1078</f>
        <v>Description du défaut: Les câbles de raccordement pour la liaison radio à la « place radio 200 MHz » sont manquants.</v>
      </c>
      <c r="D1078" s="70"/>
      <c r="E1078" s="8" t="s">
        <v>6</v>
      </c>
      <c r="F1078" s="8" t="s">
        <v>6</v>
      </c>
      <c r="G1078" s="8" t="s">
        <v>6</v>
      </c>
    </row>
    <row r="1079" spans="1:7" ht="29.1" customHeight="1" x14ac:dyDescent="0.25">
      <c r="A1079" s="221" t="str">
        <f>'02 LISTE DE CONTRÔLE ET RAPPORT'!A1079</f>
        <v/>
      </c>
      <c r="B1079" s="222"/>
      <c r="C1079" s="682" t="str">
        <f>'02 LISTE DE CONTRÔLE ET RAPPORT'!C1079</f>
        <v>Il faut se procurer les câbles et les marquer de façon appropriée.</v>
      </c>
      <c r="D1079" s="238"/>
      <c r="E1079" s="8" t="s">
        <v>6</v>
      </c>
      <c r="F1079" s="8" t="s">
        <v>6</v>
      </c>
      <c r="G1079" s="8" t="s">
        <v>6</v>
      </c>
    </row>
    <row r="1080" spans="1:7" ht="29.1" customHeight="1" x14ac:dyDescent="0.25">
      <c r="A1080" s="67" t="str">
        <f>'02 LISTE DE CONTRÔLE ET RAPPORT'!A1080</f>
        <v/>
      </c>
      <c r="B1080" s="191">
        <f>'02 LISTE DE CONTRÔLE ET RAPPORT'!B1080</f>
        <v>7201.05</v>
      </c>
      <c r="C1080" s="681" t="str">
        <f>'02 LISTE DE CONTRÔLE ET RAPPORT'!C1080</f>
        <v>Description du défaut: L’ouvrage de protection ne dispose pas d’une liaison radio.</v>
      </c>
      <c r="D1080" s="70"/>
      <c r="E1080" s="8" t="s">
        <v>6</v>
      </c>
      <c r="F1080" s="8" t="s">
        <v>6</v>
      </c>
      <c r="G1080" s="8" t="s">
        <v>6</v>
      </c>
    </row>
    <row r="1081" spans="1:7" ht="29.1" customHeight="1" thickBot="1" x14ac:dyDescent="0.3">
      <c r="A1081" s="236" t="str">
        <f>'02 LISTE DE CONTRÔLE ET RAPPORT'!A1081</f>
        <v/>
      </c>
      <c r="B1081" s="225"/>
      <c r="C1081" s="683" t="str">
        <f>'02 LISTE DE CONTRÔLE ET RAPPORT'!C1081</f>
        <v>Ce problème de réception doit être réglé par un spécialiste.</v>
      </c>
      <c r="D1081" s="239"/>
      <c r="E1081" s="8" t="s">
        <v>6</v>
      </c>
      <c r="F1081" s="8" t="s">
        <v>6</v>
      </c>
      <c r="G1081" s="8" t="s">
        <v>6</v>
      </c>
    </row>
    <row r="1082" spans="1:7" ht="18.95" hidden="1" customHeight="1" thickBot="1" x14ac:dyDescent="0.3">
      <c r="A1082" s="654" t="str">
        <f>'02 LISTE DE CONTRÔLE ET RAPPORT'!A1082</f>
        <v/>
      </c>
      <c r="B1082" s="648">
        <f>'02 LISTE DE CONTRÔLE ET RAPPORT'!B1082</f>
        <v>7300</v>
      </c>
      <c r="C1082" s="655" t="str">
        <f>'02 LISTE DE CONTRÔLE ET RAPPORT'!C1082</f>
        <v>Radio 2500 MHz / Polycom / Télématique</v>
      </c>
      <c r="D1082" s="656"/>
      <c r="E1082" s="8" t="s">
        <v>6</v>
      </c>
      <c r="F1082" s="8" t="s">
        <v>6</v>
      </c>
    </row>
    <row r="1083" spans="1:7" ht="15.75" hidden="1" thickBot="1" x14ac:dyDescent="0.3">
      <c r="A1083" s="72" t="str">
        <f>'02 LISTE DE CONTRÔLE ET RAPPORT'!A1083</f>
        <v/>
      </c>
      <c r="B1083" s="207">
        <f>'02 LISTE DE CONTRÔLE ET RAPPORT'!B1083</f>
        <v>7301</v>
      </c>
      <c r="C1083" s="632" t="str">
        <f>'02 LISTE DE CONTRÔLE ET RAPPORT'!C1083</f>
        <v>Documents d’exploitation</v>
      </c>
      <c r="D1083" s="651"/>
      <c r="E1083" s="8" t="s">
        <v>6</v>
      </c>
      <c r="F1083" s="8" t="s">
        <v>6</v>
      </c>
    </row>
    <row r="1084" spans="1:7" ht="163.5" hidden="1" customHeight="1" x14ac:dyDescent="0.25">
      <c r="A1084" s="68" t="str">
        <f>'02 LISTE DE CONTRÔLE ET RAPPORT'!A1084</f>
        <v/>
      </c>
      <c r="B1084" s="193">
        <f>'02 LISTE DE CONTRÔLE ET RAPPORT'!B1084</f>
        <v>7301.01</v>
      </c>
      <c r="C1084" s="637" t="str">
        <f>'02 LISTE DE CONTRÔLE ET RAPPORT'!C1084</f>
        <v>Description du défaut: Il n’existe pas de listes de contrôle simples pour la mise en service des installations de transmission et télématiques.</v>
      </c>
      <c r="D1084" s="71"/>
      <c r="E1084" s="8" t="s">
        <v>6</v>
      </c>
      <c r="F1084" s="8" t="s">
        <v>6</v>
      </c>
    </row>
    <row r="1085" spans="1:7" ht="58.5" hidden="1" customHeight="1" x14ac:dyDescent="0.25">
      <c r="A1085" s="221" t="str">
        <f>'02 LISTE DE CONTRÔLE ET RAPPORT'!A1085</f>
        <v/>
      </c>
      <c r="B1085" s="222"/>
      <c r="C1085" s="223" t="str">
        <f>'02 LISTE DE CONTRÔLE ET RAPPORT'!C1085</f>
        <v>Pour assurer la disponibilité opérationnelle des installations de transmission et télématiques, une liste de contrôle simple relative à leur mise en service doit être disponible.</v>
      </c>
      <c r="D1085" s="238"/>
      <c r="E1085" s="8" t="s">
        <v>6</v>
      </c>
      <c r="F1085" s="8" t="s">
        <v>6</v>
      </c>
    </row>
    <row r="1086" spans="1:7" ht="163.5" hidden="1" customHeight="1" x14ac:dyDescent="0.25">
      <c r="A1086" s="14" t="str">
        <f>'02 LISTE DE CONTRÔLE ET RAPPORT'!A1086</f>
        <v/>
      </c>
      <c r="B1086" s="63">
        <f>'02 LISTE DE CONTRÔLE ET RAPPORT'!B1086</f>
        <v>7301.02</v>
      </c>
      <c r="C1086" s="638" t="str">
        <f>'02 LISTE DE CONTRÔLE ET RAPPORT'!C1086</f>
        <v>Description du défaut: La mise en service des installations de transmission et télématiques ne fait pas l’objet d’un entraînement régulier.</v>
      </c>
      <c r="D1086" s="71"/>
      <c r="E1086" s="8" t="s">
        <v>6</v>
      </c>
      <c r="F1086" s="8" t="s">
        <v>6</v>
      </c>
    </row>
    <row r="1087" spans="1:7" ht="72.95" hidden="1" customHeight="1" x14ac:dyDescent="0.25">
      <c r="A1087" s="221" t="str">
        <f>'02 LISTE DE CONTRÔLE ET RAPPORT'!A1087</f>
        <v/>
      </c>
      <c r="B1087" s="222"/>
      <c r="C1087" s="223" t="str">
        <f>'02 LISTE DE CONTRÔLE ET RAPPORT'!C1087</f>
        <v>La mise en service des installations de transmission et télématiques doit être travaillée lors de la prochaine convocation de l’aide à la conduite (télématique) de la protection civile et leur fonctionnalité doit être vérifiée au moyen de contrôles de connexion.</v>
      </c>
      <c r="D1087" s="238"/>
      <c r="E1087" s="8" t="s">
        <v>6</v>
      </c>
      <c r="F1087" s="8" t="s">
        <v>6</v>
      </c>
    </row>
    <row r="1088" spans="1:7" ht="163.5" hidden="1" customHeight="1" x14ac:dyDescent="0.25">
      <c r="A1088" s="14" t="str">
        <f>'02 LISTE DE CONTRÔLE ET RAPPORT'!A1088</f>
        <v/>
      </c>
      <c r="B1088" s="63">
        <f>'02 LISTE DE CONTRÔLE ET RAPPORT'!B1088</f>
        <v>7301.03</v>
      </c>
      <c r="C1088" s="638" t="str">
        <f>'02 LISTE DE CONTRÔLE ET RAPPORT'!C1088</f>
        <v>Description du défaut: Il n’est pas garanti que l’utilisation des locaux télématiques soit réservée aux personnes autorisées.</v>
      </c>
      <c r="D1088" s="71"/>
      <c r="E1088" s="8" t="s">
        <v>6</v>
      </c>
      <c r="F1088" s="8" t="s">
        <v>6</v>
      </c>
    </row>
    <row r="1089" spans="1:6" ht="44.1" hidden="1" customHeight="1" thickBot="1" x14ac:dyDescent="0.3">
      <c r="A1089" s="221" t="str">
        <f>'02 LISTE DE CONTRÔLE ET RAPPORT'!A1089</f>
        <v/>
      </c>
      <c r="B1089" s="225"/>
      <c r="C1089" s="227" t="str">
        <f>'02 LISTE DE CONTRÔLE ET RAPPORT'!C1089</f>
        <v>Un plan de verrouillage des fermetures doit garantir qu’aucune personne non autorisée ne puisse pénétrer dans le centre de transmission et de télématique.</v>
      </c>
      <c r="D1089" s="238"/>
      <c r="E1089" s="8" t="s">
        <v>6</v>
      </c>
      <c r="F1089" s="8" t="s">
        <v>6</v>
      </c>
    </row>
    <row r="1090" spans="1:6" ht="15.75" hidden="1" thickBot="1" x14ac:dyDescent="0.3">
      <c r="A1090" s="72" t="str">
        <f>'02 LISTE DE CONTRÔLE ET RAPPORT'!A1090</f>
        <v/>
      </c>
      <c r="B1090" s="207">
        <f>'02 LISTE DE CONTRÔLE ET RAPPORT'!B1090</f>
        <v>7302</v>
      </c>
      <c r="C1090" s="632" t="str">
        <f>'02 LISTE DE CONTRÔLE ET RAPPORT'!C1090</f>
        <v>Radio 2500 MHz</v>
      </c>
      <c r="D1090" s="651"/>
      <c r="E1090" s="8" t="s">
        <v>6</v>
      </c>
      <c r="F1090" s="8" t="s">
        <v>6</v>
      </c>
    </row>
    <row r="1091" spans="1:6" ht="157.5" hidden="1" customHeight="1" x14ac:dyDescent="0.25">
      <c r="A1091" s="67" t="str">
        <f>'02 LISTE DE CONTRÔLE ET RAPPORT'!A1091</f>
        <v/>
      </c>
      <c r="B1091" s="190">
        <f>'02 LISTE DE CONTRÔLE ET RAPPORT'!B1091</f>
        <v>7302.01</v>
      </c>
      <c r="C1091" s="633" t="str">
        <f>'02 LISTE DE CONTRÔLE ET RAPPORT'!C1091</f>
        <v>Description du défaut: Le schéma d’exploitation actuel radio 2500 MHz n’est pas apposé au mur de la place radio.</v>
      </c>
      <c r="D1091" s="70"/>
      <c r="E1091" s="8" t="s">
        <v>6</v>
      </c>
      <c r="F1091" s="8" t="s">
        <v>6</v>
      </c>
    </row>
    <row r="1092" spans="1:6" ht="44.1" hidden="1" customHeight="1" x14ac:dyDescent="0.25">
      <c r="A1092" s="221" t="str">
        <f>'02 LISTE DE CONTRÔLE ET RAPPORT'!A1092</f>
        <v/>
      </c>
      <c r="B1092" s="222"/>
      <c r="C1092" s="223" t="str">
        <f>'02 LISTE DE CONTRÔLE ET RAPPORT'!C1092</f>
        <v>Il convient d’établir un schéma d’exploitation et de le fixer bien en évidence et dans un format résistant à l’usure au mur de la place radio.</v>
      </c>
      <c r="D1092" s="238"/>
      <c r="E1092" s="8" t="s">
        <v>6</v>
      </c>
      <c r="F1092" s="8" t="s">
        <v>6</v>
      </c>
    </row>
    <row r="1093" spans="1:6" ht="163.5" hidden="1" customHeight="1" x14ac:dyDescent="0.25">
      <c r="A1093" s="14" t="str">
        <f>'02 LISTE DE CONTRÔLE ET RAPPORT'!A1093</f>
        <v/>
      </c>
      <c r="B1093" s="63">
        <f>'02 LISTE DE CONTRÔLE ET RAPPORT'!B1093</f>
        <v>7302.02</v>
      </c>
      <c r="C1093" s="638" t="str">
        <f>'02 LISTE DE CONTRÔLE ET RAPPORT'!C1093</f>
        <v>Description du défaut: L’antenne extérieure SEA-400 S avec les câbles de connexion dans la salle de télématique est manquante.</v>
      </c>
      <c r="D1093" s="71"/>
      <c r="E1093" s="8" t="s">
        <v>6</v>
      </c>
      <c r="F1093" s="8" t="s">
        <v>6</v>
      </c>
    </row>
    <row r="1094" spans="1:6" ht="44.1" hidden="1" customHeight="1" x14ac:dyDescent="0.25">
      <c r="A1094" s="221" t="str">
        <f>'02 LISTE DE CONTRÔLE ET RAPPORT'!A1094</f>
        <v/>
      </c>
      <c r="B1094" s="222"/>
      <c r="C1094" s="223" t="str">
        <f>'02 LISTE DE CONTRÔLE ET RAPPORT'!C1094</f>
        <v>L’antenne extérieure fixe SEA-400 S et les câbles de connexion correspondants doivent absolument être disponibles dans la salle de télématique.</v>
      </c>
      <c r="D1094" s="238"/>
      <c r="E1094" s="8" t="s">
        <v>6</v>
      </c>
      <c r="F1094" s="8" t="s">
        <v>6</v>
      </c>
    </row>
    <row r="1095" spans="1:6" ht="163.5" hidden="1" customHeight="1" x14ac:dyDescent="0.25">
      <c r="A1095" s="14" t="str">
        <f>'02 LISTE DE CONTRÔLE ET RAPPORT'!A1095</f>
        <v/>
      </c>
      <c r="B1095" s="63">
        <f>'02 LISTE DE CONTRÔLE ET RAPPORT'!B1095</f>
        <v>7302.03</v>
      </c>
      <c r="C1095" s="638" t="str">
        <f>'02 LISTE DE CONTRÔLE ET RAPPORT'!C1095</f>
        <v>Description du défaut: L’antenne extérieure SEA-400 T (avec sacoche en toile) avec les câbles de connexion dans la salle de télématique est manquante.</v>
      </c>
      <c r="D1095" s="71"/>
      <c r="E1095" s="8" t="s">
        <v>6</v>
      </c>
      <c r="F1095" s="8" t="s">
        <v>6</v>
      </c>
    </row>
    <row r="1096" spans="1:6" ht="44.1" hidden="1" customHeight="1" x14ac:dyDescent="0.25">
      <c r="A1096" s="221" t="str">
        <f>'02 LISTE DE CONTRÔLE ET RAPPORT'!A1096</f>
        <v/>
      </c>
      <c r="B1096" s="222"/>
      <c r="C1096" s="223" t="str">
        <f>'02 LISTE DE CONTRÔLE ET RAPPORT'!C1096</f>
        <v>L’antenne extérieure mobile SEA-400 S et les câbles de connexion correspondants doivent absolument être disponibles dans la salle de télématique.</v>
      </c>
      <c r="D1096" s="238"/>
      <c r="E1096" s="8" t="s">
        <v>6</v>
      </c>
      <c r="F1096" s="8" t="s">
        <v>6</v>
      </c>
    </row>
    <row r="1097" spans="1:6" ht="163.5" hidden="1" customHeight="1" x14ac:dyDescent="0.25">
      <c r="A1097" s="14" t="str">
        <f>'02 LISTE DE CONTRÔLE ET RAPPORT'!A1097</f>
        <v/>
      </c>
      <c r="B1097" s="63">
        <f>'02 LISTE DE CONTRÔLE ET RAPPORT'!B1097</f>
        <v>7302.04</v>
      </c>
      <c r="C1097" s="638" t="str">
        <f>'02 LISTE DE CONTRÔLE ET RAPPORT'!C1097</f>
        <v>Description du défaut: Les câbles de raccordement pour la liaison radio à la place radio 2500 MHz sont manquants.</v>
      </c>
      <c r="D1097" s="71"/>
      <c r="E1097" s="8" t="s">
        <v>6</v>
      </c>
      <c r="F1097" s="8" t="s">
        <v>6</v>
      </c>
    </row>
    <row r="1098" spans="1:6" ht="29.45" hidden="1" customHeight="1" thickBot="1" x14ac:dyDescent="0.3">
      <c r="A1098" s="221" t="str">
        <f>'02 LISTE DE CONTRÔLE ET RAPPORT'!A1098</f>
        <v/>
      </c>
      <c r="B1098" s="225"/>
      <c r="C1098" s="227" t="str">
        <f>'02 LISTE DE CONTRÔLE ET RAPPORT'!C1098</f>
        <v>Il faut se procurer les câbles et les marquer de façon appropriée.</v>
      </c>
      <c r="D1098" s="238"/>
      <c r="E1098" s="8" t="s">
        <v>6</v>
      </c>
      <c r="F1098" s="8" t="s">
        <v>6</v>
      </c>
    </row>
    <row r="1099" spans="1:6" ht="15.75" hidden="1" thickBot="1" x14ac:dyDescent="0.3">
      <c r="A1099" s="72" t="str">
        <f>'02 LISTE DE CONTRÔLE ET RAPPORT'!A1099</f>
        <v/>
      </c>
      <c r="B1099" s="207">
        <f>'02 LISTE DE CONTRÔLE ET RAPPORT'!B1099</f>
        <v>7303</v>
      </c>
      <c r="C1099" s="632" t="str">
        <f>'02 LISTE DE CONTRÔLE ET RAPPORT'!C1099</f>
        <v>Polycom / GSM</v>
      </c>
      <c r="D1099" s="651"/>
      <c r="E1099" s="8" t="s">
        <v>6</v>
      </c>
      <c r="F1099" s="8" t="s">
        <v>6</v>
      </c>
    </row>
    <row r="1100" spans="1:6" ht="157.5" hidden="1" customHeight="1" x14ac:dyDescent="0.25">
      <c r="A1100" s="67" t="str">
        <f>'02 LISTE DE CONTRÔLE ET RAPPORT'!A1100</f>
        <v/>
      </c>
      <c r="B1100" s="190">
        <f>'02 LISTE DE CONTRÔLE ET RAPPORT'!B1100</f>
        <v>7303.01</v>
      </c>
      <c r="C1100" s="633" t="str">
        <f>'02 LISTE DE CONTRÔLE ET RAPPORT'!C1100</f>
        <v>Description du défaut: Il n’existe pas de documentation sur la couverture radio.</v>
      </c>
      <c r="D1100" s="70"/>
      <c r="E1100" s="8" t="s">
        <v>6</v>
      </c>
      <c r="F1100" s="8" t="s">
        <v>6</v>
      </c>
    </row>
    <row r="1101" spans="1:6" ht="29.45" hidden="1" customHeight="1" x14ac:dyDescent="0.25">
      <c r="A1101" s="221" t="str">
        <f>'02 LISTE DE CONTRÔLE ET RAPPORT'!A1101</f>
        <v/>
      </c>
      <c r="B1101" s="222"/>
      <c r="C1101" s="223" t="str">
        <f>'02 LISTE DE CONTRÔLE ET RAPPORT'!C1101</f>
        <v>Il faut se la procurer auprès du spécialiste de la planification ou de la réalisation de Polycom/GSM.</v>
      </c>
      <c r="D1101" s="238"/>
      <c r="E1101" s="8" t="s">
        <v>6</v>
      </c>
      <c r="F1101" s="8" t="s">
        <v>6</v>
      </c>
    </row>
    <row r="1102" spans="1:6" ht="157.5" hidden="1" customHeight="1" x14ac:dyDescent="0.25">
      <c r="A1102" s="61" t="str">
        <f>'02 LISTE DE CONTRÔLE ET RAPPORT'!A1102</f>
        <v/>
      </c>
      <c r="B1102" s="191">
        <f>'02 LISTE DE CONTRÔLE ET RAPPORT'!B1102</f>
        <v>7303.02</v>
      </c>
      <c r="C1102" s="634" t="str">
        <f>'02 LISTE DE CONTRÔLE ET RAPPORT'!C1102</f>
        <v>Description du défaut: Le schéma de principe actuel Polycom n’est pas apposé au mur près du répéteur ou est manquant.</v>
      </c>
      <c r="D1102" s="70"/>
      <c r="E1102" s="8" t="s">
        <v>6</v>
      </c>
      <c r="F1102" s="8" t="s">
        <v>6</v>
      </c>
    </row>
    <row r="1103" spans="1:6" ht="44.1" hidden="1" customHeight="1" x14ac:dyDescent="0.25">
      <c r="A1103" s="221" t="str">
        <f>'02 LISTE DE CONTRÔLE ET RAPPORT'!A1103</f>
        <v/>
      </c>
      <c r="B1103" s="222"/>
      <c r="C1103" s="223" t="str">
        <f>'02 LISTE DE CONTRÔLE ET RAPPORT'!C1103</f>
        <v>Il convient d’établir un schéma de principe et de le fixer bien en évidence et dans un format résistant à l’usure au mur près du répéteur.</v>
      </c>
      <c r="D1103" s="238"/>
      <c r="E1103" s="8" t="s">
        <v>6</v>
      </c>
      <c r="F1103" s="8" t="s">
        <v>6</v>
      </c>
    </row>
    <row r="1104" spans="1:6" ht="157.5" hidden="1" customHeight="1" x14ac:dyDescent="0.25">
      <c r="A1104" s="61" t="str">
        <f>'02 LISTE DE CONTRÔLE ET RAPPORT'!A1104</f>
        <v/>
      </c>
      <c r="B1104" s="191">
        <f>'02 LISTE DE CONTRÔLE ET RAPPORT'!B1104</f>
        <v>7303.03</v>
      </c>
      <c r="C1104" s="634" t="str">
        <f>'02 LISTE DE CONTRÔLE ET RAPPORT'!C1104</f>
        <v>Description du défaut: Le schéma de principe GSM actuel n’est pas apposé au mur près du répéteur ou est manquant.</v>
      </c>
      <c r="D1104" s="70"/>
      <c r="E1104" s="8" t="s">
        <v>6</v>
      </c>
      <c r="F1104" s="8" t="s">
        <v>6</v>
      </c>
    </row>
    <row r="1105" spans="1:6" ht="44.1" hidden="1" customHeight="1" x14ac:dyDescent="0.25">
      <c r="A1105" s="221" t="str">
        <f>'02 LISTE DE CONTRÔLE ET RAPPORT'!A1105</f>
        <v/>
      </c>
      <c r="B1105" s="222"/>
      <c r="C1105" s="223" t="str">
        <f>'02 LISTE DE CONTRÔLE ET RAPPORT'!C1105</f>
        <v>Il convient d’établir un schéma de principe et de le fixer bien en évidence et dans un format résistant à l’usure au mur près du répéteur.</v>
      </c>
      <c r="D1105" s="238"/>
      <c r="E1105" s="8" t="s">
        <v>6</v>
      </c>
      <c r="F1105" s="8" t="s">
        <v>6</v>
      </c>
    </row>
    <row r="1106" spans="1:6" ht="163.5" hidden="1" customHeight="1" x14ac:dyDescent="0.25">
      <c r="A1106" s="14" t="str">
        <f>'02 LISTE DE CONTRÔLE ET RAPPORT'!A1106</f>
        <v/>
      </c>
      <c r="B1106" s="63">
        <f>'02 LISTE DE CONTRÔLE ET RAPPORT'!B1106</f>
        <v>7303.04</v>
      </c>
      <c r="C1106" s="638" t="str">
        <f>'02 LISTE DE CONTRÔLE ET RAPPORT'!C1106</f>
        <v>Description du défaut: L’ouvrage de protection ne dispose pas de réception Polycom.</v>
      </c>
      <c r="D1106" s="71"/>
      <c r="E1106" s="8" t="s">
        <v>6</v>
      </c>
      <c r="F1106" s="8" t="s">
        <v>6</v>
      </c>
    </row>
    <row r="1107" spans="1:6" ht="29.45" hidden="1" customHeight="1" x14ac:dyDescent="0.25">
      <c r="A1107" s="221" t="str">
        <f>'02 LISTE DE CONTRÔLE ET RAPPORT'!A1107</f>
        <v/>
      </c>
      <c r="B1107" s="222"/>
      <c r="C1107" s="223" t="str">
        <f>'02 LISTE DE CONTRÔLE ET RAPPORT'!C1107</f>
        <v>Ce problème de réception doit être réglé par un spécialiste.</v>
      </c>
      <c r="D1107" s="238"/>
      <c r="E1107" s="8" t="s">
        <v>6</v>
      </c>
      <c r="F1107" s="8" t="s">
        <v>6</v>
      </c>
    </row>
    <row r="1108" spans="1:6" ht="163.5" hidden="1" customHeight="1" x14ac:dyDescent="0.25">
      <c r="A1108" s="14" t="str">
        <f>'02 LISTE DE CONTRÔLE ET RAPPORT'!A1108</f>
        <v/>
      </c>
      <c r="B1108" s="63">
        <f>'02 LISTE DE CONTRÔLE ET RAPPORT'!B1108</f>
        <v>7303.05</v>
      </c>
      <c r="C1108" s="638" t="str">
        <f>'02 LISTE DE CONTRÔLE ET RAPPORT'!C1108</f>
        <v>Description du défaut: Il n’est pas possible d’établir une connexion en «mode direct».</v>
      </c>
      <c r="D1108" s="71"/>
      <c r="E1108" s="8" t="s">
        <v>6</v>
      </c>
      <c r="F1108" s="8" t="s">
        <v>6</v>
      </c>
    </row>
    <row r="1109" spans="1:6" ht="29.45" hidden="1" customHeight="1" x14ac:dyDescent="0.25">
      <c r="A1109" s="221" t="str">
        <f>'02 LISTE DE CONTRÔLE ET RAPPORT'!A1109</f>
        <v/>
      </c>
      <c r="B1109" s="222"/>
      <c r="C1109" s="223" t="str">
        <f>'02 LISTE DE CONTRÔLE ET RAPPORT'!C1109</f>
        <v>Il faut faire examiner et rétablir la connexion en «mode direct» par un spécialiste.</v>
      </c>
      <c r="D1109" s="238"/>
      <c r="E1109" s="8" t="s">
        <v>6</v>
      </c>
      <c r="F1109" s="8" t="s">
        <v>6</v>
      </c>
    </row>
    <row r="1110" spans="1:6" ht="163.5" hidden="1" customHeight="1" x14ac:dyDescent="0.25">
      <c r="A1110" s="14" t="str">
        <f>'02 LISTE DE CONTRÔLE ET RAPPORT'!A1110</f>
        <v/>
      </c>
      <c r="B1110" s="63">
        <f>'02 LISTE DE CONTRÔLE ET RAPPORT'!B1110</f>
        <v>7303.06</v>
      </c>
      <c r="C1110" s="638" t="str">
        <f>'02 LISTE DE CONTRÔLE ET RAPPORT'!C1110</f>
        <v>Description du défaut: Il n’est pas possible d’établir une liaison avec la centrale d’engagement cantonale.</v>
      </c>
      <c r="D1110" s="71"/>
      <c r="E1110" s="8" t="s">
        <v>6</v>
      </c>
      <c r="F1110" s="8" t="s">
        <v>6</v>
      </c>
    </row>
    <row r="1111" spans="1:6" ht="29.45" hidden="1" customHeight="1" thickBot="1" x14ac:dyDescent="0.3">
      <c r="A1111" s="221" t="str">
        <f>'02 LISTE DE CONTRÔLE ET RAPPORT'!A1111</f>
        <v/>
      </c>
      <c r="B1111" s="225"/>
      <c r="C1111" s="227" t="str">
        <f>'02 LISTE DE CONTRÔLE ET RAPPORT'!C1111</f>
        <v>Il faut faire examiner et rétablir la liaison par un spécialiste.</v>
      </c>
      <c r="D1111" s="238"/>
      <c r="E1111" s="8" t="s">
        <v>6</v>
      </c>
      <c r="F1111" s="8" t="s">
        <v>6</v>
      </c>
    </row>
    <row r="1112" spans="1:6" ht="15.75" hidden="1" thickBot="1" x14ac:dyDescent="0.3">
      <c r="A1112" s="72" t="str">
        <f>'02 LISTE DE CONTRÔLE ET RAPPORT'!A1112</f>
        <v/>
      </c>
      <c r="B1112" s="207">
        <f>'02 LISTE DE CONTRÔLE ET RAPPORT'!B1112</f>
        <v>7304</v>
      </c>
      <c r="C1112" s="632" t="str">
        <f>'02 LISTE DE CONTRÔLE ET RAPPORT'!C1112</f>
        <v>Armoire réseau mobile (rack)</v>
      </c>
      <c r="D1112" s="651"/>
      <c r="E1112" s="8" t="s">
        <v>6</v>
      </c>
      <c r="F1112" s="8" t="s">
        <v>6</v>
      </c>
    </row>
    <row r="1113" spans="1:6" ht="163.5" hidden="1" customHeight="1" x14ac:dyDescent="0.25">
      <c r="A1113" s="68" t="str">
        <f>'02 LISTE DE CONTRÔLE ET RAPPORT'!A1113</f>
        <v/>
      </c>
      <c r="B1113" s="193">
        <f>'02 LISTE DE CONTRÔLE ET RAPPORT'!B1113</f>
        <v>7304.01</v>
      </c>
      <c r="C1113" s="637" t="str">
        <f>'02 LISTE DE CONTRÔLE ET RAPPORT'!C1113</f>
        <v>Description du défaut: Il n’existe pas de documentation sur le réseau et la connexion.</v>
      </c>
      <c r="D1113" s="71"/>
      <c r="E1113" s="8" t="s">
        <v>6</v>
      </c>
      <c r="F1113" s="8" t="s">
        <v>6</v>
      </c>
    </row>
    <row r="1114" spans="1:6" ht="44.1" hidden="1" customHeight="1" x14ac:dyDescent="0.25">
      <c r="A1114" s="221" t="str">
        <f>'02 LISTE DE CONTRÔLE ET RAPPORT'!A1114</f>
        <v/>
      </c>
      <c r="B1114" s="222"/>
      <c r="C1114" s="223" t="str">
        <f>'02 LISTE DE CONTRÔLE ET RAPPORT'!C1114</f>
        <v>Elle doit être obtenue auprès du spécialiste de la planification ou de la réalisation du câblage universel de communication (CUC).</v>
      </c>
      <c r="D1114" s="238"/>
      <c r="E1114" s="8" t="s">
        <v>6</v>
      </c>
      <c r="F1114" s="8" t="s">
        <v>6</v>
      </c>
    </row>
    <row r="1115" spans="1:6" ht="167.1" hidden="1" customHeight="1" x14ac:dyDescent="0.25">
      <c r="A1115" s="13" t="str">
        <f>'02 LISTE DE CONTRÔLE ET RAPPORT'!A1115</f>
        <v/>
      </c>
      <c r="B1115" s="198">
        <f>'02 LISTE DE CONTRÔLE ET RAPPORT'!B1115</f>
        <v>7304.02</v>
      </c>
      <c r="C1115" s="640" t="str">
        <f>'02 LISTE DE CONTRÔLE ET RAPPORT'!C1115</f>
        <v>Description du défaut: L’armoire réseau est manquante.</v>
      </c>
      <c r="D1115" s="154"/>
      <c r="E1115" s="8" t="s">
        <v>6</v>
      </c>
      <c r="F1115" s="8" t="s">
        <v>6</v>
      </c>
    </row>
    <row r="1116" spans="1:6" ht="44.1" hidden="1" customHeight="1" x14ac:dyDescent="0.25">
      <c r="A1116" s="221" t="str">
        <f>'02 LISTE DE CONTRÔLE ET RAPPORT'!A1116</f>
        <v/>
      </c>
      <c r="B1116" s="222"/>
      <c r="C1116" s="223" t="str">
        <f>'02 LISTE DE CONTRÔLE ET RAPPORT'!C1116</f>
        <v>L’armoire réseau doit être fournie par un spécialiste conformément aux installations télématiques prévues à l’origine.</v>
      </c>
      <c r="D1116" s="238"/>
      <c r="E1116" s="8" t="s">
        <v>6</v>
      </c>
      <c r="F1116" s="8" t="s">
        <v>6</v>
      </c>
    </row>
    <row r="1117" spans="1:6" ht="58.5" hidden="1" customHeight="1" x14ac:dyDescent="0.25">
      <c r="A1117" s="221" t="str">
        <f>'02 LISTE DE CONTRÔLE ET RAPPORT'!A1117</f>
        <v/>
      </c>
      <c r="B1117" s="222"/>
      <c r="C1117" s="223" t="str">
        <f>'02 LISTE DE CONTRÔLE ET RAPPORT'!C1117</f>
        <v>En l’absence d’armoire réseau, l’ouvrage de protection n’est plus opérationnel! La marche à suivre doit être discutée avec l’autorité cantonale responsable des ouvrages de protection.</v>
      </c>
      <c r="D1117" s="238"/>
      <c r="E1117" s="8" t="s">
        <v>6</v>
      </c>
      <c r="F1117" s="8" t="s">
        <v>6</v>
      </c>
    </row>
    <row r="1118" spans="1:6" ht="157.5" hidden="1" customHeight="1" x14ac:dyDescent="0.25">
      <c r="A1118" s="61" t="str">
        <f>'02 LISTE DE CONTRÔLE ET RAPPORT'!A1118</f>
        <v/>
      </c>
      <c r="B1118" s="191">
        <f>'02 LISTE DE CONTRÔLE ET RAPPORT'!B1118</f>
        <v>7304.03</v>
      </c>
      <c r="C1118" s="634" t="str">
        <f>'02 LISTE DE CONTRÔLE ET RAPPORT'!C1118</f>
        <v>Description du défaut: L’armoire réseau n’est pas placée à l’endroit désigné.</v>
      </c>
      <c r="D1118" s="70"/>
      <c r="E1118" s="8" t="s">
        <v>6</v>
      </c>
      <c r="F1118" s="8" t="s">
        <v>6</v>
      </c>
    </row>
    <row r="1119" spans="1:6" ht="44.1" hidden="1" customHeight="1" x14ac:dyDescent="0.25">
      <c r="A1119" s="221" t="str">
        <f>'02 LISTE DE CONTRÔLE ET RAPPORT'!A1119</f>
        <v/>
      </c>
      <c r="B1119" s="222"/>
      <c r="C1119" s="223" t="str">
        <f>'02 LISTE DE CONTRÔLE ET RAPPORT'!C1119</f>
        <v>L’armoire réseau doit être placée à l’endroit désigné pour que les connexions puissent être établies correctement.</v>
      </c>
      <c r="D1119" s="238"/>
      <c r="E1119" s="8" t="s">
        <v>6</v>
      </c>
      <c r="F1119" s="8" t="s">
        <v>6</v>
      </c>
    </row>
    <row r="1120" spans="1:6" ht="170.1" hidden="1" customHeight="1" x14ac:dyDescent="0.25">
      <c r="A1120" s="74" t="str">
        <f>'02 LISTE DE CONTRÔLE ET RAPPORT'!A1120</f>
        <v/>
      </c>
      <c r="B1120" s="199">
        <f>'02 LISTE DE CONTRÔLE ET RAPPORT'!B1120</f>
        <v>7304.04</v>
      </c>
      <c r="C1120" s="641" t="str">
        <f>'02 LISTE DE CONTRÔLE ET RAPPORT'!C1120</f>
        <v>Description du défaut: L’armoire réseau n’est pas mise à la terre.</v>
      </c>
      <c r="D1120" s="77"/>
      <c r="E1120" s="8" t="s">
        <v>6</v>
      </c>
      <c r="F1120" s="8" t="s">
        <v>6</v>
      </c>
    </row>
    <row r="1121" spans="1:6" ht="58.5" hidden="1" customHeight="1" x14ac:dyDescent="0.25">
      <c r="A1121" s="221" t="str">
        <f>'02 LISTE DE CONTRÔLE ET RAPPORT'!A1121</f>
        <v/>
      </c>
      <c r="B1121" s="222"/>
      <c r="C1121" s="223" t="str">
        <f>'02 LISTE DE CONTRÔLE ET RAPPORT'!C1121</f>
        <v>L’armoire réseau doit être mise à la terre conformément au chapitre 5.8 Exemple schéma de principe mise à terre direct du guide OFPP «Extension des systèmes télématiques».</v>
      </c>
      <c r="D1121" s="238"/>
      <c r="E1121" s="8" t="s">
        <v>6</v>
      </c>
      <c r="F1121" s="8" t="s">
        <v>6</v>
      </c>
    </row>
    <row r="1122" spans="1:6" ht="27.6" hidden="1" customHeight="1" x14ac:dyDescent="0.25">
      <c r="A1122" s="221" t="str">
        <f>'02 LISTE DE CONTRÔLE ET RAPPORT'!A1122</f>
        <v/>
      </c>
      <c r="B1122" s="222"/>
      <c r="C1122" s="223" t="str">
        <f>'02 LISTE DE CONTRÔLE ET RAPPORT'!C1122</f>
        <v>La non-mise à la terre peut être constitutive d’un danger susceptible d’avoir des conséquences en termes de responsabilité civile pour le propriétaire. Celui-ci doit en être informé.</v>
      </c>
      <c r="D1122" s="238"/>
      <c r="E1122" s="8" t="s">
        <v>6</v>
      </c>
      <c r="F1122" s="8" t="s">
        <v>6</v>
      </c>
    </row>
    <row r="1123" spans="1:6" ht="163.5" hidden="1" customHeight="1" x14ac:dyDescent="0.25">
      <c r="A1123" s="14" t="str">
        <f>'02 LISTE DE CONTRÔLE ET RAPPORT'!A1123</f>
        <v/>
      </c>
      <c r="B1123" s="63">
        <f>'02 LISTE DE CONTRÔLE ET RAPPORT'!B1123</f>
        <v>7304.05</v>
      </c>
      <c r="C1123" s="638" t="str">
        <f>'02 LISTE DE CONTRÔLE ET RAPPORT'!C1123</f>
        <v>Description du défaut: L’autocommutateur d’usagers (ACU) est manquant.</v>
      </c>
      <c r="D1123" s="71"/>
      <c r="E1123" s="8" t="s">
        <v>6</v>
      </c>
      <c r="F1123" s="8" t="s">
        <v>6</v>
      </c>
    </row>
    <row r="1124" spans="1:6" ht="29.45" hidden="1" customHeight="1" x14ac:dyDescent="0.25">
      <c r="A1124" s="221" t="str">
        <f>'02 LISTE DE CONTRÔLE ET RAPPORT'!A1124</f>
        <v/>
      </c>
      <c r="B1124" s="222"/>
      <c r="C1124" s="223" t="str">
        <f>'02 LISTE DE CONTRÔLE ET RAPPORT'!C1124</f>
        <v>L’ACU doit être fourni par un spécialiste conformément aux installations télématiques prévues à l’origine.</v>
      </c>
      <c r="D1124" s="238"/>
      <c r="E1124" s="8" t="s">
        <v>6</v>
      </c>
      <c r="F1124" s="8" t="s">
        <v>6</v>
      </c>
    </row>
    <row r="1125" spans="1:6" ht="163.5" hidden="1" customHeight="1" x14ac:dyDescent="0.25">
      <c r="A1125" s="14" t="str">
        <f>'02 LISTE DE CONTRÔLE ET RAPPORT'!A1125</f>
        <v/>
      </c>
      <c r="B1125" s="63">
        <f>'02 LISTE DE CONTRÔLE ET RAPPORT'!B1125</f>
        <v>7304.06</v>
      </c>
      <c r="C1125" s="638" t="str">
        <f>'02 LISTE DE CONTRÔLE ET RAPPORT'!C1125</f>
        <v>Description du défaut: Il manque une distribution réseau (commutateur).</v>
      </c>
      <c r="D1125" s="71"/>
      <c r="E1125" s="8" t="s">
        <v>6</v>
      </c>
      <c r="F1125" s="8" t="s">
        <v>6</v>
      </c>
    </row>
    <row r="1126" spans="1:6" ht="58.5" hidden="1" customHeight="1" x14ac:dyDescent="0.25">
      <c r="A1126" s="221" t="str">
        <f>'02 LISTE DE CONTRÔLE ET RAPPORT'!A1126</f>
        <v/>
      </c>
      <c r="B1126" s="222"/>
      <c r="C1126" s="223" t="str">
        <f>'02 LISTE DE CONTRÔLE ET RAPPORT'!C1126</f>
        <v>Le commutateur doit être fourni par un spécialiste conformément aux installations télématiques prévues à l’origine. Le spécialiste sera chargé de rétablir les connexions prévues.</v>
      </c>
      <c r="D1126" s="238"/>
      <c r="E1126" s="8" t="s">
        <v>6</v>
      </c>
      <c r="F1126" s="8" t="s">
        <v>6</v>
      </c>
    </row>
    <row r="1127" spans="1:6" ht="167.1" hidden="1" customHeight="1" x14ac:dyDescent="0.25">
      <c r="A1127" s="13" t="str">
        <f>'02 LISTE DE CONTRÔLE ET RAPPORT'!A1127</f>
        <v/>
      </c>
      <c r="B1127" s="198">
        <f>'02 LISTE DE CONTRÔLE ET RAPPORT'!B1127</f>
        <v>7304.07</v>
      </c>
      <c r="C1127" s="640" t="str">
        <f>'02 LISTE DE CONTRÔLE ET RAPPORT'!C1127</f>
        <v>Description du défaut: Le routeur est défectueux ou manquant.</v>
      </c>
      <c r="D1127" s="154"/>
      <c r="E1127" s="8" t="s">
        <v>6</v>
      </c>
      <c r="F1127" s="8" t="s">
        <v>6</v>
      </c>
    </row>
    <row r="1128" spans="1:6" ht="29.45" hidden="1" customHeight="1" x14ac:dyDescent="0.25">
      <c r="A1128" s="221" t="str">
        <f>'02 LISTE DE CONTRÔLE ET RAPPORT'!A1128</f>
        <v/>
      </c>
      <c r="B1128" s="222"/>
      <c r="C1128" s="223" t="str">
        <f>'02 LISTE DE CONTRÔLE ET RAPPORT'!C1128</f>
        <v>Il faut faire remplacer le routeur par un spécialiste ou s’en procurer un nouveau.</v>
      </c>
      <c r="D1128" s="238"/>
      <c r="E1128" s="8" t="s">
        <v>6</v>
      </c>
      <c r="F1128" s="8" t="s">
        <v>6</v>
      </c>
    </row>
    <row r="1129" spans="1:6" ht="58.5" hidden="1" customHeight="1" thickBot="1" x14ac:dyDescent="0.3">
      <c r="A1129" s="236" t="str">
        <f>'02 LISTE DE CONTRÔLE ET RAPPORT'!A1129</f>
        <v/>
      </c>
      <c r="B1129" s="225"/>
      <c r="C1129" s="227" t="str">
        <f>'02 LISTE DE CONTRÔLE ET RAPPORT'!C1129</f>
        <v>Si le routeur est défectueux ou manquant, l’ouvrage de protection n’est plus opérationnel! La marche à suivre doit être discutée avec l’autorité cantonale responsable des ouvrages de protection.</v>
      </c>
      <c r="D1129" s="239"/>
      <c r="E1129" s="8" t="s">
        <v>6</v>
      </c>
      <c r="F1129" s="8" t="s">
        <v>6</v>
      </c>
    </row>
    <row r="1130" spans="1:6" ht="18.95" hidden="1" customHeight="1" thickBot="1" x14ac:dyDescent="0.3">
      <c r="A1130" s="654" t="str">
        <f>'02 LISTE DE CONTRÔLE ET RAPPORT'!A1130</f>
        <v/>
      </c>
      <c r="B1130" s="648">
        <f>'02 LISTE DE CONTRÔLE ET RAPPORT'!B1130</f>
        <v>7400</v>
      </c>
      <c r="C1130" s="655" t="str">
        <f>'02 LISTE DE CONTRÔLE ET RAPPORT'!C1130</f>
        <v>Téléphone et transmission de données</v>
      </c>
      <c r="D1130" s="656"/>
      <c r="E1130" s="8" t="s">
        <v>6</v>
      </c>
      <c r="F1130" s="8" t="s">
        <v>6</v>
      </c>
    </row>
    <row r="1131" spans="1:6" ht="15.75" hidden="1" thickBot="1" x14ac:dyDescent="0.3">
      <c r="A1131" s="72" t="str">
        <f>'02 LISTE DE CONTRÔLE ET RAPPORT'!A1131</f>
        <v/>
      </c>
      <c r="B1131" s="207">
        <f>'02 LISTE DE CONTRÔLE ET RAPPORT'!B1131</f>
        <v>7401</v>
      </c>
      <c r="C1131" s="632" t="str">
        <f>'02 LISTE DE CONTRÔLE ET RAPPORT'!C1131</f>
        <v>Lignes téléphoniques et connexions Internet</v>
      </c>
      <c r="D1131" s="651"/>
      <c r="E1131" s="8" t="s">
        <v>6</v>
      </c>
      <c r="F1131" s="8" t="s">
        <v>6</v>
      </c>
    </row>
    <row r="1132" spans="1:6" ht="167.1" hidden="1" customHeight="1" x14ac:dyDescent="0.25">
      <c r="A1132" s="69" t="str">
        <f>'02 LISTE DE CONTRÔLE ET RAPPORT'!A1132</f>
        <v/>
      </c>
      <c r="B1132" s="201">
        <f>'02 LISTE DE CONTRÔLE ET RAPPORT'!B1132</f>
        <v>7401.01</v>
      </c>
      <c r="C1132" s="643" t="str">
        <f>'02 LISTE DE CONTRÔLE ET RAPPORT'!C1132</f>
        <v>Description du défaut: Les raccordements téléphoniques IP ne sont pas en service.</v>
      </c>
      <c r="D1132" s="154"/>
      <c r="E1132" s="8" t="s">
        <v>6</v>
      </c>
      <c r="F1132" s="8" t="s">
        <v>6</v>
      </c>
    </row>
    <row r="1133" spans="1:6" ht="44.1" hidden="1" customHeight="1" x14ac:dyDescent="0.25">
      <c r="A1133" s="221" t="str">
        <f>'02 LISTE DE CONTRÔLE ET RAPPORT'!A1133</f>
        <v/>
      </c>
      <c r="B1133" s="222"/>
      <c r="C1133" s="223" t="str">
        <f>'02 LISTE DE CONTRÔLE ET RAPPORT'!C1133</f>
        <v>Le nombre minimal de raccordements téléphoniques IP actifs doit être en service conformément au guide OFPP «Extension des systèmes télématiques».</v>
      </c>
      <c r="D1133" s="238"/>
      <c r="E1133" s="8" t="s">
        <v>6</v>
      </c>
      <c r="F1133" s="8" t="s">
        <v>6</v>
      </c>
    </row>
    <row r="1134" spans="1:6" ht="58.5" hidden="1" customHeight="1" x14ac:dyDescent="0.25">
      <c r="A1134" s="221" t="str">
        <f>'02 LISTE DE CONTRÔLE ET RAPPORT'!A1134</f>
        <v/>
      </c>
      <c r="B1134" s="222"/>
      <c r="C1134" s="223" t="str">
        <f>'02 LISTE DE CONTRÔLE ET RAPPORT'!C1134</f>
        <v>Si les raccordements téléphoniques IP ne sont pas en service, l’ouvrage de protection n’est plus opérationnel! La marche à suivre doit être discutée avec l’autorité cantonale responsable des ouvrages de protection.</v>
      </c>
      <c r="D1134" s="238"/>
      <c r="E1134" s="8" t="s">
        <v>6</v>
      </c>
      <c r="F1134" s="8" t="s">
        <v>6</v>
      </c>
    </row>
    <row r="1135" spans="1:6" ht="170.1" hidden="1" customHeight="1" x14ac:dyDescent="0.25">
      <c r="A1135" s="75" t="str">
        <f>'02 LISTE DE CONTRÔLE ET RAPPORT'!A1135</f>
        <v/>
      </c>
      <c r="B1135" s="199">
        <f>'02 LISTE DE CONTRÔLE ET RAPPORT'!B1135</f>
        <v>7401.02</v>
      </c>
      <c r="C1135" s="641" t="str">
        <f>'02 LISTE DE CONTRÔLE ET RAPPORT'!C1135</f>
        <v>Description du défaut: Il manque une possibilité de liaison avec l’extérieur pour le service d’entretien ou celle-ci a été mise hors service.</v>
      </c>
      <c r="D1135" s="77"/>
      <c r="E1135" s="8" t="s">
        <v>6</v>
      </c>
      <c r="F1135" s="8" t="s">
        <v>6</v>
      </c>
    </row>
    <row r="1136" spans="1:6" ht="102" hidden="1" customHeight="1" x14ac:dyDescent="0.25">
      <c r="A1136" s="221" t="str">
        <f>'02 LISTE DE CONTRÔLE ET RAPPORT'!A1136</f>
        <v/>
      </c>
      <c r="B1136" s="222"/>
      <c r="C1136" s="223" t="str">
        <f>'02 LISTE DE CONTRÔLE ET RAPPORT'!C1136</f>
        <v>Aux fins de la protection des personnes (service d’entretien), l’ouvrage doit, selon l’aide-mémoire correspondant de la Suva (SBA 150), disposer soit d’un raccordement au réseau fixe, d’une liaison de radiotéléphonie ou d’un dispositif d’alarme utilisant une liaison filaire ou radio. La liaison avec l’extérieur doit être mise en place par un spécialiste.</v>
      </c>
      <c r="D1136" s="238"/>
      <c r="E1136" s="8" t="s">
        <v>6</v>
      </c>
      <c r="F1136" s="8" t="s">
        <v>6</v>
      </c>
    </row>
    <row r="1137" spans="1:7" ht="58.5" hidden="1" customHeight="1" x14ac:dyDescent="0.25">
      <c r="A1137" s="221" t="str">
        <f>'02 LISTE DE CONTRÔLE ET RAPPORT'!A1137</f>
        <v/>
      </c>
      <c r="B1137" s="222"/>
      <c r="C1137" s="223" t="str">
        <f>'02 LISTE DE CONTRÔLE ET RAPPORT'!C1137</f>
        <v>L’absence de liaison avec l’extérieur peut être constitutive d’un danger susceptible d’avoir des conséquences en termes de responsabilité civile pour le propriétaire. Celui-ci doit en être informé.</v>
      </c>
      <c r="D1137" s="238"/>
      <c r="E1137" s="8" t="s">
        <v>6</v>
      </c>
      <c r="F1137" s="8" t="s">
        <v>6</v>
      </c>
    </row>
    <row r="1138" spans="1:7" ht="163.5" hidden="1" customHeight="1" x14ac:dyDescent="0.25">
      <c r="A1138" s="68" t="str">
        <f>'02 LISTE DE CONTRÔLE ET RAPPORT'!A1138</f>
        <v/>
      </c>
      <c r="B1138" s="63">
        <f>'02 LISTE DE CONTRÔLE ET RAPPORT'!B1138</f>
        <v>7401.03</v>
      </c>
      <c r="C1138" s="638" t="str">
        <f>'02 LISTE DE CONTRÔLE ET RAPPORT'!C1138</f>
        <v>Description du défaut: Le poste de commandement actif ne dispose pas de liaison à une ligne de transmission de données (Internet) au moyen d’une prise CUC.</v>
      </c>
      <c r="D1138" s="71"/>
      <c r="E1138" s="8" t="s">
        <v>6</v>
      </c>
      <c r="F1138" s="8" t="s">
        <v>6</v>
      </c>
    </row>
    <row r="1139" spans="1:7" ht="15" hidden="1" customHeight="1" x14ac:dyDescent="0.25">
      <c r="A1139" s="221" t="str">
        <f>'02 LISTE DE CONTRÔLE ET RAPPORT'!A1139</f>
        <v/>
      </c>
      <c r="B1139" s="222"/>
      <c r="C1139" s="223" t="str">
        <f>'02 LISTE DE CONTRÔLE ET RAPPORT'!C1139</f>
        <v>La liaison doit être mise en place par un spécialiste.</v>
      </c>
      <c r="D1139" s="238"/>
      <c r="E1139" s="8" t="s">
        <v>6</v>
      </c>
      <c r="F1139" s="8" t="s">
        <v>6</v>
      </c>
    </row>
    <row r="1140" spans="1:7" ht="157.5" hidden="1" customHeight="1" x14ac:dyDescent="0.25">
      <c r="A1140" s="67" t="str">
        <f>'02 LISTE DE CONTRÔLE ET RAPPORT'!A1140</f>
        <v/>
      </c>
      <c r="B1140" s="191">
        <f>'02 LISTE DE CONTRÔLE ET RAPPORT'!B1140</f>
        <v>7401.04</v>
      </c>
      <c r="C1140" s="634" t="str">
        <f>'02 LISTE DE CONTRÔLE ET RAPPORT'!C1140</f>
        <v>Description du défaut: Les numéros de téléphone de l’ouvrage de protection sont inscrits par erreur dans l’annuaire téléphonique.</v>
      </c>
      <c r="D1140" s="70"/>
      <c r="E1140" s="8" t="s">
        <v>6</v>
      </c>
      <c r="F1140" s="8" t="s">
        <v>6</v>
      </c>
    </row>
    <row r="1141" spans="1:7" ht="29.45" hidden="1" customHeight="1" x14ac:dyDescent="0.25">
      <c r="A1141" s="221" t="str">
        <f>'02 LISTE DE CONTRÔLE ET RAPPORT'!A1141</f>
        <v/>
      </c>
      <c r="B1141" s="222"/>
      <c r="C1141" s="223" t="str">
        <f>'02 LISTE DE CONTRÔLE ET RAPPORT'!C1141</f>
        <v>Les numéros doivent être radiés par le propriétaire par l’intermédiaire de l’opérateur.</v>
      </c>
      <c r="D1141" s="238"/>
      <c r="E1141" s="8" t="s">
        <v>6</v>
      </c>
      <c r="F1141" s="8" t="s">
        <v>6</v>
      </c>
    </row>
    <row r="1142" spans="1:7" ht="157.5" hidden="1" customHeight="1" x14ac:dyDescent="0.25">
      <c r="A1142" s="67" t="str">
        <f>'02 LISTE DE CONTRÔLE ET RAPPORT'!A1142</f>
        <v/>
      </c>
      <c r="B1142" s="191">
        <f>'02 LISTE DE CONTRÔLE ET RAPPORT'!B1142</f>
        <v>7401.05</v>
      </c>
      <c r="C1142" s="634" t="str">
        <f>'02 LISTE DE CONTRÔLE ET RAPPORT'!C1142</f>
        <v>Description du défaut: La connexion TV dans les postes de commandement, si elle existe, ne fonctionne pas.</v>
      </c>
      <c r="D1142" s="70"/>
      <c r="E1142" s="8" t="s">
        <v>6</v>
      </c>
      <c r="F1142" s="8" t="s">
        <v>6</v>
      </c>
    </row>
    <row r="1143" spans="1:7" ht="15" hidden="1" customHeight="1" thickBot="1" x14ac:dyDescent="0.3">
      <c r="A1143" s="221" t="str">
        <f>'02 LISTE DE CONTRÔLE ET RAPPORT'!A1143</f>
        <v/>
      </c>
      <c r="B1143" s="225"/>
      <c r="C1143" s="227" t="str">
        <f>'02 LISTE DE CONTRÔLE ET RAPPORT'!C1143</f>
        <v>Le cas échéant, elle doit être rétablie par un spécialiste.</v>
      </c>
      <c r="D1143" s="238"/>
      <c r="E1143" s="8" t="s">
        <v>6</v>
      </c>
      <c r="F1143" s="8" t="s">
        <v>6</v>
      </c>
    </row>
    <row r="1144" spans="1:7" ht="29.1" customHeight="1" thickBot="1" x14ac:dyDescent="0.3">
      <c r="A1144" s="170" t="str">
        <f>'02 LISTE DE CONTRÔLE ET RAPPORT'!A1144</f>
        <v/>
      </c>
      <c r="B1144" s="194">
        <f>'02 LISTE DE CONTRÔLE ET RAPPORT'!B1144</f>
        <v>7500</v>
      </c>
      <c r="C1144" s="696" t="str">
        <f>'02 LISTE DE CONTRÔLE ET RAPPORT'!C1144</f>
        <v>Défauts exceptionnels dans le chapitre transmission et télématique</v>
      </c>
      <c r="D1144" s="659"/>
      <c r="E1144" s="8" t="s">
        <v>6</v>
      </c>
      <c r="F1144" s="8" t="s">
        <v>6</v>
      </c>
      <c r="G1144" s="8" t="s">
        <v>6</v>
      </c>
    </row>
    <row r="1145" spans="1:7" ht="29.1" customHeight="1" x14ac:dyDescent="0.25">
      <c r="A1145" s="167" t="str">
        <f>'02 LISTE DE CONTRÔLE ET RAPPORT'!A1145</f>
        <v/>
      </c>
      <c r="B1145" s="195">
        <f>'02 LISTE DE CONTRÔLE ET RAPPORT'!B1145</f>
        <v>7501</v>
      </c>
      <c r="C1145" s="697" t="str">
        <f>'02 LISTE DE CONTRÔLE ET RAPPORT'!C1145</f>
        <v>Description des défauts:</v>
      </c>
      <c r="D1145" s="661"/>
      <c r="E1145" s="8" t="s">
        <v>6</v>
      </c>
      <c r="F1145" s="8" t="s">
        <v>6</v>
      </c>
      <c r="G1145" s="8" t="s">
        <v>6</v>
      </c>
    </row>
    <row r="1146" spans="1:7" ht="29.1" customHeight="1" x14ac:dyDescent="0.25">
      <c r="A1146" s="160" t="str">
        <f>'02 LISTE DE CONTRÔLE ET RAPPORT'!A1146</f>
        <v/>
      </c>
      <c r="B1146" s="196">
        <f>'02 LISTE DE CONTRÔLE ET RAPPORT'!B1146</f>
        <v>7502</v>
      </c>
      <c r="C1146" s="698" t="str">
        <f>'02 LISTE DE CONTRÔLE ET RAPPORT'!C1146</f>
        <v>Description des défauts:</v>
      </c>
      <c r="D1146" s="663"/>
      <c r="E1146" s="8" t="s">
        <v>6</v>
      </c>
      <c r="F1146" s="8" t="s">
        <v>6</v>
      </c>
      <c r="G1146" s="8" t="s">
        <v>6</v>
      </c>
    </row>
    <row r="1147" spans="1:7" ht="29.1" customHeight="1" thickBot="1" x14ac:dyDescent="0.3">
      <c r="A1147" s="165" t="str">
        <f>'02 LISTE DE CONTRÔLE ET RAPPORT'!A1147</f>
        <v/>
      </c>
      <c r="B1147" s="197">
        <f>'02 LISTE DE CONTRÔLE ET RAPPORT'!B1147</f>
        <v>7503</v>
      </c>
      <c r="C1147" s="699" t="str">
        <f>'02 LISTE DE CONTRÔLE ET RAPPORT'!C1147</f>
        <v>Description des défauts:</v>
      </c>
      <c r="D1147" s="665"/>
      <c r="E1147" s="8" t="s">
        <v>6</v>
      </c>
      <c r="F1147" s="8" t="s">
        <v>6</v>
      </c>
      <c r="G1147" s="8" t="s">
        <v>6</v>
      </c>
    </row>
    <row r="1148" spans="1:7" ht="18.95" hidden="1" customHeight="1" thickBot="1" x14ac:dyDescent="0.3">
      <c r="A1148" s="215" t="str">
        <f>'02 LISTE DE CONTRÔLE ET RAPPORT'!A1148</f>
        <v/>
      </c>
      <c r="B1148" s="373">
        <f>'02 LISTE DE CONTRÔLE ET RAPPORT'!B1148</f>
        <v>8000</v>
      </c>
      <c r="C1148" s="671" t="str">
        <f>'02 LISTE DE CONTRÔLE ET RAPPORT'!C1148</f>
        <v>Installations du service sanitaire</v>
      </c>
      <c r="D1148" s="672"/>
      <c r="E1148" s="8" t="s">
        <v>6</v>
      </c>
      <c r="F1148" s="8" t="s">
        <v>6</v>
      </c>
    </row>
    <row r="1149" spans="1:7" ht="18.95" hidden="1" customHeight="1" thickBot="1" x14ac:dyDescent="0.3">
      <c r="A1149" s="654" t="str">
        <f>'02 LISTE DE CONTRÔLE ET RAPPORT'!A1149</f>
        <v/>
      </c>
      <c r="B1149" s="648">
        <f>'02 LISTE DE CONTRÔLE ET RAPPORT'!B1149</f>
        <v>8100</v>
      </c>
      <c r="C1149" s="655" t="str">
        <f>'02 LISTE DE CONTRÔLE ET RAPPORT'!C1149</f>
        <v>Installations spécifiques</v>
      </c>
      <c r="D1149" s="656"/>
      <c r="E1149" s="8" t="s">
        <v>6</v>
      </c>
      <c r="F1149" s="8" t="s">
        <v>6</v>
      </c>
    </row>
    <row r="1150" spans="1:7" ht="30.75" hidden="1" thickBot="1" x14ac:dyDescent="0.3">
      <c r="A1150" s="72" t="str">
        <f>'02 LISTE DE CONTRÔLE ET RAPPORT'!A1150</f>
        <v/>
      </c>
      <c r="B1150" s="207">
        <f>'02 LISTE DE CONTRÔLE ET RAPPORT'!B1150</f>
        <v>8101</v>
      </c>
      <c r="C1150" s="632" t="str">
        <f>'02 LISTE DE CONTRÔLE ET RAPPORT'!C1150</f>
        <v>Dispositif de conditionnement d’air pour la salle d’opération (DCOP)</v>
      </c>
      <c r="D1150" s="651"/>
      <c r="E1150" s="8" t="s">
        <v>6</v>
      </c>
      <c r="F1150" s="8" t="s">
        <v>6</v>
      </c>
    </row>
    <row r="1151" spans="1:7" ht="163.5" hidden="1" customHeight="1" x14ac:dyDescent="0.25">
      <c r="A1151" s="68" t="str">
        <f>'02 LISTE DE CONTRÔLE ET RAPPORT'!A1151</f>
        <v/>
      </c>
      <c r="B1151" s="193">
        <f>'02 LISTE DE CONTRÔLE ET RAPPORT'!B1151</f>
        <v>8101.01</v>
      </c>
      <c r="C1151" s="637" t="str">
        <f>'02 LISTE DE CONTRÔLE ET RAPPORT'!C1151</f>
        <v>Description du défaut: Le dispositif de conditionnement d’air n’a pas été mis hors service.</v>
      </c>
      <c r="D1151" s="71"/>
      <c r="E1151" s="8" t="s">
        <v>6</v>
      </c>
      <c r="F1151" s="8" t="s">
        <v>6</v>
      </c>
    </row>
    <row r="1152" spans="1:7" ht="58.5" hidden="1" customHeight="1" thickBot="1" x14ac:dyDescent="0.3">
      <c r="A1152" s="221" t="str">
        <f>'02 LISTE DE CONTRÔLE ET RAPPORT'!A1152</f>
        <v/>
      </c>
      <c r="B1152" s="225"/>
      <c r="C1152" s="227" t="str">
        <f>'02 LISTE DE CONTRÔLE ET RAPPORT'!C1152</f>
        <v>Le dispositif de conditionnement d’air pour la salle d’opération (DCOP) doit être mis hors service dans les règles de l’art (hors tension, vidé, raccords actifs coupés), et une inscription «HORS SERVICE» doit être apposée.</v>
      </c>
      <c r="D1152" s="238"/>
      <c r="E1152" s="8" t="s">
        <v>6</v>
      </c>
      <c r="F1152" s="8" t="s">
        <v>6</v>
      </c>
    </row>
    <row r="1153" spans="1:6" ht="15.75" hidden="1" thickBot="1" x14ac:dyDescent="0.3">
      <c r="A1153" s="72" t="str">
        <f>'02 LISTE DE CONTRÔLE ET RAPPORT'!A1153</f>
        <v/>
      </c>
      <c r="B1153" s="207">
        <f>'02 LISTE DE CONTRÔLE ET RAPPORT'!B1153</f>
        <v>8102</v>
      </c>
      <c r="C1153" s="632" t="str">
        <f>'02 LISTE DE CONTRÔLE ET RAPPORT'!C1153</f>
        <v>Installation de stérilisation</v>
      </c>
      <c r="D1153" s="651"/>
      <c r="E1153" s="8" t="s">
        <v>6</v>
      </c>
      <c r="F1153" s="8" t="s">
        <v>6</v>
      </c>
    </row>
    <row r="1154" spans="1:6" ht="163.5" hidden="1" customHeight="1" x14ac:dyDescent="0.25">
      <c r="A1154" s="68" t="str">
        <f>'02 LISTE DE CONTRÔLE ET RAPPORT'!A1154</f>
        <v/>
      </c>
      <c r="B1154" s="193">
        <f>'02 LISTE DE CONTRÔLE ET RAPPORT'!B1154</f>
        <v>8102.01</v>
      </c>
      <c r="C1154" s="637" t="str">
        <f>'02 LISTE DE CONTRÔLE ET RAPPORT'!C1154</f>
        <v>Description du défaut: L’installation de stérilisation n’a pas été mise hors service.</v>
      </c>
      <c r="D1154" s="71"/>
      <c r="E1154" s="8" t="s">
        <v>6</v>
      </c>
      <c r="F1154" s="8" t="s">
        <v>6</v>
      </c>
    </row>
    <row r="1155" spans="1:6" ht="29.45" hidden="1" customHeight="1" x14ac:dyDescent="0.25">
      <c r="A1155" s="221" t="str">
        <f>'02 LISTE DE CONTRÔLE ET RAPPORT'!A1155</f>
        <v/>
      </c>
      <c r="B1155" s="222"/>
      <c r="C1155" s="223" t="str">
        <f>'02 LISTE DE CONTRÔLE ET RAPPORT'!C1155</f>
        <v xml:space="preserve">Les stérilisateurs à vapeur ne répondent plus aux prescriptions en vigueur. </v>
      </c>
      <c r="D1155" s="238"/>
      <c r="E1155" s="8" t="s">
        <v>6</v>
      </c>
      <c r="F1155" s="8" t="s">
        <v>6</v>
      </c>
    </row>
    <row r="1156" spans="1:6" ht="29.45" hidden="1" customHeight="1" x14ac:dyDescent="0.25">
      <c r="A1156" s="221" t="str">
        <f>'02 LISTE DE CONTRÔLE ET RAPPORT'!A1156</f>
        <v/>
      </c>
      <c r="B1156" s="222"/>
      <c r="C1156" s="223" t="str">
        <f>'02 LISTE DE CONTRÔLE ET RAPPORT'!C1156</f>
        <v>Ils ne peuvent donc pas être utilisés pour le moment et doivent être pourvus de l’inscription suivante:</v>
      </c>
      <c r="D1156" s="238"/>
      <c r="E1156" s="8" t="s">
        <v>6</v>
      </c>
      <c r="F1156" s="8" t="s">
        <v>6</v>
      </c>
    </row>
    <row r="1157" spans="1:6" ht="29.45" hidden="1" customHeight="1" thickBot="1" x14ac:dyDescent="0.3">
      <c r="A1157" s="221" t="str">
        <f>'02 LISTE DE CONTRÔLE ET RAPPORT'!A1157</f>
        <v/>
      </c>
      <c r="B1157" s="225"/>
      <c r="C1157" s="227" t="str">
        <f>'02 LISTE DE CONTRÔLE ET RAPPORT'!C1157</f>
        <v>«HORS SERVICE: ne peut être utilisé qu’en cas d’urgence, sur ordre spécial des autorités!»</v>
      </c>
      <c r="D1157" s="238"/>
      <c r="E1157" s="8" t="s">
        <v>6</v>
      </c>
      <c r="F1157" s="8" t="s">
        <v>6</v>
      </c>
    </row>
    <row r="1158" spans="1:6" ht="15.75" hidden="1" thickBot="1" x14ac:dyDescent="0.3">
      <c r="A1158" s="72" t="str">
        <f>'02 LISTE DE CONTRÔLE ET RAPPORT'!A1158</f>
        <v/>
      </c>
      <c r="B1158" s="207">
        <f>'02 LISTE DE CONTRÔLE ET RAPPORT'!B1158</f>
        <v>8103</v>
      </c>
      <c r="C1158" s="632" t="str">
        <f>'02 LISTE DE CONTRÔLE ET RAPPORT'!C1158</f>
        <v>Revêtement de sol antistatique</v>
      </c>
      <c r="D1158" s="651"/>
      <c r="E1158" s="8" t="s">
        <v>6</v>
      </c>
      <c r="F1158" s="8" t="s">
        <v>6</v>
      </c>
    </row>
    <row r="1159" spans="1:6" ht="157.5" hidden="1" customHeight="1" x14ac:dyDescent="0.25">
      <c r="A1159" s="67" t="str">
        <f>'02 LISTE DE CONTRÔLE ET RAPPORT'!A1159</f>
        <v/>
      </c>
      <c r="B1159" s="190">
        <f>'02 LISTE DE CONTRÔLE ET RAPPORT'!B1159</f>
        <v>8103.01</v>
      </c>
      <c r="C1159" s="633" t="str">
        <f>'02 LISTE DE CONTRÔLE ET RAPPORT'!C1159</f>
        <v>Description du défaut: Il n’y a pas de revêtement de sol antistatique.</v>
      </c>
      <c r="D1159" s="70"/>
      <c r="E1159" s="8" t="s">
        <v>6</v>
      </c>
      <c r="F1159" s="8" t="s">
        <v>6</v>
      </c>
    </row>
    <row r="1160" spans="1:6" ht="29.45" hidden="1" customHeight="1" x14ac:dyDescent="0.25">
      <c r="A1160" s="221" t="str">
        <f>'02 LISTE DE CONTRÔLE ET RAPPORT'!A1160</f>
        <v/>
      </c>
      <c r="B1160" s="222"/>
      <c r="C1160" s="234" t="str">
        <f>'02 LISTE DE CONTRÔLE ET RAPPORT'!C1160</f>
        <v>Les locaux suivants doivent être équipés d’un revêtement de sol antistatique:</v>
      </c>
      <c r="D1160" s="238"/>
      <c r="E1160" s="8" t="s">
        <v>6</v>
      </c>
      <c r="F1160" s="8" t="s">
        <v>6</v>
      </c>
    </row>
    <row r="1161" spans="1:6" ht="15" hidden="1" customHeight="1" x14ac:dyDescent="0.25">
      <c r="A1161" s="221" t="str">
        <f>'02 LISTE DE CONTRÔLE ET RAPPORT'!A1161</f>
        <v/>
      </c>
      <c r="B1161" s="222"/>
      <c r="C1161" s="248" t="str">
        <f>'02 LISTE DE CONTRÔLE ET RAPPORT'!C1161</f>
        <v>-        salle d’opération,</v>
      </c>
      <c r="D1161" s="238"/>
      <c r="E1161" s="8" t="s">
        <v>6</v>
      </c>
      <c r="F1161" s="8" t="s">
        <v>6</v>
      </c>
    </row>
    <row r="1162" spans="1:6" ht="15" hidden="1" customHeight="1" x14ac:dyDescent="0.25">
      <c r="A1162" s="221" t="str">
        <f>'02 LISTE DE CONTRÔLE ET RAPPORT'!A1162</f>
        <v/>
      </c>
      <c r="B1162" s="222"/>
      <c r="C1162" s="248" t="str">
        <f>'02 LISTE DE CONTRÔLE ET RAPPORT'!C1162</f>
        <v>-        local de préparation,</v>
      </c>
      <c r="D1162" s="238"/>
      <c r="E1162" s="8" t="s">
        <v>6</v>
      </c>
      <c r="F1162" s="8" t="s">
        <v>6</v>
      </c>
    </row>
    <row r="1163" spans="1:6" ht="15" hidden="1" customHeight="1" x14ac:dyDescent="0.25">
      <c r="A1163" s="221" t="str">
        <f>'02 LISTE DE CONTRÔLE ET RAPPORT'!A1163</f>
        <v/>
      </c>
      <c r="B1163" s="222"/>
      <c r="C1163" s="248" t="str">
        <f>'02 LISTE DE CONTRÔLE ET RAPPORT'!C1163</f>
        <v>-        local des soins ambulatoires,</v>
      </c>
      <c r="D1163" s="238"/>
      <c r="E1163" s="8" t="s">
        <v>6</v>
      </c>
      <c r="F1163" s="8" t="s">
        <v>6</v>
      </c>
    </row>
    <row r="1164" spans="1:6" ht="29.45" hidden="1" customHeight="1" x14ac:dyDescent="0.25">
      <c r="A1164" s="221" t="str">
        <f>'02 LISTE DE CONTRÔLE ET RAPPORT'!A1164</f>
        <v/>
      </c>
      <c r="B1164" s="222"/>
      <c r="C1164" s="248" t="str">
        <f>'02 LISTE DE CONTRÔLE ET RAPPORT'!C1164</f>
        <v>-        local de pose de plâtres (uniquement dans les unités d’hôpital protégées),</v>
      </c>
      <c r="D1164" s="238"/>
      <c r="E1164" s="8" t="s">
        <v>6</v>
      </c>
      <c r="F1164" s="8" t="s">
        <v>6</v>
      </c>
    </row>
    <row r="1165" spans="1:6" ht="29.45" hidden="1" customHeight="1" x14ac:dyDescent="0.25">
      <c r="A1165" s="221" t="str">
        <f>'02 LISTE DE CONTRÔLE ET RAPPORT'!A1165</f>
        <v/>
      </c>
      <c r="B1165" s="222"/>
      <c r="C1165" s="248" t="str">
        <f>'02 LISTE DE CONTRÔLE ET RAPPORT'!C1165</f>
        <v>-        local à rayons X (uniquement dans les unités d’hôpital protégées),</v>
      </c>
      <c r="D1165" s="238"/>
      <c r="E1165" s="8" t="s">
        <v>6</v>
      </c>
      <c r="F1165" s="8" t="s">
        <v>6</v>
      </c>
    </row>
    <row r="1166" spans="1:6" ht="15" hidden="1" customHeight="1" x14ac:dyDescent="0.25">
      <c r="A1166" s="221" t="str">
        <f>'02 LISTE DE CONTRÔLE ET RAPPORT'!A1166</f>
        <v/>
      </c>
      <c r="B1166" s="222"/>
      <c r="C1166" s="248" t="str">
        <f>'02 LISTE DE CONTRÔLE ET RAPPORT'!C1166</f>
        <v>-        pharmacie,</v>
      </c>
      <c r="D1166" s="238"/>
      <c r="E1166" s="8" t="s">
        <v>6</v>
      </c>
      <c r="F1166" s="8" t="s">
        <v>6</v>
      </c>
    </row>
    <row r="1167" spans="1:6" ht="15" hidden="1" customHeight="1" x14ac:dyDescent="0.25">
      <c r="A1167" s="221" t="str">
        <f>'02 LISTE DE CONTRÔLE ET RAPPORT'!A1167</f>
        <v/>
      </c>
      <c r="B1167" s="222"/>
      <c r="C1167" s="248" t="str">
        <f>'02 LISTE DE CONTRÔLE ET RAPPORT'!C1167</f>
        <v>-        laboratoire et</v>
      </c>
      <c r="D1167" s="238"/>
      <c r="E1167" s="8" t="s">
        <v>6</v>
      </c>
      <c r="F1167" s="8" t="s">
        <v>6</v>
      </c>
    </row>
    <row r="1168" spans="1:6" ht="15" hidden="1" customHeight="1" x14ac:dyDescent="0.25">
      <c r="A1168" s="221" t="str">
        <f>'02 LISTE DE CONTRÔLE ET RAPPORT'!A1168</f>
        <v/>
      </c>
      <c r="B1168" s="222"/>
      <c r="C1168" s="248" t="str">
        <f>'02 LISTE DE CONTRÔLE ET RAPPORT'!C1168</f>
        <v>-        local de stérilisation.</v>
      </c>
      <c r="D1168" s="238"/>
      <c r="E1168" s="8" t="s">
        <v>6</v>
      </c>
      <c r="F1168" s="8" t="s">
        <v>6</v>
      </c>
    </row>
    <row r="1169" spans="1:6" ht="58.5" hidden="1" customHeight="1" x14ac:dyDescent="0.25">
      <c r="A1169" s="221" t="str">
        <f>'02 LISTE DE CONTRÔLE ET RAPPORT'!A1169</f>
        <v/>
      </c>
      <c r="B1169" s="222"/>
      <c r="C1169" s="234" t="str">
        <f>'02 LISTE DE CONTRÔLE ET RAPPORT'!C1169</f>
        <v>L’absence d’un tel revêtement constitue un défaut. Le ou les locaux concernés doivent être consignés, et la marche à suivre doit être discutée avec l’autorité cantonale responsable des ouvrages de protection.</v>
      </c>
      <c r="D1169" s="238"/>
      <c r="E1169" s="8" t="s">
        <v>6</v>
      </c>
      <c r="F1169" s="8" t="s">
        <v>6</v>
      </c>
    </row>
    <row r="1170" spans="1:6" ht="157.5" hidden="1" customHeight="1" x14ac:dyDescent="0.25">
      <c r="A1170" s="61" t="str">
        <f>'02 LISTE DE CONTRÔLE ET RAPPORT'!A1170</f>
        <v/>
      </c>
      <c r="B1170" s="191">
        <f>'02 LISTE DE CONTRÔLE ET RAPPORT'!B1170</f>
        <v>8103.02</v>
      </c>
      <c r="C1170" s="634" t="str">
        <f>'02 LISTE DE CONTRÔLE ET RAPPORT'!C1170</f>
        <v>Description du défaut: Le revêtement de sol antistatique est endommagé.</v>
      </c>
      <c r="D1170" s="70"/>
      <c r="E1170" s="8" t="s">
        <v>6</v>
      </c>
      <c r="F1170" s="8" t="s">
        <v>6</v>
      </c>
    </row>
    <row r="1171" spans="1:6" ht="58.5" hidden="1" customHeight="1" thickBot="1" x14ac:dyDescent="0.3">
      <c r="A1171" s="236" t="str">
        <f>'02 LISTE DE CONTRÔLE ET RAPPORT'!A1171</f>
        <v/>
      </c>
      <c r="B1171" s="225"/>
      <c r="C1171" s="227" t="str">
        <f>'02 LISTE DE CONTRÔLE ET RAPPORT'!C1171</f>
        <v>La réparation doit être confiée à une entreprise spécialisée. La marche à suivre doit être discutée avec l’autorité cantonale responsable des ouvrages de protection.</v>
      </c>
      <c r="D1171" s="239"/>
      <c r="E1171" s="8" t="s">
        <v>6</v>
      </c>
      <c r="F1171" s="8" t="s">
        <v>6</v>
      </c>
    </row>
    <row r="1172" spans="1:6" ht="21.6" hidden="1" customHeight="1" thickBot="1" x14ac:dyDescent="0.3">
      <c r="A1172" s="654" t="str">
        <f>'02 LISTE DE CONTRÔLE ET RAPPORT'!A1172</f>
        <v/>
      </c>
      <c r="B1172" s="648">
        <f>'02 LISTE DE CONTRÔLE ET RAPPORT'!B1172</f>
        <v>8200</v>
      </c>
      <c r="C1172" s="655" t="str">
        <f>'02 LISTE DE CONTRÔLE ET RAPPORT'!C1172</f>
        <v>Installation d’alimentation en gaz médical (oxygène O2 et protoxyde d’azote N2O)</v>
      </c>
      <c r="D1172" s="656"/>
      <c r="E1172" s="8" t="s">
        <v>6</v>
      </c>
      <c r="F1172" s="8" t="s">
        <v>6</v>
      </c>
    </row>
    <row r="1173" spans="1:6" ht="15.75" hidden="1" thickBot="1" x14ac:dyDescent="0.3">
      <c r="A1173" s="72" t="str">
        <f>'02 LISTE DE CONTRÔLE ET RAPPORT'!A1173</f>
        <v/>
      </c>
      <c r="B1173" s="207">
        <f>'02 LISTE DE CONTRÔLE ET RAPPORT'!B1173</f>
        <v>8201</v>
      </c>
      <c r="C1173" s="632" t="str">
        <f>'02 LISTE DE CONTRÔLE ET RAPPORT'!C1173</f>
        <v>Alimentation en protoxyde d’azote (N2O)</v>
      </c>
      <c r="D1173" s="651"/>
      <c r="E1173" s="8" t="s">
        <v>6</v>
      </c>
      <c r="F1173" s="8" t="s">
        <v>6</v>
      </c>
    </row>
    <row r="1174" spans="1:6" ht="170.1" hidden="1" customHeight="1" x14ac:dyDescent="0.25">
      <c r="A1174" s="75" t="str">
        <f>'02 LISTE DE CONTRÔLE ET RAPPORT'!A1174</f>
        <v/>
      </c>
      <c r="B1174" s="200">
        <f>'02 LISTE DE CONTRÔLE ET RAPPORT'!B1174</f>
        <v>8201.01</v>
      </c>
      <c r="C1174" s="642" t="str">
        <f>'02 LISTE DE CONTRÔLE ET RAPPORT'!C1174</f>
        <v>Description du défaut: L’alimentation en protoxyde d’azote (N2O) n’a pas été démontée.</v>
      </c>
      <c r="D1174" s="77"/>
      <c r="E1174" s="8" t="s">
        <v>6</v>
      </c>
      <c r="F1174" s="8" t="s">
        <v>6</v>
      </c>
    </row>
    <row r="1175" spans="1:6" ht="102" hidden="1" customHeight="1" x14ac:dyDescent="0.25">
      <c r="A1175" s="221" t="str">
        <f>'02 LISTE DE CONTRÔLE ET RAPPORT'!A1175</f>
        <v/>
      </c>
      <c r="B1175" s="222"/>
      <c r="C1175" s="223" t="str">
        <f>'02 LISTE DE CONTRÔLE ET RAPPORT'!C1175</f>
        <v xml:space="preserve">Les installations existantes d’alimentation en protoxyde d’azote et les commandes électriques qui en font partie dans les unités d’hôpital protégées et les centres sanitaires protégés doivent être mises hors service et démontées par les propriétaires. À défaut, elles doivent être pourvues de l’inscription suivante: «Utilisation interdite, installation à adapter!» </v>
      </c>
      <c r="D1175" s="238"/>
      <c r="E1175" s="8" t="s">
        <v>6</v>
      </c>
      <c r="F1175" s="8" t="s">
        <v>6</v>
      </c>
    </row>
    <row r="1176" spans="1:6" ht="15" hidden="1" customHeight="1" x14ac:dyDescent="0.25">
      <c r="A1176" s="221" t="str">
        <f>'02 LISTE DE CONTRÔLE ET RAPPORT'!A1176</f>
        <v/>
      </c>
      <c r="B1176" s="222"/>
      <c r="C1176" s="223" t="str">
        <f>'02 LISTE DE CONTRÔLE ET RAPPORT'!C1176</f>
        <v>(voir la circulaire de l’OFPP du 31.08.2005).</v>
      </c>
      <c r="D1176" s="238"/>
      <c r="E1176" s="8" t="s">
        <v>6</v>
      </c>
      <c r="F1176" s="8" t="s">
        <v>6</v>
      </c>
    </row>
    <row r="1177" spans="1:6" ht="58.5" hidden="1" customHeight="1" x14ac:dyDescent="0.25">
      <c r="A1177" s="221" t="str">
        <f>'02 LISTE DE CONTRÔLE ET RAPPORT'!A1177</f>
        <v/>
      </c>
      <c r="B1177" s="222"/>
      <c r="C1177" s="223" t="str">
        <f>'02 LISTE DE CONTRÔLE ET RAPPORT'!C1177</f>
        <v>La non-observation de ces mesures peut être constitutive d’un danger. Le propriétaire s’expose à des conséquences en termes de responsabilité civile et doit en être informé.</v>
      </c>
      <c r="D1177" s="238"/>
      <c r="E1177" s="8" t="s">
        <v>6</v>
      </c>
      <c r="F1177" s="8" t="s">
        <v>6</v>
      </c>
    </row>
    <row r="1178" spans="1:6" ht="170.1" hidden="1" customHeight="1" x14ac:dyDescent="0.25">
      <c r="A1178" s="75" t="str">
        <f>'02 LISTE DE CONTRÔLE ET RAPPORT'!A1178</f>
        <v/>
      </c>
      <c r="B1178" s="199">
        <f>'02 LISTE DE CONTRÔLE ET RAPPORT'!B1178</f>
        <v>8201.02</v>
      </c>
      <c r="C1178" s="641" t="str">
        <f>'02 LISTE DE CONTRÔLE ET RAPPORT'!C1178</f>
        <v>Description du défaut: Certaines bouteilles de gaz médical (N2O) n’ont pas été éliminées.</v>
      </c>
      <c r="D1178" s="77"/>
      <c r="E1178" s="8" t="s">
        <v>6</v>
      </c>
      <c r="F1178" s="8" t="s">
        <v>6</v>
      </c>
    </row>
    <row r="1179" spans="1:6" ht="58.5" hidden="1" customHeight="1" x14ac:dyDescent="0.25">
      <c r="A1179" s="221" t="str">
        <f>'02 LISTE DE CONTRÔLE ET RAPPORT'!A1179</f>
        <v/>
      </c>
      <c r="B1179" s="222"/>
      <c r="C1179" s="223" t="str">
        <f>'02 LISTE DE CONTRÔLE ET RAPPORT'!C1179</f>
        <v xml:space="preserve">S’il y a dans la construction protégée des bouteilles de gaz médical (protoxyde d’azote N2O) correspondant à l’ancien code couleurs, elles doivent être éliminées dans les règles de l’art par le propriétaire. </v>
      </c>
      <c r="D1179" s="238"/>
      <c r="E1179" s="8" t="s">
        <v>6</v>
      </c>
      <c r="F1179" s="8" t="s">
        <v>6</v>
      </c>
    </row>
    <row r="1180" spans="1:6" ht="44.1" hidden="1" customHeight="1" x14ac:dyDescent="0.25">
      <c r="A1180" s="221" t="str">
        <f>'02 LISTE DE CONTRÔLE ET RAPPORT'!A1180</f>
        <v/>
      </c>
      <c r="B1180" s="222"/>
      <c r="C1180" s="223" t="str">
        <f>'02 LISTE DE CONTRÔLE ET RAPPORT'!C1180</f>
        <v>Le non-respect de cette mesure peut être constitutif d’un danger. Le propriétaire s’expose à des conséquences en termes de responsabilité civile et doit en être informé.</v>
      </c>
      <c r="D1180" s="238"/>
      <c r="E1180" s="8" t="s">
        <v>6</v>
      </c>
      <c r="F1180" s="8" t="s">
        <v>6</v>
      </c>
    </row>
    <row r="1181" spans="1:6" ht="44.1" hidden="1" customHeight="1" thickBot="1" x14ac:dyDescent="0.3">
      <c r="A1181" s="221" t="str">
        <f>'02 LISTE DE CONTRÔLE ET RAPPORT'!A1181</f>
        <v/>
      </c>
      <c r="B1181" s="225"/>
      <c r="C1181" s="227" t="str">
        <f>'02 LISTE DE CONTRÔLE ET RAPPORT'!C1181</f>
        <v>En cas de défaut en la matière, la marche à suivre doit être discutée avec l’autorité cantonale responsable des ouvrages de protection.</v>
      </c>
      <c r="D1181" s="238"/>
      <c r="E1181" s="8" t="s">
        <v>6</v>
      </c>
      <c r="F1181" s="8" t="s">
        <v>6</v>
      </c>
    </row>
    <row r="1182" spans="1:6" ht="15.75" hidden="1" thickBot="1" x14ac:dyDescent="0.3">
      <c r="A1182" s="72" t="str">
        <f>'02 LISTE DE CONTRÔLE ET RAPPORT'!A1182</f>
        <v/>
      </c>
      <c r="B1182" s="207">
        <f>'02 LISTE DE CONTRÔLE ET RAPPORT'!B1182</f>
        <v>8202</v>
      </c>
      <c r="C1182" s="632" t="str">
        <f>'02 LISTE DE CONTRÔLE ET RAPPORT'!C1182</f>
        <v>Centres sanitaires protégés ACTIFS ET INACTIFS</v>
      </c>
      <c r="D1182" s="651"/>
      <c r="E1182" s="8" t="s">
        <v>6</v>
      </c>
      <c r="F1182" s="8" t="s">
        <v>6</v>
      </c>
    </row>
    <row r="1183" spans="1:6" ht="170.1" hidden="1" customHeight="1" x14ac:dyDescent="0.25">
      <c r="A1183" s="75" t="str">
        <f>'02 LISTE DE CONTRÔLE ET RAPPORT'!A1183</f>
        <v/>
      </c>
      <c r="B1183" s="200">
        <f>'02 LISTE DE CONTRÔLE ET RAPPORT'!B1183</f>
        <v>8202.01</v>
      </c>
      <c r="C1183" s="642" t="str">
        <f>'02 LISTE DE CONTRÔLE ET RAPPORT'!C1183</f>
        <v>Description du défaut: Certaines bouteilles de gaz médical (O2) n’ont pas été éliminées.</v>
      </c>
      <c r="D1183" s="77"/>
      <c r="E1183" s="8" t="s">
        <v>6</v>
      </c>
      <c r="F1183" s="8" t="s">
        <v>6</v>
      </c>
    </row>
    <row r="1184" spans="1:6" ht="58.5" hidden="1" customHeight="1" x14ac:dyDescent="0.25">
      <c r="A1184" s="221" t="str">
        <f>'02 LISTE DE CONTRÔLE ET RAPPORT'!A1184</f>
        <v/>
      </c>
      <c r="B1184" s="222"/>
      <c r="C1184" s="223" t="str">
        <f>'02 LISTE DE CONTRÔLE ET RAPPORT'!C1184</f>
        <v>S’il y a dans un centre sanitaire protégé des bouteilles de gaz médical (oxygène O2) correspondant à l’ancien code couleurs, elles doivent être éliminées dans les règles de l’art par le propriétaire.</v>
      </c>
      <c r="D1184" s="238"/>
      <c r="E1184" s="8" t="s">
        <v>6</v>
      </c>
      <c r="F1184" s="8" t="s">
        <v>6</v>
      </c>
    </row>
    <row r="1185" spans="1:6" ht="44.1" hidden="1" customHeight="1" x14ac:dyDescent="0.25">
      <c r="A1185" s="221" t="str">
        <f>'02 LISTE DE CONTRÔLE ET RAPPORT'!A1185</f>
        <v/>
      </c>
      <c r="B1185" s="222"/>
      <c r="C1185" s="223" t="str">
        <f>'02 LISTE DE CONTRÔLE ET RAPPORT'!C1185</f>
        <v>Le non-respect de cette mesure peut être constitutif d’un danger. Le propriétaire s’expose à des conséquences en termes de responsabilité civile et doit en être informé.</v>
      </c>
      <c r="D1185" s="238"/>
      <c r="E1185" s="8" t="s">
        <v>6</v>
      </c>
      <c r="F1185" s="8" t="s">
        <v>6</v>
      </c>
    </row>
    <row r="1186" spans="1:6" ht="170.1" hidden="1" customHeight="1" x14ac:dyDescent="0.25">
      <c r="A1186" s="75" t="str">
        <f>'02 LISTE DE CONTRÔLE ET RAPPORT'!A1186</f>
        <v/>
      </c>
      <c r="B1186" s="199">
        <f>'02 LISTE DE CONTRÔLE ET RAPPORT'!B1186</f>
        <v>8202.02</v>
      </c>
      <c r="C1186" s="641" t="str">
        <f>'02 LISTE DE CONTRÔLE ET RAPPORT'!C1186</f>
        <v>Description du défaut: L’alimentation en oxygène médical (O2) n’a pas été mise hors service et marquée en conséquence.</v>
      </c>
      <c r="D1186" s="77"/>
      <c r="E1186" s="8" t="s">
        <v>6</v>
      </c>
      <c r="F1186" s="8" t="s">
        <v>6</v>
      </c>
    </row>
    <row r="1187" spans="1:6" ht="58.5" hidden="1" customHeight="1" x14ac:dyDescent="0.25">
      <c r="A1187" s="221" t="str">
        <f>'02 LISTE DE CONTRÔLE ET RAPPORT'!A1187</f>
        <v/>
      </c>
      <c r="B1187" s="222"/>
      <c r="C1187" s="223" t="str">
        <f>'02 LISTE DE CONTRÔLE ET RAPPORT'!C1187</f>
        <v>Il convient de confier sa mise hors service à une entreprise spécialisée et d’y apposer (bouteilles de gaz médical «blanches» comprises) une inscription «HORS SERVICE».</v>
      </c>
      <c r="D1187" s="238"/>
      <c r="E1187" s="8" t="s">
        <v>6</v>
      </c>
      <c r="F1187" s="8" t="s">
        <v>6</v>
      </c>
    </row>
    <row r="1188" spans="1:6" ht="44.1" hidden="1" customHeight="1" thickBot="1" x14ac:dyDescent="0.3">
      <c r="A1188" s="221" t="str">
        <f>'02 LISTE DE CONTRÔLE ET RAPPORT'!A1188</f>
        <v/>
      </c>
      <c r="B1188" s="225"/>
      <c r="C1188" s="227" t="str">
        <f>'02 LISTE DE CONTRÔLE ET RAPPORT'!C1188</f>
        <v>Le non-respect de cette mesure peut être constitutif d’un danger. Le propriétaire s’expose à des conséquences en termes de responsabilité civile et doit en être informé.</v>
      </c>
      <c r="D1188" s="238"/>
      <c r="E1188" s="8" t="s">
        <v>6</v>
      </c>
      <c r="F1188" s="8" t="s">
        <v>6</v>
      </c>
    </row>
    <row r="1189" spans="1:6" ht="30.75" hidden="1" thickBot="1" x14ac:dyDescent="0.3">
      <c r="A1189" s="72" t="str">
        <f>'02 LISTE DE CONTRÔLE ET RAPPORT'!A1189</f>
        <v/>
      </c>
      <c r="B1189" s="207">
        <f>'02 LISTE DE CONTRÔLE ET RAPPORT'!B1189</f>
        <v>8203</v>
      </c>
      <c r="C1189" s="632" t="str">
        <f>'02 LISTE DE CONTRÔLE ET RAPPORT'!C1189</f>
        <v>Unités d’hôpital protégées ACTIVES et avec statut spécial SSC</v>
      </c>
      <c r="D1189" s="651"/>
      <c r="E1189" s="8" t="s">
        <v>6</v>
      </c>
      <c r="F1189" s="8" t="s">
        <v>6</v>
      </c>
    </row>
    <row r="1190" spans="1:6" ht="170.1" hidden="1" customHeight="1" x14ac:dyDescent="0.25">
      <c r="A1190" s="75" t="str">
        <f>'02 LISTE DE CONTRÔLE ET RAPPORT'!A1190</f>
        <v/>
      </c>
      <c r="B1190" s="200">
        <f>'02 LISTE DE CONTRÔLE ET RAPPORT'!B1190</f>
        <v>8203.01</v>
      </c>
      <c r="C1190" s="642" t="str">
        <f>'02 LISTE DE CONTRÔLE ET RAPPORT'!C1190</f>
        <v>Description du défaut: Les bouteilles d’oxygène médical (O2) ne sont pas toutes blanches.</v>
      </c>
      <c r="D1190" s="77"/>
      <c r="E1190" s="8" t="s">
        <v>6</v>
      </c>
      <c r="F1190" s="8" t="s">
        <v>6</v>
      </c>
    </row>
    <row r="1191" spans="1:6" ht="45" hidden="1" x14ac:dyDescent="0.25">
      <c r="A1191" s="221" t="str">
        <f>'02 LISTE DE CONTRÔLE ET RAPPORT'!A1191</f>
        <v/>
      </c>
      <c r="B1191" s="222"/>
      <c r="C1191" s="223" t="str">
        <f>'02 LISTE DE CONTRÔLE ET RAPPORT'!C1191</f>
        <v>Les bouteilles de gaz médical (oxygène O2) correspondant à l’ancien code couleurs doivent être éliminées dans les règles de l’art par le propriétaire.</v>
      </c>
      <c r="D1191" s="238"/>
      <c r="E1191" s="8" t="s">
        <v>6</v>
      </c>
      <c r="F1191" s="8" t="s">
        <v>6</v>
      </c>
    </row>
    <row r="1192" spans="1:6" ht="75" hidden="1" x14ac:dyDescent="0.25">
      <c r="A1192" s="221" t="str">
        <f>'02 LISTE DE CONTRÔLE ET RAPPORT'!A1192</f>
        <v/>
      </c>
      <c r="B1192" s="222"/>
      <c r="C1192" s="223" t="str">
        <f>'02 LISTE DE CONTRÔLE ET RAPPORT'!C1192</f>
        <v>Le non-respect de cette mesure peut être constitutif d’un danger. Cette situation peut être constitutive d’un danger. Le propriétaire s’expose à des conséquences en termes de responsabilité civile et doit en être informé.</v>
      </c>
      <c r="D1192" s="238"/>
      <c r="E1192" s="8" t="s">
        <v>6</v>
      </c>
      <c r="F1192" s="8" t="s">
        <v>6</v>
      </c>
    </row>
    <row r="1193" spans="1:6" ht="170.1" hidden="1" customHeight="1" x14ac:dyDescent="0.25">
      <c r="A1193" s="75" t="str">
        <f>'02 LISTE DE CONTRÔLE ET RAPPORT'!A1193</f>
        <v/>
      </c>
      <c r="B1193" s="199">
        <f>'02 LISTE DE CONTRÔLE ET RAPPORT'!B1193</f>
        <v>8203.02</v>
      </c>
      <c r="C1193" s="641" t="str">
        <f>'02 LISTE DE CONTRÔLE ET RAPPORT'!C1193</f>
        <v>Description du défaut: L’alimentation en oxygène médical (O2) n’est pas intégrée dans le système d’assurance qualité de l’hôpital.</v>
      </c>
      <c r="D1193" s="77"/>
      <c r="E1193" s="8" t="s">
        <v>6</v>
      </c>
      <c r="F1193" s="8" t="s">
        <v>6</v>
      </c>
    </row>
    <row r="1194" spans="1:6" ht="150" hidden="1" x14ac:dyDescent="0.25">
      <c r="A1194" s="221" t="str">
        <f>'02 LISTE DE CONTRÔLE ET RAPPORT'!A1194</f>
        <v/>
      </c>
      <c r="B1194" s="222"/>
      <c r="C1194" s="223" t="str">
        <f>'02 LISTE DE CONTRÔLE ET RAPPORT'!C1194</f>
        <v>L’alimentation en oxygène médical (O2) des unités d’hôpital protégées actives conforme aux directives révisées de l’Office fédéral de la protection de la population (OFPP) doit obligatoirement être intégrée au système d’assurance qualité des hôpitaux concernés. Les hôpitaux sont responsables de l’ensemble des mesures d’entretien et en assument les coûts. Une utilisation en cas de catastrophe ou de situation d’urgence est prévue. Il convient de tenir à jour un cahier de contrôle.</v>
      </c>
      <c r="D1194" s="238"/>
      <c r="E1194" s="8" t="s">
        <v>6</v>
      </c>
      <c r="F1194" s="8" t="s">
        <v>6</v>
      </c>
    </row>
    <row r="1195" spans="1:6" ht="60" hidden="1" x14ac:dyDescent="0.25">
      <c r="A1195" s="221" t="str">
        <f>'02 LISTE DE CONTRÔLE ET RAPPORT'!A1195</f>
        <v/>
      </c>
      <c r="B1195" s="222"/>
      <c r="C1195" s="223" t="str">
        <f>'02 LISTE DE CONTRÔLE ET RAPPORT'!C1195</f>
        <v>Le non-respect de ces mesures peut être constitutif d’un danger. Le propriétaire s’expose à des conséquences en termes de responsabilité civile et doit en être informé.</v>
      </c>
      <c r="D1195" s="238"/>
      <c r="E1195" s="8" t="s">
        <v>6</v>
      </c>
      <c r="F1195" s="8" t="s">
        <v>6</v>
      </c>
    </row>
    <row r="1196" spans="1:6" ht="170.1" hidden="1" customHeight="1" x14ac:dyDescent="0.25">
      <c r="A1196" s="75" t="str">
        <f>'02 LISTE DE CONTRÔLE ET RAPPORT'!A1196</f>
        <v/>
      </c>
      <c r="B1196" s="199">
        <f>'02 LISTE DE CONTRÔLE ET RAPPORT'!B1196</f>
        <v>8203.0300000000007</v>
      </c>
      <c r="C1196" s="641" t="str">
        <f>'02 LISTE DE CONTRÔLE ET RAPPORT'!C1196</f>
        <v>Description du défaut: Les bouteilles de gaz médical ne sont pas fixées verticalement et sur un support pour éviter qu’elles ne se renversent.</v>
      </c>
      <c r="D1196" s="77"/>
      <c r="E1196" s="8" t="s">
        <v>6</v>
      </c>
      <c r="F1196" s="8" t="s">
        <v>6</v>
      </c>
    </row>
    <row r="1197" spans="1:6" ht="135" hidden="1" x14ac:dyDescent="0.25">
      <c r="A1197" s="221" t="str">
        <f>'02 LISTE DE CONTRÔLE ET RAPPORT'!A1197</f>
        <v/>
      </c>
      <c r="B1197" s="222"/>
      <c r="C1197" s="223" t="str">
        <f>'02 LISTE DE CONTRÔLE ET RAPPORT'!C1197</f>
        <v>Toutes les bouteilles de gaz médical doivent être stockées à la verticale de manière à garantir leur stabilité conformément aux instructions et prescriptions à ce sujet (ITE page 11-27, Suva). Il convient de munir les bouteilles des capuchons métalliques de protection des valves, sans visser ceux-ci à fond. Pour prévenir le risque de formation de rouille, les bouteilles ne doivent pas être posées directement sur le sol.</v>
      </c>
      <c r="D1197" s="238"/>
      <c r="E1197" s="8" t="s">
        <v>6</v>
      </c>
      <c r="F1197" s="8" t="s">
        <v>6</v>
      </c>
    </row>
    <row r="1198" spans="1:6" ht="60" hidden="1" x14ac:dyDescent="0.25">
      <c r="A1198" s="236" t="str">
        <f>'02 LISTE DE CONTRÔLE ET RAPPORT'!A1198</f>
        <v/>
      </c>
      <c r="B1198" s="225"/>
      <c r="C1198" s="227" t="str">
        <f>'02 LISTE DE CONTRÔLE ET RAPPORT'!C1198</f>
        <v>Le non-respect de ces mesures peut être constitutif d’un danger. Le propriétaire s’expose à des conséquences en termes de responsabilité civile et doit en être informé.</v>
      </c>
      <c r="D1198" s="239"/>
      <c r="E1198" s="8" t="s">
        <v>6</v>
      </c>
      <c r="F1198" s="8" t="s">
        <v>6</v>
      </c>
    </row>
    <row r="1199" spans="1:6" ht="15" hidden="1" customHeight="1" thickBot="1" x14ac:dyDescent="0.3">
      <c r="A1199" s="170" t="str">
        <f>'02 LISTE DE CONTRÔLE ET RAPPORT'!A1199</f>
        <v/>
      </c>
      <c r="B1199" s="194">
        <f>'02 LISTE DE CONTRÔLE ET RAPPORT'!B1199</f>
        <v>8300</v>
      </c>
      <c r="C1199" s="658" t="str">
        <f>'02 LISTE DE CONTRÔLE ET RAPPORT'!C1199</f>
        <v>Défauts exceptionnels dans le chapitre installations du service sanitaire</v>
      </c>
      <c r="D1199" s="659"/>
      <c r="E1199" s="8" t="s">
        <v>6</v>
      </c>
      <c r="F1199" s="8" t="s">
        <v>6</v>
      </c>
    </row>
    <row r="1200" spans="1:6" ht="140.1" hidden="1" customHeight="1" x14ac:dyDescent="0.25">
      <c r="A1200" s="167" t="str">
        <f>'02 LISTE DE CONTRÔLE ET RAPPORT'!A1200</f>
        <v/>
      </c>
      <c r="B1200" s="195">
        <f>'02 LISTE DE CONTRÔLE ET RAPPORT'!B1200</f>
        <v>8301</v>
      </c>
      <c r="C1200" s="660" t="str">
        <f>'02 LISTE DE CONTRÔLE ET RAPPORT'!C1200</f>
        <v>Description des défauts:</v>
      </c>
      <c r="D1200" s="661"/>
      <c r="E1200" s="8" t="s">
        <v>6</v>
      </c>
      <c r="F1200" s="8" t="s">
        <v>6</v>
      </c>
    </row>
    <row r="1201" spans="1:8" ht="140.1" hidden="1" customHeight="1" x14ac:dyDescent="0.25">
      <c r="A1201" s="160" t="str">
        <f>'02 LISTE DE CONTRÔLE ET RAPPORT'!A1201</f>
        <v/>
      </c>
      <c r="B1201" s="196">
        <f>'02 LISTE DE CONTRÔLE ET RAPPORT'!B1201</f>
        <v>8302</v>
      </c>
      <c r="C1201" s="662" t="str">
        <f>'02 LISTE DE CONTRÔLE ET RAPPORT'!C1201</f>
        <v>Description des défauts:</v>
      </c>
      <c r="D1201" s="663"/>
      <c r="E1201" s="8" t="s">
        <v>6</v>
      </c>
      <c r="F1201" s="8" t="s">
        <v>6</v>
      </c>
    </row>
    <row r="1202" spans="1:8" ht="140.1" hidden="1" customHeight="1" thickBot="1" x14ac:dyDescent="0.3">
      <c r="A1202" s="165" t="str">
        <f>'02 LISTE DE CONTRÔLE ET RAPPORT'!A1202</f>
        <v/>
      </c>
      <c r="B1202" s="197">
        <f>'02 LISTE DE CONTRÔLE ET RAPPORT'!B1202</f>
        <v>8303</v>
      </c>
      <c r="C1202" s="664" t="str">
        <f>'02 LISTE DE CONTRÔLE ET RAPPORT'!C1202</f>
        <v>Description des défauts:</v>
      </c>
      <c r="D1202" s="665"/>
      <c r="E1202" s="8" t="s">
        <v>6</v>
      </c>
      <c r="F1202" s="8" t="s">
        <v>6</v>
      </c>
    </row>
    <row r="1203" spans="1:8" hidden="1" x14ac:dyDescent="0.25">
      <c r="E1203" s="150"/>
      <c r="F1203" s="150"/>
      <c r="G1203" s="150"/>
      <c r="H1203" s="150"/>
    </row>
    <row r="1204" spans="1:8" ht="20.45" customHeight="1" thickBot="1" x14ac:dyDescent="0.3">
      <c r="A1204" s="817" t="s">
        <v>1193</v>
      </c>
      <c r="B1204" s="817"/>
      <c r="C1204" s="817"/>
      <c r="E1204" s="628" t="s">
        <v>6</v>
      </c>
      <c r="F1204" s="628" t="s">
        <v>6</v>
      </c>
      <c r="G1204" s="628" t="s">
        <v>6</v>
      </c>
      <c r="H1204" s="628" t="s">
        <v>6</v>
      </c>
    </row>
    <row r="1205" spans="1:8" s="5" customFormat="1" ht="16.350000000000001" customHeight="1" x14ac:dyDescent="0.25">
      <c r="A1205" s="242"/>
      <c r="B1205" s="243" t="s">
        <v>1174</v>
      </c>
      <c r="C1205" s="675" t="s">
        <v>1184</v>
      </c>
      <c r="D1205" s="244"/>
      <c r="E1205" s="628" t="s">
        <v>6</v>
      </c>
      <c r="F1205" s="628" t="s">
        <v>6</v>
      </c>
      <c r="G1205" s="628" t="s">
        <v>6</v>
      </c>
      <c r="H1205" s="628" t="s">
        <v>6</v>
      </c>
    </row>
    <row r="1206" spans="1:8" x14ac:dyDescent="0.25">
      <c r="A1206" s="500"/>
      <c r="B1206" s="501" t="s">
        <v>1175</v>
      </c>
      <c r="C1206" s="676" t="s">
        <v>1185</v>
      </c>
      <c r="D1206" s="502"/>
      <c r="E1206" s="628" t="s">
        <v>6</v>
      </c>
      <c r="F1206" s="628" t="s">
        <v>6</v>
      </c>
      <c r="G1206" s="628" t="s">
        <v>6</v>
      </c>
      <c r="H1206" s="628" t="s">
        <v>6</v>
      </c>
    </row>
    <row r="1207" spans="1:8" x14ac:dyDescent="0.25">
      <c r="A1207" s="500"/>
      <c r="B1207" s="505" t="s">
        <v>1176</v>
      </c>
      <c r="C1207" s="99" t="s">
        <v>1186</v>
      </c>
      <c r="D1207" s="502"/>
      <c r="E1207" s="628" t="s">
        <v>6</v>
      </c>
      <c r="F1207" s="628" t="s">
        <v>6</v>
      </c>
      <c r="G1207" s="628" t="s">
        <v>6</v>
      </c>
      <c r="H1207" s="628" t="s">
        <v>6</v>
      </c>
    </row>
    <row r="1208" spans="1:8" x14ac:dyDescent="0.25">
      <c r="A1208" s="500"/>
      <c r="B1208" s="505" t="s">
        <v>1177</v>
      </c>
      <c r="C1208" s="99" t="s">
        <v>1187</v>
      </c>
      <c r="D1208" s="502"/>
      <c r="E1208" s="628" t="s">
        <v>6</v>
      </c>
      <c r="F1208" s="628" t="s">
        <v>6</v>
      </c>
      <c r="G1208" s="628" t="s">
        <v>6</v>
      </c>
      <c r="H1208" s="628" t="s">
        <v>6</v>
      </c>
    </row>
    <row r="1209" spans="1:8" x14ac:dyDescent="0.25">
      <c r="A1209" s="500"/>
      <c r="B1209" s="505" t="s">
        <v>1178</v>
      </c>
      <c r="C1209" s="99" t="s">
        <v>1188</v>
      </c>
      <c r="D1209" s="502"/>
      <c r="E1209" s="628" t="s">
        <v>6</v>
      </c>
      <c r="F1209" s="628" t="s">
        <v>6</v>
      </c>
      <c r="G1209" s="628" t="s">
        <v>6</v>
      </c>
      <c r="H1209" s="628" t="s">
        <v>6</v>
      </c>
    </row>
    <row r="1210" spans="1:8" x14ac:dyDescent="0.25">
      <c r="A1210" s="500"/>
      <c r="B1210" s="505" t="s">
        <v>1179</v>
      </c>
      <c r="C1210" s="99" t="s">
        <v>2157</v>
      </c>
      <c r="D1210" s="502"/>
      <c r="E1210" s="628" t="s">
        <v>6</v>
      </c>
      <c r="F1210" s="628" t="s">
        <v>6</v>
      </c>
      <c r="G1210" s="628" t="s">
        <v>6</v>
      </c>
      <c r="H1210" s="628" t="s">
        <v>6</v>
      </c>
    </row>
    <row r="1211" spans="1:8" x14ac:dyDescent="0.25">
      <c r="A1211" s="500"/>
      <c r="B1211" s="505" t="s">
        <v>1180</v>
      </c>
      <c r="C1211" s="522" t="s">
        <v>1189</v>
      </c>
      <c r="D1211" s="502"/>
      <c r="E1211" s="628" t="s">
        <v>6</v>
      </c>
      <c r="F1211" s="628" t="s">
        <v>6</v>
      </c>
      <c r="G1211" s="628" t="s">
        <v>6</v>
      </c>
      <c r="H1211" s="628" t="s">
        <v>6</v>
      </c>
    </row>
    <row r="1212" spans="1:8" x14ac:dyDescent="0.25">
      <c r="A1212" s="500"/>
      <c r="B1212" s="505" t="s">
        <v>1181</v>
      </c>
      <c r="C1212" s="522" t="s">
        <v>1190</v>
      </c>
      <c r="D1212" s="502"/>
      <c r="E1212" s="628" t="s">
        <v>6</v>
      </c>
      <c r="F1212" s="628" t="s">
        <v>6</v>
      </c>
      <c r="G1212" s="628" t="s">
        <v>6</v>
      </c>
      <c r="H1212" s="628" t="s">
        <v>6</v>
      </c>
    </row>
    <row r="1213" spans="1:8" x14ac:dyDescent="0.25">
      <c r="A1213" s="500"/>
      <c r="B1213" s="505" t="s">
        <v>1182</v>
      </c>
      <c r="C1213" s="522" t="s">
        <v>1191</v>
      </c>
      <c r="D1213" s="502"/>
      <c r="E1213" s="628" t="s">
        <v>6</v>
      </c>
      <c r="F1213" s="628" t="s">
        <v>6</v>
      </c>
      <c r="G1213" s="628" t="s">
        <v>6</v>
      </c>
      <c r="H1213" s="628" t="s">
        <v>6</v>
      </c>
    </row>
    <row r="1214" spans="1:8" ht="15.75" thickBot="1" x14ac:dyDescent="0.3">
      <c r="A1214" s="245"/>
      <c r="B1214" s="506" t="s">
        <v>1183</v>
      </c>
      <c r="C1214" s="118" t="s">
        <v>1192</v>
      </c>
      <c r="D1214" s="246"/>
      <c r="E1214" s="628" t="s">
        <v>6</v>
      </c>
      <c r="F1214" s="628" t="s">
        <v>6</v>
      </c>
      <c r="G1214" s="628" t="s">
        <v>6</v>
      </c>
      <c r="H1214" s="628" t="s">
        <v>6</v>
      </c>
    </row>
    <row r="1217" spans="3:3" ht="18.75" x14ac:dyDescent="0.25">
      <c r="C1217" s="677"/>
    </row>
  </sheetData>
  <sheetProtection sheet="1" formatCells="0" formatRows="0" autoFilter="0"/>
  <autoFilter ref="A4:H1214" xr:uid="{843206C6-2D79-4CA0-AF39-42723E69D7A1}">
    <filterColumn colId="6">
      <colorFilter dxfId="293"/>
    </filterColumn>
  </autoFilter>
  <mergeCells count="3">
    <mergeCell ref="C2:D2"/>
    <mergeCell ref="A3:D3"/>
    <mergeCell ref="A1204:C1204"/>
  </mergeCells>
  <conditionalFormatting sqref="A5:A7 A16 A62:A63 A80 A99 A107:A108 A111 A130 A148:A150 A171 A177 A188:A189 A202 A235 A242 A267 A270:A271 A317 A327 A337 A384:A385 A392 A399 A404:A405 A412 A427 A439:A441 A454 A459:A460 A465 A474:A475 A492 A513 A572 A617 A631 A643 A663 A672:A673 A696:A697 A708 A713:A714 A738 A747 A762 A769:A770 A779 A800 A810:A812 A822 A827:A828 A838 A845 A876:A878 A900 A907 A919:A920 A932 A941 A958 A962:A963 A982 A997 A1005:A1006 A1025:A1027 A1066:A1067 A1082:A1083 A1090 A1099 A1112 A1130:A1131 A1148:A1150 A1153 A1158 A1172:A1173 A1182 A1189">
    <cfRule type="expression" dxfId="126" priority="1">
      <formula>#REF!="entfällt"</formula>
    </cfRule>
  </conditionalFormatting>
  <conditionalFormatting sqref="A5:C190 A202:C202 A235:C235 A242:C242 A267:C267 A270:C271 A317:C317 A327:C327 A337:C337 A384:C385 A392:C392 A399:C399 A404:C405 A412:C412 A427:C427 A435:C441 A454:C454 A459:C460 A465:C465 A474:C475 A492:C1203 D8:D15 D17:D61 D64:D79 D81:D98 D100:D106 D109:D110 D112:D129 D131:D143 D151:D170 D172:D176 D178:D187 D190 A191:D201 A203:D234 A236:D241 A243:D266 A268:D269 A272:D316 A318:D326 A328:D336 A338:D383 A386:D391 A393:D398 A400:D403 A406:D411 A413:D426 A428:D434 A442:D453 A455:D458 A461:D464 A466:D473 A476:D491 D493:D512 D514:D571 D573:D616 D618:D642 D644:D662 D664:D671 D674:D690 D698:D707 D709:D712 D715:D737 D739:D746 D748:D761 D763:D768 D771:D778 D780:D799 D801:D805 D813:D821 D823:D826 D829:D837 D839:D844 D846:D871 D879:D899 D901:D906 D908:D918 D921:D931 D933:D940 D942:D957 D959:D961 D964:D981 D983:D996 D998:D1004 D1007:D1020 D1028:D1065 D1068:D1081 D1084:D1089 D1091:D1098 D1100:D1111 D1113:D1129 D1132:D1143 D1151:D1152 D1154:D1157 D1159:D1171 D1174:D1181 D1183:D1188 D1190:D1198 D1203:D2000 A1204 A1205:C2000">
    <cfRule type="expression" dxfId="125" priority="2">
      <formula>#REF!="entfällt"</formula>
    </cfRule>
  </conditionalFormatting>
  <conditionalFormatting sqref="B5:C7 A8:D15 B16:C16 A17:D61 B62:C63 A64:D79 B80:C80 A81:D98 B99:C99 A100:D106 B107:C108 A109:D110 B111:C111 A112:D129 B130:C130 D131:D143 A131:C147 B148:C150 A151:D170 B171:C171 A172:D176 B177:C177 A178:D187 B188:C189 A190:D201 B202:C202 A203:D234 B235:C235 A236:D241 B242:C242 A243:D266 B267:C267 A268:D269 B270:C271 A272:D316 B317:C317 A318:D326 B327:C327 A328:D336 B337:C337 A338:D383 B384:C385 A386:D391 B392:C392 A393:D398 B399:C399 A400:D403 B404:C405 A406:D411 B412:C412 A413:D426 B427:C427 D428:D434 A428:C438 B439:C441 A442:D453 B454:C454 A455:D458 B459:C460 A461:D464 B465:C465 A466:D473 B474:C475 A476:D491 B492:C492 A493:D512 B513:C513 A514:D571 B572:C572 A573:D616 B617:C617 A618:D630 B631:D631 A632:D642 B643:C643 A644:D662 B663:C663 A664:D671 B672:C673 D674:D690 A674:C695 B696:C697 A698:D707 B708:C708 A709:D712 B713:C714 A715:D737 B738:C738 A739:D746 B747:C747 A748:D761 B762:C762 A763:D768 B769:C770 A771:D778 B779:C779 A780:D799 B800:C800 D801:D805 A801:C809 B810:C812 A813:D821 B822:C822 A823:D826 B827:C828 A829:D837 B838:C838 A839:D844 B845:C845 D846:D871 A846:C875 B876:C878 A879:D899 B900:C900 A901:D906 B907:C907 A908:D918 B919:C920 A921:D931 B932:C932 A933:D940 B941:C941 A942:D957 B958:C958 A959:D961 B962:C963 A964:D981 B982:C982 A983:D996 B997:C997 A998:D1004 B1005:C1006 D1007:D1020 A1007:C1024 B1025:C1027 A1028:D1065 B1066:C1067 A1068:D1081 B1082:C1083 A1084:D1089 B1090:C1090 A1091:D1098 B1099:C1099 A1100:D1111 B1112:C1112 A1113:D1129 B1130:C1131 D1132:D1143 A1132:C1147 B1148:C1150 A1151:D1152 B1153:C1153 A1154:D1157 B1158:C1158 A1159:D1171 B1172:C1173 A1174:D1181 B1182:C1182 A1183:D1188 B1189:C1189 D1190:D1198 A1190:C1202">
    <cfRule type="expression" dxfId="124" priority="3">
      <formula>#REF!="non applic."</formula>
    </cfRule>
  </conditionalFormatting>
  <hyperlinks>
    <hyperlink ref="C691" location="'02 LISTE DE CONTRÔLE ET RAPPORT'!A1" display="Défauts exceptionnels dans le chapitre ventilation" xr:uid="{4B4BFB6C-B83F-479F-A1BA-46AB8CD19B62}"/>
    <hyperlink ref="C144" location="'02 LISTE DE CONTRÔLE ET RAPPORT'!A1" display="Défauts exceptionnels dans le chapitre Conditions opérationnelles" xr:uid="{9EBB12CB-0E7C-465C-B49C-C91225711FBB}"/>
    <hyperlink ref="C435" location="'02 LISTE DE CONTRÔLE ET RAPPORT'!A1" display="Défauts exceptionnels dans le chapitre partie construction" xr:uid="{4E6C29D0-8907-4A2C-AE06-6F796B6197A5}"/>
    <hyperlink ref="C806" location="'02 LISTE DE CONTRÔLE ET RAPPORT'!A1" display="Défauts exceptionnels dans le chapitre alimentation en eau" xr:uid="{8BD5DBD8-E4A1-46E4-B3F3-412DC80EA65E}"/>
    <hyperlink ref="C872" location="'02 LISTE DE CONTRÔLE ET RAPPORT'!A1" display="Défauts exceptionnels dans le chapitre évacuation des eaux usées" xr:uid="{F457D92A-FFB5-4042-BCF1-4710C4931715}"/>
    <hyperlink ref="C1021" location="'02 LISTE DE CONTRÔLE ET RAPPORT'!A1" display="Défauts exceptionnels dans le chapitre alimentation en énergie électrique " xr:uid="{9A4B28BA-E553-45ED-96F7-A3D33B8DE413}"/>
    <hyperlink ref="C1144" location="'02 LISTE DE CONTRÔLE ET RAPPORT'!A1" display="Défauts exceptionnels dans le chapitre transmission et télématique" xr:uid="{1DAC75C0-9640-454F-A83E-B66E922586F8}"/>
    <hyperlink ref="C1199" location="'02 LISTE DE CONTRÔLE ET RAPPORT'!A1" display="Défauts exceptionnels dans le chapitre installations du service sanitaire" xr:uid="{7AD7CB05-7632-4048-896B-FB89ED87ACF0}"/>
  </hyperlinks>
  <pageMargins left="0.51181102362204722" right="0.31496062992125984" top="0.74803149606299213" bottom="0.74803149606299213" header="0.31496062992125984" footer="0.31496062992125984"/>
  <pageSetup scale="83" fitToHeight="0" orientation="portrait" r:id="rId1"/>
  <headerFooter>
    <oddFooter>&amp;L&amp;F
&amp;A&amp;RSeite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3012A-C21D-4DF1-8574-F0B3CB370B17}">
  <sheetPr filterMode="1">
    <tabColor theme="9" tint="-0.499984740745262"/>
  </sheetPr>
  <dimension ref="A1:K1237"/>
  <sheetViews>
    <sheetView zoomScale="99" workbookViewId="0">
      <selection activeCell="O9" sqref="O9"/>
    </sheetView>
  </sheetViews>
  <sheetFormatPr baseColWidth="10" defaultRowHeight="15" x14ac:dyDescent="0.25"/>
  <cols>
    <col min="1" max="1" width="2.42578125" style="4" bestFit="1" customWidth="1"/>
    <col min="2" max="2" width="8.5703125" style="3" customWidth="1"/>
    <col min="3" max="3" width="59.42578125" style="150" customWidth="1"/>
    <col min="4" max="4" width="2" customWidth="1"/>
    <col min="5" max="6" width="9.85546875" style="351" customWidth="1"/>
    <col min="7" max="7" width="10.42578125" style="351" customWidth="1"/>
    <col min="8" max="8" width="11.5703125" style="351" hidden="1" customWidth="1"/>
    <col min="9" max="9" width="11.5703125" hidden="1" customWidth="1"/>
    <col min="10" max="10" width="9.5703125" hidden="1" customWidth="1"/>
    <col min="11" max="11" width="14.85546875" hidden="1" customWidth="1"/>
    <col min="12" max="12" width="11.5703125" customWidth="1"/>
  </cols>
  <sheetData>
    <row r="1" spans="1:8" ht="49.7" customHeight="1" x14ac:dyDescent="0.25">
      <c r="A1" s="844" t="s">
        <v>2474</v>
      </c>
      <c r="B1" s="845"/>
      <c r="C1" s="845"/>
      <c r="D1" s="845"/>
      <c r="E1" s="845"/>
      <c r="F1" s="845"/>
      <c r="G1" s="845"/>
    </row>
    <row r="2" spans="1:8" ht="63" customHeight="1" x14ac:dyDescent="0.25">
      <c r="A2" s="846" t="str">
        <f>IF('03 SYNTHÈSE RAPPORT'!E34="OUI",'Données de base'!A20,IF('03 SYNTHÈSE RAPPORT'!E34="NON",'Données de base'!A21,IF(E34="Terminé",'Données de base'!A22,"")))</f>
        <v/>
      </c>
      <c r="B2" s="846"/>
      <c r="C2" s="846"/>
      <c r="D2" s="846"/>
      <c r="E2" s="846"/>
      <c r="F2" s="846"/>
      <c r="G2" s="846"/>
    </row>
    <row r="3" spans="1:8" ht="15.75" thickBot="1" x14ac:dyDescent="0.3">
      <c r="A3" s="847"/>
      <c r="B3" s="847"/>
      <c r="C3" s="847"/>
    </row>
    <row r="4" spans="1:8" s="3" customFormat="1" x14ac:dyDescent="0.25">
      <c r="A4" s="848" t="s">
        <v>2465</v>
      </c>
      <c r="B4" s="849"/>
      <c r="C4" s="849"/>
      <c r="D4" s="850">
        <f>IF('01 TITRE CONTRÔLE PÉRIODIQUE'!B10&gt;0,'01 TITRE CONTRÔLE PÉRIODIQUE'!B10,"")</f>
        <v>45658</v>
      </c>
      <c r="E4" s="851"/>
      <c r="F4" s="851"/>
      <c r="G4" s="852"/>
      <c r="H4" s="616"/>
    </row>
    <row r="5" spans="1:8" x14ac:dyDescent="0.25">
      <c r="A5" s="818" t="s">
        <v>2463</v>
      </c>
      <c r="B5" s="819"/>
      <c r="C5" s="819"/>
      <c r="D5" s="820" t="str">
        <f>IF('01 TITRE CONTRÔLE PÉRIODIQUE'!B14&gt;0,'01 TITRE CONTRÔLE PÉRIODIQUE'!B14,"")</f>
        <v>Musterstrasse 4</v>
      </c>
      <c r="E5" s="820"/>
      <c r="F5" s="820"/>
      <c r="G5" s="821"/>
    </row>
    <row r="6" spans="1:8" x14ac:dyDescent="0.25">
      <c r="A6" s="818" t="s">
        <v>2472</v>
      </c>
      <c r="B6" s="819"/>
      <c r="C6" s="819"/>
      <c r="D6" s="820">
        <f>IF('01 TITRE CONTRÔLE PÉRIODIQUE'!B15&gt;0,'01 TITRE CONTRÔLE PÉRIODIQUE'!B15,"")</f>
        <v>5555</v>
      </c>
      <c r="E6" s="820"/>
      <c r="F6" s="820" t="str">
        <f>IF('01 TITRE CONTRÔLE PÉRIODIQUE'!C15&gt;0,'01 TITRE CONTRÔLE PÉRIODIQUE'!C15,"")</f>
        <v>Musterdorf</v>
      </c>
      <c r="G6" s="821"/>
    </row>
    <row r="7" spans="1:8" x14ac:dyDescent="0.25">
      <c r="A7" s="818" t="s">
        <v>2448</v>
      </c>
      <c r="B7" s="819"/>
      <c r="C7" s="819"/>
      <c r="D7" s="820" t="str">
        <f>IF('01 TITRE CONTRÔLE PÉRIODIQUE'!B12&gt;0,'01 TITRE CONTRÔLE PÉRIODIQUE'!B12,"")</f>
        <v>PC I / Po att II*</v>
      </c>
      <c r="E7" s="820"/>
      <c r="F7" s="820"/>
      <c r="G7" s="821"/>
    </row>
    <row r="8" spans="1:8" x14ac:dyDescent="0.25">
      <c r="A8" s="818" t="s">
        <v>2287</v>
      </c>
      <c r="B8" s="819"/>
      <c r="C8" s="819"/>
      <c r="D8" s="820">
        <f>IF('01 TITRE CONTRÔLE PÉRIODIQUE'!B13&gt;0,'01 TITRE CONTRÔLE PÉRIODIQUE'!B13,"")</f>
        <v>111111</v>
      </c>
      <c r="E8" s="820"/>
      <c r="F8" s="617">
        <f>IF('01 TITRE CONTRÔLE PÉRIODIQUE'!C13&gt;0,'01 TITRE CONTRÔLE PÉRIODIQUE'!C13,"")</f>
        <v>22222</v>
      </c>
      <c r="G8" s="618" t="str">
        <f>IF('01 TITRE CONTRÔLE PÉRIODIQUE'!D13&gt;0,'01 TITRE CONTRÔLE PÉRIODIQUE'!D13,"")</f>
        <v>3333-44444</v>
      </c>
    </row>
    <row r="9" spans="1:8" x14ac:dyDescent="0.25">
      <c r="A9" s="818" t="s">
        <v>2471</v>
      </c>
      <c r="B9" s="819"/>
      <c r="C9" s="819"/>
      <c r="D9" s="820">
        <f>IF('01 TITRE CONTRÔLE PÉRIODIQUE'!B16&gt;0,'01 TITRE CONTRÔLE PÉRIODIQUE'!B16,"")</f>
        <v>222222</v>
      </c>
      <c r="E9" s="820"/>
      <c r="F9" s="820">
        <f>IF('[1]01 TITEL PERIODISCHE KONTROLLE'!C16&gt;0,'[1]01 TITEL PERIODISCHE KONTROLLE'!C16,"")</f>
        <v>666666</v>
      </c>
      <c r="G9" s="821"/>
    </row>
    <row r="10" spans="1:8" x14ac:dyDescent="0.25">
      <c r="A10" s="818" t="s">
        <v>2470</v>
      </c>
      <c r="B10" s="819"/>
      <c r="C10" s="819"/>
      <c r="D10" s="820" t="str">
        <f>IF('01 TITRE CONTRÔLE PÉRIODIQUE'!B17&gt;0,'01 TITRE CONTRÔLE PÉRIODIQUE'!B17,"")</f>
        <v>pleine valeur</v>
      </c>
      <c r="E10" s="820"/>
      <c r="F10" s="820"/>
      <c r="G10" s="821"/>
    </row>
    <row r="11" spans="1:8" ht="14.45" customHeight="1" x14ac:dyDescent="0.25">
      <c r="A11" s="830" t="s">
        <v>2439</v>
      </c>
      <c r="B11" s="831"/>
      <c r="C11" s="831"/>
      <c r="D11" s="820">
        <f>IF('01 TITRE CONTRÔLE PÉRIODIQUE'!D18&gt;0,'01 TITRE CONTRÔLE PÉRIODIQUE'!D18,"")</f>
        <v>2000</v>
      </c>
      <c r="E11" s="820"/>
      <c r="F11" s="820"/>
      <c r="G11" s="821"/>
    </row>
    <row r="12" spans="1:8" ht="14.45" customHeight="1" x14ac:dyDescent="0.25">
      <c r="A12" s="830" t="s">
        <v>2469</v>
      </c>
      <c r="B12" s="831"/>
      <c r="C12" s="831"/>
      <c r="D12" s="832">
        <f>IF('01 TITRE CONTRÔLE PÉRIODIQUE'!D19&gt;0,'01 TITRE CONTRÔLE PÉRIODIQUE'!D19,"")</f>
        <v>45660</v>
      </c>
      <c r="E12" s="832"/>
      <c r="F12" s="832"/>
      <c r="G12" s="833"/>
    </row>
    <row r="13" spans="1:8" ht="14.45" customHeight="1" x14ac:dyDescent="0.25">
      <c r="A13" s="830" t="s">
        <v>2437</v>
      </c>
      <c r="B13" s="831"/>
      <c r="C13" s="831"/>
      <c r="D13" s="832">
        <f>IF('01 TITRE CONTRÔLE PÉRIODIQUE'!D20&gt;0,'01 TITRE CONTRÔLE PÉRIODIQUE'!D20,"")</f>
        <v>45661</v>
      </c>
      <c r="E13" s="832"/>
      <c r="F13" s="832"/>
      <c r="G13" s="833"/>
    </row>
    <row r="14" spans="1:8" ht="15" customHeight="1" x14ac:dyDescent="0.25">
      <c r="A14" s="830" t="s">
        <v>2468</v>
      </c>
      <c r="B14" s="831"/>
      <c r="C14" s="831"/>
      <c r="D14" s="832">
        <f>IF('01 TITRE CONTRÔLE PÉRIODIQUE'!D21&gt;0,'01 TITRE CONTRÔLE PÉRIODIQUE'!D21,"")</f>
        <v>45662</v>
      </c>
      <c r="E14" s="832"/>
      <c r="F14" s="832"/>
      <c r="G14" s="833"/>
    </row>
    <row r="15" spans="1:8" x14ac:dyDescent="0.25">
      <c r="A15" s="818" t="s">
        <v>2466</v>
      </c>
      <c r="B15" s="819"/>
      <c r="C15" s="819"/>
      <c r="D15" s="820" t="str">
        <f>IF('01 TITRE CONTRÔLE PÉRIODIQUE'!B11&gt;0,'01 TITRE CONTRÔLE PÉRIODIQUE'!B11,"")</f>
        <v>Musterstadt</v>
      </c>
      <c r="E15" s="820"/>
      <c r="F15" s="820"/>
      <c r="G15" s="821"/>
    </row>
    <row r="16" spans="1:8" ht="15.75" thickBot="1" x14ac:dyDescent="0.3">
      <c r="A16" s="619" t="s">
        <v>2467</v>
      </c>
      <c r="B16" s="620"/>
      <c r="C16" s="620"/>
      <c r="D16" s="822" t="str">
        <f>IF('01 TITRE CONTRÔLE PÉRIODIQUE'!D11&gt;0,'01 TITRE CONTRÔLE PÉRIODIQUE'!D11,"")</f>
        <v>ORPC Muster</v>
      </c>
      <c r="E16" s="822"/>
      <c r="F16" s="822"/>
      <c r="G16" s="823"/>
    </row>
    <row r="17" spans="1:11" ht="15.75" thickBot="1" x14ac:dyDescent="0.3">
      <c r="A17" s="479"/>
      <c r="B17" s="479"/>
      <c r="C17" s="479"/>
      <c r="D17" s="616"/>
      <c r="E17" s="616"/>
      <c r="F17" s="616"/>
      <c r="G17" s="616"/>
    </row>
    <row r="18" spans="1:11" ht="193.7" customHeight="1" thickBot="1" x14ac:dyDescent="0.3">
      <c r="A18" s="824" t="s">
        <v>2492</v>
      </c>
      <c r="B18" s="825"/>
      <c r="C18" s="825"/>
      <c r="D18" s="825"/>
      <c r="E18" s="825"/>
      <c r="F18" s="825"/>
      <c r="G18" s="826"/>
    </row>
    <row r="19" spans="1:11" ht="10.7" customHeight="1" thickBot="1" x14ac:dyDescent="0.3">
      <c r="A19" s="150"/>
      <c r="B19" s="479"/>
      <c r="C19" s="479"/>
      <c r="D19" s="479"/>
      <c r="E19" s="479"/>
      <c r="F19" s="479"/>
      <c r="G19" s="479"/>
    </row>
    <row r="20" spans="1:11" ht="95.45" customHeight="1" x14ac:dyDescent="0.25">
      <c r="A20" s="827" t="s">
        <v>2473</v>
      </c>
      <c r="B20" s="828"/>
      <c r="C20" s="828"/>
      <c r="D20" s="828"/>
      <c r="E20" s="828"/>
      <c r="F20" s="828"/>
      <c r="G20" s="829"/>
    </row>
    <row r="21" spans="1:11" ht="207" customHeight="1" thickBot="1" x14ac:dyDescent="0.3">
      <c r="A21" s="621"/>
      <c r="B21" s="622"/>
      <c r="C21" s="622"/>
      <c r="D21" s="622"/>
      <c r="E21" s="622"/>
      <c r="F21" s="622"/>
      <c r="G21" s="623"/>
    </row>
    <row r="23" spans="1:11" s="18" customFormat="1" ht="97.35" customHeight="1" x14ac:dyDescent="0.25">
      <c r="A23" s="842" t="s">
        <v>2475</v>
      </c>
      <c r="B23" s="843"/>
      <c r="C23" s="843"/>
      <c r="D23" s="843"/>
      <c r="E23" s="843"/>
      <c r="F23" s="843"/>
      <c r="G23" s="843"/>
      <c r="H23" s="350"/>
    </row>
    <row r="24" spans="1:11" ht="35.450000000000003" customHeight="1" x14ac:dyDescent="0.35">
      <c r="B24" s="219"/>
      <c r="C24" s="815"/>
      <c r="D24" s="815"/>
      <c r="E24" s="815"/>
      <c r="G24" s="351" t="s">
        <v>56</v>
      </c>
    </row>
    <row r="25" spans="1:11" ht="18" customHeight="1" thickBot="1" x14ac:dyDescent="0.3">
      <c r="A25" s="816"/>
      <c r="B25" s="816"/>
      <c r="C25" s="816"/>
      <c r="D25" s="816"/>
      <c r="E25" s="816"/>
    </row>
    <row r="26" spans="1:11" ht="18" customHeight="1" thickBot="1" x14ac:dyDescent="0.3">
      <c r="B26" s="1"/>
      <c r="C26" s="479"/>
      <c r="D26" s="4"/>
      <c r="E26" s="883" t="s">
        <v>2199</v>
      </c>
      <c r="F26" s="884"/>
      <c r="G26" s="885"/>
    </row>
    <row r="27" spans="1:11" ht="26.45" customHeight="1" thickBot="1" x14ac:dyDescent="0.3">
      <c r="A27" s="333"/>
      <c r="B27" s="334" t="s">
        <v>0</v>
      </c>
      <c r="C27" s="360" t="s">
        <v>2159</v>
      </c>
      <c r="D27" s="360"/>
      <c r="E27" s="352"/>
      <c r="F27" s="352"/>
      <c r="G27" s="353"/>
      <c r="H27" s="149" t="s">
        <v>55</v>
      </c>
      <c r="I27" s="149" t="s">
        <v>1</v>
      </c>
      <c r="J27" s="149" t="s">
        <v>2</v>
      </c>
      <c r="K27" s="149" t="s">
        <v>5</v>
      </c>
    </row>
    <row r="28" spans="1:11" ht="19.5" thickBot="1" x14ac:dyDescent="0.3">
      <c r="A28" s="327" t="str">
        <f>'02 LISTE DE CONTRÔLE ET RAPPORT'!A5</f>
        <v/>
      </c>
      <c r="B28" s="400">
        <v>1000</v>
      </c>
      <c r="C28" s="373" t="str">
        <f>'02 LISTE DE CONTRÔLE ET RAPPORT'!C5</f>
        <v>Conditions opérationnelles</v>
      </c>
      <c r="D28" s="328"/>
      <c r="E28" s="368"/>
      <c r="F28" s="368"/>
      <c r="G28" s="369"/>
      <c r="H28" s="8" t="s">
        <v>6</v>
      </c>
      <c r="I28" s="8" t="s">
        <v>6</v>
      </c>
      <c r="J28" s="8" t="s">
        <v>6</v>
      </c>
      <c r="K28" s="8" t="s">
        <v>6</v>
      </c>
    </row>
    <row r="29" spans="1:11" ht="15" customHeight="1" thickBot="1" x14ac:dyDescent="0.3">
      <c r="A29" s="329" t="str">
        <f>'02 LISTE DE CONTRÔLE ET RAPPORT'!A6</f>
        <v/>
      </c>
      <c r="B29" s="401">
        <v>1100</v>
      </c>
      <c r="C29" s="374" t="str">
        <f>'02 LISTE DE CONTRÔLE ET RAPPORT'!C6</f>
        <v>Documentation sur les ouvrages de protection</v>
      </c>
      <c r="D29" s="330"/>
      <c r="E29" s="371"/>
      <c r="F29" s="371"/>
      <c r="G29" s="372"/>
      <c r="H29" s="8" t="s">
        <v>6</v>
      </c>
      <c r="I29" s="8" t="s">
        <v>6</v>
      </c>
      <c r="J29" s="8" t="s">
        <v>6</v>
      </c>
      <c r="K29" s="8" t="s">
        <v>6</v>
      </c>
    </row>
    <row r="30" spans="1:11" ht="15" customHeight="1" thickBot="1" x14ac:dyDescent="0.3">
      <c r="A30" s="332" t="str">
        <f>'02 LISTE DE CONTRÔLE ET RAPPORT'!A7</f>
        <v/>
      </c>
      <c r="B30" s="207">
        <v>1101</v>
      </c>
      <c r="C30" s="480" t="str">
        <f>'02 LISTE DE CONTRÔLE ET RAPPORT'!C7</f>
        <v>Généralités</v>
      </c>
      <c r="D30" s="240"/>
      <c r="E30" s="886"/>
      <c r="F30" s="886"/>
      <c r="G30" s="887"/>
      <c r="H30" s="8" t="s">
        <v>6</v>
      </c>
      <c r="I30" s="8" t="s">
        <v>6</v>
      </c>
      <c r="J30" s="8" t="s">
        <v>6</v>
      </c>
      <c r="K30" s="8" t="s">
        <v>6</v>
      </c>
    </row>
    <row r="31" spans="1:11" ht="15" hidden="1" customHeight="1" x14ac:dyDescent="0.25">
      <c r="A31" s="376" t="str">
        <f>'02 LISTE DE CONTRÔLE ET RAPPORT'!A8</f>
        <v/>
      </c>
      <c r="B31" s="190">
        <v>1101.01</v>
      </c>
      <c r="C31" s="481" t="str">
        <f>'02 LISTE DE CONTRÔLE ET RAPPORT'!C8</f>
        <v>Description du défaut: Le procès-verbal de réception est manquant.</v>
      </c>
      <c r="D31" s="341" t="s">
        <v>2430</v>
      </c>
      <c r="E31" s="417"/>
      <c r="F31" s="417"/>
      <c r="G31" s="615"/>
      <c r="H31" s="8" t="s">
        <v>6</v>
      </c>
      <c r="I31" s="8" t="s">
        <v>6</v>
      </c>
      <c r="J31" s="1"/>
      <c r="K31" s="1"/>
    </row>
    <row r="32" spans="1:11" hidden="1" x14ac:dyDescent="0.25">
      <c r="A32" s="377" t="str">
        <f>'02 LISTE DE CONTRÔLE ET RAPPORT'!A9</f>
        <v/>
      </c>
      <c r="B32" s="326"/>
      <c r="C32" s="834" t="str">
        <f>'02 LISTE DE CONTRÔLE ET RAPPORT'!C9</f>
        <v xml:space="preserve">Le procès-verbal de réception doit en principe figurer dans la documentation sur l’ouvrage de protection, car il contient des informations et des valeurs qui sont indispensables à son exploitation et à son entretien. Si le procès-verbal de réception ne peut être obtenu auprès des archives communales, la marche à suivre doit être discutée avec l’autorité cantonale compétente. </v>
      </c>
      <c r="D32" s="835"/>
      <c r="E32" s="835"/>
      <c r="F32" s="835"/>
      <c r="G32" s="836"/>
      <c r="H32" s="8" t="s">
        <v>6</v>
      </c>
      <c r="I32" s="8" t="s">
        <v>6</v>
      </c>
      <c r="J32" s="1"/>
      <c r="K32" s="1"/>
    </row>
    <row r="33" spans="1:11" ht="29.1" customHeight="1" x14ac:dyDescent="0.25">
      <c r="A33" s="378" t="str">
        <f>'02 LISTE DE CONTRÔLE ET RAPPORT'!A10</f>
        <v>NA</v>
      </c>
      <c r="B33" s="191">
        <v>1101.02</v>
      </c>
      <c r="C33" s="481" t="str">
        <f>'02 LISTE DE CONTRÔLE ET RAPPORT'!C10</f>
        <v>Description du défaut: La documentation sur l’ouvrage de protection est manquante.</v>
      </c>
      <c r="D33" s="342" t="s">
        <v>2430</v>
      </c>
      <c r="E33" s="418"/>
      <c r="F33" s="418"/>
      <c r="G33" s="419"/>
      <c r="H33" s="8" t="s">
        <v>6</v>
      </c>
      <c r="I33" s="8" t="s">
        <v>6</v>
      </c>
      <c r="J33" s="8" t="s">
        <v>6</v>
      </c>
      <c r="K33" s="8" t="s">
        <v>6</v>
      </c>
    </row>
    <row r="34" spans="1:11" x14ac:dyDescent="0.25">
      <c r="A34" s="379" t="str">
        <f>'02 LISTE DE CONTRÔLE ET RAPPORT'!A11</f>
        <v/>
      </c>
      <c r="B34" s="229"/>
      <c r="C34" s="834" t="str">
        <f>'02 LISTE DE CONTRÔLE ET RAPPORT'!C11</f>
        <v xml:space="preserve">Une documentation sur l’ouvrage de protection introuvable ou incomplète constitue un défaut. </v>
      </c>
      <c r="D34" s="835"/>
      <c r="E34" s="835"/>
      <c r="F34" s="835"/>
      <c r="G34" s="836"/>
      <c r="H34" s="8" t="s">
        <v>6</v>
      </c>
      <c r="I34" s="8" t="s">
        <v>6</v>
      </c>
      <c r="J34" s="8" t="s">
        <v>6</v>
      </c>
      <c r="K34" s="8" t="s">
        <v>6</v>
      </c>
    </row>
    <row r="35" spans="1:11" ht="59.45" customHeight="1" x14ac:dyDescent="0.25">
      <c r="A35" s="380" t="str">
        <f>'02 LISTE DE CONTRÔLE ET RAPPORT'!A12</f>
        <v/>
      </c>
      <c r="B35" s="222"/>
      <c r="C35" s="834" t="str">
        <f>'02 LISTE DE CONTRÔLE ET RAPPORT'!C12</f>
        <v>Pour pouvoir assurer l’entretien et la disponibilité opérationnelle de l’ouvrage de protection, il est indispensable de disposer d’une documentation sur l’ouvrage. Celle-ci contient tous les documents techniques, plans, contrats, calculs, schémas et manuels d’utilisation ainsi que le procès-verbal de réception, la liste des pièces de rechange et du matériel de remplacement, etc.</v>
      </c>
      <c r="D35" s="835"/>
      <c r="E35" s="835"/>
      <c r="F35" s="835"/>
      <c r="G35" s="836"/>
      <c r="H35" s="8" t="s">
        <v>6</v>
      </c>
      <c r="I35" s="8" t="s">
        <v>6</v>
      </c>
      <c r="J35" s="8" t="s">
        <v>6</v>
      </c>
      <c r="K35" s="8" t="s">
        <v>6</v>
      </c>
    </row>
    <row r="36" spans="1:11" ht="42.6" customHeight="1" x14ac:dyDescent="0.25">
      <c r="A36" s="380" t="str">
        <f>'02 LISTE DE CONTRÔLE ET RAPPORT'!A13</f>
        <v/>
      </c>
      <c r="B36" s="222"/>
      <c r="C36" s="834" t="str">
        <f>'02 LISTE DE CONTRÔLE ET RAPPORT'!C13</f>
        <v>La liste complète des documents figure au chapitre suivant. Les documents manquants doivent être trouvés ou élaborés. Selon les directives des cantons, les documents révisés doivent être préparés en plusieurs exemplaires (p. ex. pour l’ouvrage de protection, la commune, le propriétaire, le canton).</v>
      </c>
      <c r="D36" s="835"/>
      <c r="E36" s="835"/>
      <c r="F36" s="835"/>
      <c r="G36" s="836"/>
      <c r="H36" s="8" t="s">
        <v>6</v>
      </c>
      <c r="I36" s="8" t="s">
        <v>6</v>
      </c>
      <c r="J36" s="8" t="s">
        <v>6</v>
      </c>
      <c r="K36" s="8" t="s">
        <v>6</v>
      </c>
    </row>
    <row r="37" spans="1:11" x14ac:dyDescent="0.25">
      <c r="A37" s="380" t="str">
        <f>'02 LISTE DE CONTRÔLE ET RAPPORT'!A14</f>
        <v/>
      </c>
      <c r="B37" s="222"/>
      <c r="C37" s="834" t="str">
        <f>'02 LISTE DE CONTRÔLE ET RAPPORT'!C14</f>
        <v xml:space="preserve">La documentation sur l’ouvrage de protection doit être classée et munie d’une table des matières. </v>
      </c>
      <c r="D37" s="835"/>
      <c r="E37" s="835"/>
      <c r="F37" s="835"/>
      <c r="G37" s="836"/>
      <c r="H37" s="8" t="s">
        <v>6</v>
      </c>
      <c r="I37" s="8" t="s">
        <v>6</v>
      </c>
      <c r="J37" s="8" t="s">
        <v>6</v>
      </c>
      <c r="K37" s="8" t="s">
        <v>6</v>
      </c>
    </row>
    <row r="38" spans="1:11" ht="29.45" customHeight="1" thickBot="1" x14ac:dyDescent="0.3">
      <c r="A38" s="381" t="str">
        <f>'02 LISTE DE CONTRÔLE ET RAPPORT'!A15</f>
        <v/>
      </c>
      <c r="B38" s="225"/>
      <c r="C38" s="837" t="str">
        <f>'02 LISTE DE CONTRÔLE ET RAPPORT'!C15</f>
        <v>Lorsque la documentation fait défaut, la marche à suivre doit être discutée avec l’autorité cantonale compétente.</v>
      </c>
      <c r="D38" s="838"/>
      <c r="E38" s="838"/>
      <c r="F38" s="838"/>
      <c r="G38" s="839"/>
      <c r="H38" s="8" t="s">
        <v>6</v>
      </c>
      <c r="I38" s="8" t="s">
        <v>6</v>
      </c>
      <c r="J38" s="8" t="s">
        <v>6</v>
      </c>
      <c r="K38" s="8" t="s">
        <v>6</v>
      </c>
    </row>
    <row r="39" spans="1:11" ht="15" customHeight="1" thickBot="1" x14ac:dyDescent="0.3">
      <c r="A39" s="332" t="str">
        <f>'02 LISTE DE CONTRÔLE ET RAPPORT'!A16</f>
        <v/>
      </c>
      <c r="B39" s="207">
        <v>1102</v>
      </c>
      <c r="C39" s="480" t="str">
        <f>'02 LISTE DE CONTRÔLE ET RAPPORT'!C16</f>
        <v>Plans</v>
      </c>
      <c r="D39" s="240"/>
      <c r="E39" s="476"/>
      <c r="F39" s="476"/>
      <c r="G39" s="477"/>
      <c r="H39" s="8" t="s">
        <v>6</v>
      </c>
      <c r="I39" s="8" t="s">
        <v>6</v>
      </c>
      <c r="J39" s="8" t="s">
        <v>6</v>
      </c>
      <c r="K39" s="8" t="s">
        <v>6</v>
      </c>
    </row>
    <row r="40" spans="1:11" ht="60" x14ac:dyDescent="0.25">
      <c r="A40" s="377" t="str">
        <f>'02 LISTE DE CONTRÔLE ET RAPPORT'!A17</f>
        <v/>
      </c>
      <c r="B40" s="326"/>
      <c r="C40" s="482" t="str">
        <f>'02 LISTE DE CONTRÔLE ET RAPPORT'!C17</f>
        <v>Pour les domaines suivants, les plans disponibles dans l’ouvrage de protection sont incomplets. Les documents ci-après doivent être intégrés dans la documentation sur l’ouvrage de protection en respectant le nombre d’exemplaires requis.</v>
      </c>
      <c r="D40" s="472"/>
      <c r="E40" s="472"/>
      <c r="F40" s="472"/>
      <c r="G40" s="473"/>
      <c r="H40" s="8" t="s">
        <v>6</v>
      </c>
      <c r="I40" s="8" t="s">
        <v>6</v>
      </c>
      <c r="J40" s="8" t="s">
        <v>6</v>
      </c>
      <c r="K40" s="8" t="s">
        <v>6</v>
      </c>
    </row>
    <row r="41" spans="1:11" ht="14.45" customHeight="1" x14ac:dyDescent="0.25">
      <c r="A41" s="378" t="str">
        <f>'02 LISTE DE CONTRÔLE ET RAPPORT'!A18</f>
        <v/>
      </c>
      <c r="B41" s="191">
        <v>1102.01</v>
      </c>
      <c r="C41" s="481" t="str">
        <f>'02 LISTE DE CONTRÔLE ET RAPPORT'!C18</f>
        <v>Description du défaut: Le plan d’ameublement est manquant.</v>
      </c>
      <c r="D41" s="342" t="s">
        <v>2430</v>
      </c>
      <c r="E41" s="418"/>
      <c r="F41" s="418"/>
      <c r="G41" s="419"/>
      <c r="H41" s="8" t="s">
        <v>6</v>
      </c>
      <c r="I41" s="8" t="s">
        <v>6</v>
      </c>
      <c r="J41" s="8" t="s">
        <v>6</v>
      </c>
      <c r="K41" s="8" t="s">
        <v>6</v>
      </c>
    </row>
    <row r="42" spans="1:11" ht="29.1" customHeight="1" x14ac:dyDescent="0.25">
      <c r="A42" s="377" t="str">
        <f>'02 LISTE DE CONTRÔLE ET RAPPORT'!A19</f>
        <v/>
      </c>
      <c r="B42" s="326"/>
      <c r="C42" s="474" t="str">
        <f>'02 LISTE DE CONTRÔLE ET RAPPORT'!C19</f>
        <v>Plan présentant l’ameublement (p. ex. lits et toilettes sèches séparées par des parois).</v>
      </c>
      <c r="D42" s="461"/>
      <c r="E42" s="461"/>
      <c r="F42" s="461"/>
      <c r="G42" s="462"/>
      <c r="H42" s="8" t="s">
        <v>6</v>
      </c>
      <c r="I42" s="8" t="s">
        <v>6</v>
      </c>
      <c r="J42" s="8" t="s">
        <v>6</v>
      </c>
      <c r="K42" s="8" t="s">
        <v>6</v>
      </c>
    </row>
    <row r="43" spans="1:11" ht="29.1" customHeight="1" x14ac:dyDescent="0.25">
      <c r="A43" s="378" t="str">
        <f>'02 LISTE DE CONTRÔLE ET RAPPORT'!A20</f>
        <v/>
      </c>
      <c r="B43" s="191">
        <v>1102.02</v>
      </c>
      <c r="C43" s="62" t="str">
        <f>'02 LISTE DE CONTRÔLE ET RAPPORT'!C20</f>
        <v>Description du défaut: Le plan de situation est manquant (échelle 1:500 ou 1:1000).</v>
      </c>
      <c r="D43" s="342" t="s">
        <v>2430</v>
      </c>
      <c r="E43" s="418"/>
      <c r="F43" s="418"/>
      <c r="G43" s="419"/>
      <c r="H43" s="8" t="s">
        <v>6</v>
      </c>
      <c r="I43" s="8" t="s">
        <v>6</v>
      </c>
      <c r="J43" s="8" t="s">
        <v>6</v>
      </c>
      <c r="K43" s="8" t="s">
        <v>6</v>
      </c>
    </row>
    <row r="44" spans="1:11" ht="14.45" customHeight="1" x14ac:dyDescent="0.25">
      <c r="A44" s="378" t="str">
        <f>'02 LISTE DE CONTRÔLE ET RAPPORT'!A21</f>
        <v/>
      </c>
      <c r="B44" s="191">
        <v>1102.03</v>
      </c>
      <c r="C44" s="62" t="str">
        <f>'02 LISTE DE CONTRÔLE ET RAPPORT'!C21</f>
        <v>Description du défaut: Le plan en coupe est manquant (échelle: 1:50).</v>
      </c>
      <c r="D44" s="342" t="s">
        <v>2430</v>
      </c>
      <c r="E44" s="418"/>
      <c r="F44" s="418"/>
      <c r="G44" s="419"/>
      <c r="H44" s="8" t="s">
        <v>6</v>
      </c>
      <c r="I44" s="8" t="s">
        <v>6</v>
      </c>
      <c r="J44" s="8" t="s">
        <v>6</v>
      </c>
      <c r="K44" s="8" t="s">
        <v>6</v>
      </c>
    </row>
    <row r="45" spans="1:11" ht="29.1" customHeight="1" x14ac:dyDescent="0.25">
      <c r="A45" s="378" t="str">
        <f>'02 LISTE DE CONTRÔLE ET RAPPORT'!A22</f>
        <v/>
      </c>
      <c r="B45" s="191">
        <v>1102.04</v>
      </c>
      <c r="C45" s="62" t="str">
        <f>'02 LISTE DE CONTRÔLE ET RAPPORT'!C22</f>
        <v>Description du défaut: Les plans de coupe et de section sont manquants (échelle: 1:50).</v>
      </c>
      <c r="D45" s="342" t="s">
        <v>2430</v>
      </c>
      <c r="E45" s="418"/>
      <c r="F45" s="418"/>
      <c r="G45" s="419"/>
      <c r="H45" s="8" t="s">
        <v>6</v>
      </c>
      <c r="I45" s="8" t="s">
        <v>6</v>
      </c>
      <c r="J45" s="8" t="s">
        <v>6</v>
      </c>
      <c r="K45" s="8" t="s">
        <v>6</v>
      </c>
    </row>
    <row r="46" spans="1:11" ht="43.35" customHeight="1" x14ac:dyDescent="0.25">
      <c r="A46" s="378" t="str">
        <f>'02 LISTE DE CONTRÔLE ET RAPPORT'!A23</f>
        <v/>
      </c>
      <c r="B46" s="191">
        <v>1102.05</v>
      </c>
      <c r="C46" s="62" t="str">
        <f>'02 LISTE DE CONTRÔLE ET RAPPORT'!C23</f>
        <v>Description du défaut: Les plans révisés des installations pour la ventilation/le chauffage; l’eau/les eaux usées, l’électricité sont manquants (plan à l’échelle 1:50 et schémas).</v>
      </c>
      <c r="D46" s="342" t="s">
        <v>2430</v>
      </c>
      <c r="E46" s="418"/>
      <c r="F46" s="418"/>
      <c r="G46" s="419"/>
      <c r="H46" s="8" t="s">
        <v>6</v>
      </c>
      <c r="I46" s="8" t="s">
        <v>6</v>
      </c>
      <c r="J46" s="8" t="s">
        <v>6</v>
      </c>
      <c r="K46" s="8" t="s">
        <v>6</v>
      </c>
    </row>
    <row r="47" spans="1:11" ht="14.45" customHeight="1" x14ac:dyDescent="0.25">
      <c r="A47" s="379" t="str">
        <f>'02 LISTE DE CONTRÔLE ET RAPPORT'!A24</f>
        <v/>
      </c>
      <c r="B47" s="229"/>
      <c r="C47" s="856" t="str">
        <f>'02 LISTE DE CONTRÔLE ET RAPPORT'!C24</f>
        <v>À contrôler dans les abris équipés de telles installations et dans les constructions protégées.</v>
      </c>
      <c r="D47" s="857"/>
      <c r="E47" s="857"/>
      <c r="F47" s="857"/>
      <c r="G47" s="858"/>
      <c r="H47" s="8" t="s">
        <v>6</v>
      </c>
      <c r="I47" s="8" t="s">
        <v>6</v>
      </c>
      <c r="J47" s="8" t="s">
        <v>6</v>
      </c>
      <c r="K47" s="8" t="s">
        <v>6</v>
      </c>
    </row>
    <row r="48" spans="1:11" ht="14.45" customHeight="1" x14ac:dyDescent="0.25">
      <c r="A48" s="380" t="str">
        <f>'02 LISTE DE CONTRÔLE ET RAPPORT'!A25</f>
        <v/>
      </c>
      <c r="B48" s="222"/>
      <c r="C48" s="856" t="str">
        <f>'02 LISTE DE CONTRÔLE ET RAPPORT'!C25</f>
        <v>Le dossier concernant la ventilation et le chauffage comprend:</v>
      </c>
      <c r="D48" s="857"/>
      <c r="E48" s="857"/>
      <c r="F48" s="857"/>
      <c r="G48" s="858"/>
      <c r="H48" s="8" t="s">
        <v>6</v>
      </c>
      <c r="I48" s="8" t="s">
        <v>6</v>
      </c>
      <c r="J48" s="8" t="s">
        <v>6</v>
      </c>
      <c r="K48" s="8" t="s">
        <v>6</v>
      </c>
    </row>
    <row r="49" spans="1:11" ht="14.45" customHeight="1" x14ac:dyDescent="0.25">
      <c r="A49" s="380" t="str">
        <f>'02 LISTE DE CONTRÔLE ET RAPPORT'!A26</f>
        <v/>
      </c>
      <c r="B49" s="222"/>
      <c r="C49" s="880" t="str">
        <f>'02 LISTE DE CONTRÔLE ET RAPPORT'!C26</f>
        <v>-        plans d’installation révisés (vue en plan, coupes) pour la ventilation,</v>
      </c>
      <c r="D49" s="881"/>
      <c r="E49" s="881"/>
      <c r="F49" s="881"/>
      <c r="G49" s="882"/>
      <c r="H49" s="8" t="s">
        <v>6</v>
      </c>
      <c r="I49" s="8" t="s">
        <v>6</v>
      </c>
      <c r="J49" s="8" t="s">
        <v>6</v>
      </c>
      <c r="K49" s="8" t="s">
        <v>6</v>
      </c>
    </row>
    <row r="50" spans="1:11" ht="14.45" customHeight="1" x14ac:dyDescent="0.25">
      <c r="A50" s="380" t="str">
        <f>'02 LISTE DE CONTRÔLE ET RAPPORT'!A27</f>
        <v/>
      </c>
      <c r="B50" s="222"/>
      <c r="C50" s="880" t="str">
        <f>'02 LISTE DE CONTRÔLE ET RAPPORT'!C27</f>
        <v>-        plans d’installation révisés (vue en plan, coupes) pour installations de chauffage équipées d’un système de pompage d’eau chaude,</v>
      </c>
      <c r="D50" s="881"/>
      <c r="E50" s="881"/>
      <c r="F50" s="881"/>
      <c r="G50" s="882"/>
      <c r="H50" s="8" t="s">
        <v>6</v>
      </c>
      <c r="I50" s="8" t="s">
        <v>6</v>
      </c>
      <c r="J50" s="8" t="s">
        <v>6</v>
      </c>
      <c r="K50" s="8" t="s">
        <v>6</v>
      </c>
    </row>
    <row r="51" spans="1:11" ht="14.45" customHeight="1" x14ac:dyDescent="0.25">
      <c r="A51" s="380" t="str">
        <f>'02 LISTE DE CONTRÔLE ET RAPPORT'!A28</f>
        <v/>
      </c>
      <c r="B51" s="222"/>
      <c r="C51" s="880" t="str">
        <f>'02 LISTE DE CONTRÔLE ET RAPPORT'!C28</f>
        <v>-        schéma d’exploitation du système de ventilation (principe de ventilation),</v>
      </c>
      <c r="D51" s="881"/>
      <c r="E51" s="881"/>
      <c r="F51" s="881"/>
      <c r="G51" s="882"/>
      <c r="H51" s="8" t="s">
        <v>6</v>
      </c>
      <c r="I51" s="8" t="s">
        <v>6</v>
      </c>
      <c r="J51" s="8" t="s">
        <v>6</v>
      </c>
      <c r="K51" s="8" t="s">
        <v>6</v>
      </c>
    </row>
    <row r="52" spans="1:11" ht="14.45" customHeight="1" x14ac:dyDescent="0.25">
      <c r="A52" s="380" t="str">
        <f>'02 LISTE DE CONTRÔLE ET RAPPORT'!A29</f>
        <v/>
      </c>
      <c r="B52" s="222"/>
      <c r="C52" s="880" t="str">
        <f>'02 LISTE DE CONTRÔLE ET RAPPORT'!C29</f>
        <v>-        schéma d’exploitation de l’installation de chauffage (principe de chauffage),</v>
      </c>
      <c r="D52" s="881"/>
      <c r="E52" s="881"/>
      <c r="F52" s="881"/>
      <c r="G52" s="882"/>
      <c r="H52" s="8" t="s">
        <v>6</v>
      </c>
      <c r="I52" s="8" t="s">
        <v>6</v>
      </c>
      <c r="J52" s="8" t="s">
        <v>6</v>
      </c>
      <c r="K52" s="8" t="s">
        <v>6</v>
      </c>
    </row>
    <row r="53" spans="1:11" ht="14.45" customHeight="1" x14ac:dyDescent="0.25">
      <c r="A53" s="380" t="str">
        <f>'02 LISTE DE CONTRÔLE ET RAPPORT'!A30</f>
        <v/>
      </c>
      <c r="B53" s="222"/>
      <c r="C53" s="880" t="str">
        <f>'02 LISTE DE CONTRÔLE ET RAPPORT'!C30</f>
        <v>-        calcul de la ventilation (répartition de l’air pulsé et système d’évacuation d’air) et</v>
      </c>
      <c r="D53" s="881"/>
      <c r="E53" s="881"/>
      <c r="F53" s="881"/>
      <c r="G53" s="882"/>
      <c r="H53" s="8" t="s">
        <v>6</v>
      </c>
      <c r="I53" s="8" t="s">
        <v>6</v>
      </c>
      <c r="J53" s="8" t="s">
        <v>6</v>
      </c>
      <c r="K53" s="8" t="s">
        <v>6</v>
      </c>
    </row>
    <row r="54" spans="1:11" ht="14.45" customHeight="1" x14ac:dyDescent="0.25">
      <c r="A54" s="380" t="str">
        <f>'02 LISTE DE CONTRÔLE ET RAPPORT'!A31</f>
        <v/>
      </c>
      <c r="B54" s="222"/>
      <c r="C54" s="880" t="str">
        <f>'02 LISTE DE CONTRÔLE ET RAPPORT'!C31</f>
        <v>-        feuilles de données techniques (appareils de ventilation, ventilateurs d’évacuation d’air, réchauffeurs d’air électrique, instruments de mesure, valves anti-explosion, soupapes de surpression, filtres à gaz, etc.).</v>
      </c>
      <c r="D54" s="881"/>
      <c r="E54" s="881"/>
      <c r="F54" s="881"/>
      <c r="G54" s="882"/>
      <c r="H54" s="8" t="s">
        <v>6</v>
      </c>
      <c r="I54" s="8" t="s">
        <v>6</v>
      </c>
      <c r="J54" s="8" t="s">
        <v>6</v>
      </c>
      <c r="K54" s="8" t="s">
        <v>6</v>
      </c>
    </row>
    <row r="55" spans="1:11" ht="14.45" customHeight="1" x14ac:dyDescent="0.25">
      <c r="A55" s="380" t="str">
        <f>'02 LISTE DE CONTRÔLE ET RAPPORT'!A32</f>
        <v/>
      </c>
      <c r="B55" s="222"/>
      <c r="C55" s="856" t="str">
        <f>'02 LISTE DE CONTRÔLE ET RAPPORT'!C32</f>
        <v>Le dossier concernant le réseau d’eau comprend:</v>
      </c>
      <c r="D55" s="857"/>
      <c r="E55" s="857"/>
      <c r="F55" s="857"/>
      <c r="G55" s="858"/>
      <c r="H55" s="8" t="s">
        <v>6</v>
      </c>
      <c r="I55" s="8" t="s">
        <v>6</v>
      </c>
      <c r="J55" s="8" t="s">
        <v>6</v>
      </c>
      <c r="K55" s="8" t="s">
        <v>6</v>
      </c>
    </row>
    <row r="56" spans="1:11" ht="14.45" customHeight="1" x14ac:dyDescent="0.25">
      <c r="A56" s="380" t="str">
        <f>'02 LISTE DE CONTRÔLE ET RAPPORT'!A33</f>
        <v/>
      </c>
      <c r="B56" s="222"/>
      <c r="C56" s="853" t="str">
        <f>'02 LISTE DE CONTRÔLE ET RAPPORT'!C33</f>
        <v>-        plan/s d’installation révisé/s pour l’eau froide et l’eau chaude,</v>
      </c>
      <c r="D56" s="854"/>
      <c r="E56" s="854"/>
      <c r="F56" s="854"/>
      <c r="G56" s="855"/>
      <c r="H56" s="8" t="s">
        <v>6</v>
      </c>
      <c r="I56" s="8" t="s">
        <v>6</v>
      </c>
      <c r="J56" s="8" t="s">
        <v>6</v>
      </c>
      <c r="K56" s="8" t="s">
        <v>6</v>
      </c>
    </row>
    <row r="57" spans="1:11" ht="14.45" customHeight="1" x14ac:dyDescent="0.25">
      <c r="A57" s="380" t="str">
        <f>'02 LISTE DE CONTRÔLE ET RAPPORT'!A34</f>
        <v/>
      </c>
      <c r="B57" s="222"/>
      <c r="C57" s="853" t="str">
        <f>'02 LISTE DE CONTRÔLE ET RAPPORT'!C34</f>
        <v>-        schéma révisé pour l’approvisionnement en eau et la répartition de l’eau,</v>
      </c>
      <c r="D57" s="854"/>
      <c r="E57" s="854"/>
      <c r="F57" s="854"/>
      <c r="G57" s="855"/>
      <c r="H57" s="8" t="s">
        <v>6</v>
      </c>
      <c r="I57" s="8" t="s">
        <v>6</v>
      </c>
      <c r="J57" s="8" t="s">
        <v>6</v>
      </c>
      <c r="K57" s="8" t="s">
        <v>6</v>
      </c>
    </row>
    <row r="58" spans="1:11" ht="14.45" customHeight="1" x14ac:dyDescent="0.25">
      <c r="A58" s="380" t="str">
        <f>'02 LISTE DE CONTRÔLE ET RAPPORT'!A35</f>
        <v/>
      </c>
      <c r="B58" s="222"/>
      <c r="C58" s="853" t="str">
        <f>'02 LISTE DE CONTRÔLE ET RAPPORT'!C35</f>
        <v>-        schéma d’exploitation révisé pour l’approvisionnement en eau et la répartition de l’eau,</v>
      </c>
      <c r="D58" s="854"/>
      <c r="E58" s="854"/>
      <c r="F58" s="854"/>
      <c r="G58" s="855"/>
      <c r="H58" s="8" t="s">
        <v>6</v>
      </c>
      <c r="I58" s="8" t="s">
        <v>6</v>
      </c>
      <c r="J58" s="8" t="s">
        <v>6</v>
      </c>
      <c r="K58" s="8" t="s">
        <v>6</v>
      </c>
    </row>
    <row r="59" spans="1:11" ht="14.45" customHeight="1" x14ac:dyDescent="0.25">
      <c r="A59" s="380" t="str">
        <f>'02 LISTE DE CONTRÔLE ET RAPPORT'!A36</f>
        <v/>
      </c>
      <c r="B59" s="222"/>
      <c r="C59" s="853" t="str">
        <f>'02 LISTE DE CONTRÔLE ET RAPPORT'!C36</f>
        <v xml:space="preserve">-        feuilles de données techniques (installation de surpression, appareil de stérilisation par rayons ultraviolets, etc.), </v>
      </c>
      <c r="D59" s="854"/>
      <c r="E59" s="854"/>
      <c r="F59" s="854"/>
      <c r="G59" s="855"/>
      <c r="H59" s="8" t="s">
        <v>6</v>
      </c>
      <c r="I59" s="8" t="s">
        <v>6</v>
      </c>
      <c r="J59" s="8" t="s">
        <v>6</v>
      </c>
      <c r="K59" s="8" t="s">
        <v>6</v>
      </c>
    </row>
    <row r="60" spans="1:11" ht="14.45" customHeight="1" x14ac:dyDescent="0.25">
      <c r="A60" s="380" t="str">
        <f>'02 LISTE DE CONTRÔLE ET RAPPORT'!A37</f>
        <v/>
      </c>
      <c r="B60" s="222"/>
      <c r="C60" s="853" t="str">
        <f>'02 LISTE DE CONTRÔLE ET RAPPORT'!C37</f>
        <v>-        plan d’installation révisé pour la canalisation,</v>
      </c>
      <c r="D60" s="854"/>
      <c r="E60" s="854"/>
      <c r="F60" s="854"/>
      <c r="G60" s="855"/>
      <c r="H60" s="8" t="s">
        <v>6</v>
      </c>
      <c r="I60" s="8" t="s">
        <v>6</v>
      </c>
      <c r="J60" s="8" t="s">
        <v>6</v>
      </c>
      <c r="K60" s="8" t="s">
        <v>6</v>
      </c>
    </row>
    <row r="61" spans="1:11" ht="14.45" customHeight="1" x14ac:dyDescent="0.25">
      <c r="A61" s="380" t="str">
        <f>'02 LISTE DE CONTRÔLE ET RAPPORT'!A38</f>
        <v/>
      </c>
      <c r="B61" s="222"/>
      <c r="C61" s="853" t="str">
        <f>'02 LISTE DE CONTRÔLE ET RAPPORT'!C38</f>
        <v>-        schéma révisé pour l’évacuation des eaux usées (schéma de principe de l’évacuation des eaux usées),</v>
      </c>
      <c r="D61" s="854"/>
      <c r="E61" s="854"/>
      <c r="F61" s="854"/>
      <c r="G61" s="855"/>
      <c r="H61" s="8" t="s">
        <v>6</v>
      </c>
      <c r="I61" s="8" t="s">
        <v>6</v>
      </c>
      <c r="J61" s="8" t="s">
        <v>6</v>
      </c>
      <c r="K61" s="8" t="s">
        <v>6</v>
      </c>
    </row>
    <row r="62" spans="1:11" ht="14.45" customHeight="1" x14ac:dyDescent="0.25">
      <c r="A62" s="380" t="str">
        <f>'02 LISTE DE CONTRÔLE ET RAPPORT'!A39</f>
        <v/>
      </c>
      <c r="B62" s="222"/>
      <c r="C62" s="853" t="str">
        <f>'02 LISTE DE CONTRÔLE ET RAPPORT'!C39</f>
        <v>-        schéma d’exploitation révisé pour l’évacuation des eaux usées et</v>
      </c>
      <c r="D62" s="854"/>
      <c r="E62" s="854"/>
      <c r="F62" s="854"/>
      <c r="G62" s="855"/>
      <c r="H62" s="8" t="s">
        <v>6</v>
      </c>
      <c r="I62" s="8" t="s">
        <v>6</v>
      </c>
      <c r="J62" s="8" t="s">
        <v>6</v>
      </c>
      <c r="K62" s="8" t="s">
        <v>6</v>
      </c>
    </row>
    <row r="63" spans="1:11" ht="14.45" customHeight="1" x14ac:dyDescent="0.25">
      <c r="A63" s="380" t="str">
        <f>'02 LISTE DE CONTRÔLE ET RAPPORT'!A40</f>
        <v/>
      </c>
      <c r="B63" s="222"/>
      <c r="C63" s="853" t="str">
        <f>'02 LISTE DE CONTRÔLE ET RAPPORT'!C40</f>
        <v>-        feuilles de données techniques (pompe électrique de la fosse fécale, pompe manuelle de la fosse fécale, etc.).</v>
      </c>
      <c r="D63" s="854"/>
      <c r="E63" s="854"/>
      <c r="F63" s="854"/>
      <c r="G63" s="855"/>
      <c r="H63" s="8" t="s">
        <v>6</v>
      </c>
      <c r="I63" s="8" t="s">
        <v>6</v>
      </c>
      <c r="J63" s="8" t="s">
        <v>6</v>
      </c>
      <c r="K63" s="8" t="s">
        <v>6</v>
      </c>
    </row>
    <row r="64" spans="1:11" ht="14.45" customHeight="1" x14ac:dyDescent="0.25">
      <c r="A64" s="380" t="str">
        <f>'02 LISTE DE CONTRÔLE ET RAPPORT'!A41</f>
        <v/>
      </c>
      <c r="B64" s="222"/>
      <c r="C64" s="856" t="str">
        <f>'02 LISTE DE CONTRÔLE ET RAPPORT'!C41</f>
        <v>Le dossier concernant l’installation électrique comprend:</v>
      </c>
      <c r="D64" s="857"/>
      <c r="E64" s="857"/>
      <c r="F64" s="857"/>
      <c r="G64" s="858"/>
      <c r="H64" s="8" t="s">
        <v>6</v>
      </c>
      <c r="I64" s="8" t="s">
        <v>6</v>
      </c>
      <c r="J64" s="8" t="s">
        <v>6</v>
      </c>
      <c r="K64" s="8" t="s">
        <v>6</v>
      </c>
    </row>
    <row r="65" spans="1:11" ht="14.45" customHeight="1" x14ac:dyDescent="0.25">
      <c r="A65" s="380" t="str">
        <f>'02 LISTE DE CONTRÔLE ET RAPPORT'!A42</f>
        <v/>
      </c>
      <c r="B65" s="222"/>
      <c r="C65" s="853" t="str">
        <f>'02 LISTE DE CONTRÔLE ET RAPPORT'!C42</f>
        <v>-        plan de situation 1:1000 (ligne d’amenée de courant fort),</v>
      </c>
      <c r="D65" s="854"/>
      <c r="E65" s="854"/>
      <c r="F65" s="854"/>
      <c r="G65" s="855"/>
      <c r="H65" s="8" t="s">
        <v>6</v>
      </c>
      <c r="I65" s="8" t="s">
        <v>6</v>
      </c>
      <c r="J65" s="8" t="s">
        <v>6</v>
      </c>
      <c r="K65" s="8" t="s">
        <v>6</v>
      </c>
    </row>
    <row r="66" spans="1:11" ht="14.45" customHeight="1" x14ac:dyDescent="0.25">
      <c r="A66" s="380" t="str">
        <f>'02 LISTE DE CONTRÔLE ET RAPPORT'!A43</f>
        <v/>
      </c>
      <c r="B66" s="222"/>
      <c r="C66" s="853" t="str">
        <f>'02 LISTE DE CONTRÔLE ET RAPPORT'!C43</f>
        <v>-        plan/s d’installation de courant fort révisé/s,</v>
      </c>
      <c r="D66" s="854"/>
      <c r="E66" s="854"/>
      <c r="F66" s="854"/>
      <c r="G66" s="855"/>
      <c r="H66" s="8" t="s">
        <v>6</v>
      </c>
      <c r="I66" s="8" t="s">
        <v>6</v>
      </c>
      <c r="J66" s="8" t="s">
        <v>6</v>
      </c>
      <c r="K66" s="8" t="s">
        <v>6</v>
      </c>
    </row>
    <row r="67" spans="1:11" ht="14.45" customHeight="1" x14ac:dyDescent="0.25">
      <c r="A67" s="380" t="str">
        <f>'02 LISTE DE CONTRÔLE ET RAPPORT'!A44</f>
        <v/>
      </c>
      <c r="B67" s="222"/>
      <c r="C67" s="853" t="str">
        <f>'02 LISTE DE CONTRÔLE ET RAPPORT'!C44</f>
        <v>-        schéma de principe révisé de l’alimentation électrique,</v>
      </c>
      <c r="D67" s="854"/>
      <c r="E67" s="854"/>
      <c r="F67" s="854"/>
      <c r="G67" s="855"/>
      <c r="H67" s="8" t="s">
        <v>6</v>
      </c>
      <c r="I67" s="8" t="s">
        <v>6</v>
      </c>
      <c r="J67" s="8" t="s">
        <v>6</v>
      </c>
      <c r="K67" s="8" t="s">
        <v>6</v>
      </c>
    </row>
    <row r="68" spans="1:11" ht="14.45" customHeight="1" x14ac:dyDescent="0.25">
      <c r="A68" s="380" t="str">
        <f>'02 LISTE DE CONTRÔLE ET RAPPORT'!A45</f>
        <v/>
      </c>
      <c r="B68" s="222"/>
      <c r="C68" s="853" t="str">
        <f>'02 LISTE DE CONTRÔLE ET RAPPORT'!C45</f>
        <v>-        plan révisé de mise à terre,</v>
      </c>
      <c r="D68" s="854"/>
      <c r="E68" s="854"/>
      <c r="F68" s="854"/>
      <c r="G68" s="855"/>
      <c r="H68" s="8" t="s">
        <v>6</v>
      </c>
      <c r="I68" s="8" t="s">
        <v>6</v>
      </c>
      <c r="J68" s="8" t="s">
        <v>6</v>
      </c>
      <c r="K68" s="8" t="s">
        <v>6</v>
      </c>
    </row>
    <row r="69" spans="1:11" x14ac:dyDescent="0.25">
      <c r="A69" s="380" t="str">
        <f>'02 LISTE DE CONTRÔLE ET RAPPORT'!A46</f>
        <v/>
      </c>
      <c r="B69" s="222"/>
      <c r="C69" s="853" t="str">
        <f>'02 LISTE DE CONTRÔLE ET RAPPORT'!C46</f>
        <v>-        schéma révisé pour le tableau principal et le tableau secondaire,</v>
      </c>
      <c r="D69" s="854"/>
      <c r="E69" s="854"/>
      <c r="F69" s="854"/>
      <c r="G69" s="855"/>
      <c r="H69" s="8" t="s">
        <v>6</v>
      </c>
      <c r="I69" s="8" t="s">
        <v>6</v>
      </c>
      <c r="J69" s="8" t="s">
        <v>6</v>
      </c>
      <c r="K69" s="8" t="s">
        <v>6</v>
      </c>
    </row>
    <row r="70" spans="1:11" ht="14.45" customHeight="1" x14ac:dyDescent="0.25">
      <c r="A70" s="380" t="str">
        <f>'02 LISTE DE CONTRÔLE ET RAPPORT'!A47</f>
        <v/>
      </c>
      <c r="B70" s="222"/>
      <c r="C70" s="853" t="str">
        <f>'02 LISTE DE CONTRÔLE ET RAPPORT'!C47</f>
        <v>-        recueil de l’installation électrique dans les ouvrages de protection et</v>
      </c>
      <c r="D70" s="854"/>
      <c r="E70" s="854"/>
      <c r="F70" s="854"/>
      <c r="G70" s="855"/>
      <c r="H70" s="8" t="s">
        <v>6</v>
      </c>
      <c r="I70" s="8" t="s">
        <v>6</v>
      </c>
      <c r="J70" s="8" t="s">
        <v>6</v>
      </c>
      <c r="K70" s="8" t="s">
        <v>6</v>
      </c>
    </row>
    <row r="71" spans="1:11" ht="14.45" customHeight="1" x14ac:dyDescent="0.25">
      <c r="A71" s="380" t="str">
        <f>'02 LISTE DE CONTRÔLE ET RAPPORT'!A48</f>
        <v/>
      </c>
      <c r="B71" s="222"/>
      <c r="C71" s="853" t="str">
        <f>'02 LISTE DE CONTRÔLE ET RAPPORT'!C48</f>
        <v>-        manuel d’utilisation du groupe électrogène de secours (*à vérifier dans les abris où l’alimentation de secours est prescrite [abris de plus de 800 places protégées] ou installée).</v>
      </c>
      <c r="D71" s="854"/>
      <c r="E71" s="854"/>
      <c r="F71" s="854"/>
      <c r="G71" s="855"/>
      <c r="H71" s="8" t="s">
        <v>6</v>
      </c>
      <c r="I71" s="8" t="s">
        <v>6</v>
      </c>
      <c r="J71" s="8" t="s">
        <v>6</v>
      </c>
      <c r="K71" s="8" t="s">
        <v>6</v>
      </c>
    </row>
    <row r="72" spans="1:11" ht="14.45" customHeight="1" x14ac:dyDescent="0.25">
      <c r="A72" s="381" t="str">
        <f>'02 LISTE DE CONTRÔLE ET RAPPORT'!A49</f>
        <v/>
      </c>
      <c r="B72" s="225"/>
      <c r="C72" s="856" t="str">
        <f>'02 LISTE DE CONTRÔLE ET RAPPORT'!C49</f>
        <v>La documentation relative au groupe électrogène de secours doit comprendre le manuel d’utilisation et les instructions d’entretien ainsi que les indications suivantes: capacité du réservoir de carburant, niveau de l’eau de refroidissement, tableau des charges, résultat de la marche d’essai de 24 heures.</v>
      </c>
      <c r="D72" s="857"/>
      <c r="E72" s="857"/>
      <c r="F72" s="857"/>
      <c r="G72" s="858"/>
      <c r="H72" s="8" t="s">
        <v>6</v>
      </c>
      <c r="I72" s="8" t="s">
        <v>6</v>
      </c>
      <c r="J72" s="8" t="s">
        <v>6</v>
      </c>
      <c r="K72" s="8" t="s">
        <v>6</v>
      </c>
    </row>
    <row r="73" spans="1:11" ht="43.35" customHeight="1" x14ac:dyDescent="0.25">
      <c r="A73" s="378" t="str">
        <f>'02 LISTE DE CONTRÔLE ET RAPPORT'!A50</f>
        <v/>
      </c>
      <c r="B73" s="191">
        <v>1102.06</v>
      </c>
      <c r="C73" s="62" t="str">
        <f>'02 LISTE DE CONTRÔLE ET RAPPORT'!C50</f>
        <v>Description du défaut: Abris dans lesquels la transmission (trm) ou la télématique sont prescrites ou installées ainsi que constructions protégées:</v>
      </c>
      <c r="D73" s="342" t="s">
        <v>2430</v>
      </c>
      <c r="E73" s="418"/>
      <c r="F73" s="418"/>
      <c r="G73" s="419"/>
      <c r="H73" s="8" t="s">
        <v>6</v>
      </c>
      <c r="I73" s="8" t="s">
        <v>6</v>
      </c>
      <c r="J73" s="8" t="s">
        <v>6</v>
      </c>
      <c r="K73" s="8" t="s">
        <v>6</v>
      </c>
    </row>
    <row r="74" spans="1:11" ht="16.350000000000001" customHeight="1" x14ac:dyDescent="0.25">
      <c r="A74" s="379" t="str">
        <f>'02 LISTE DE CONTRÔLE ET RAPPORT'!A51</f>
        <v/>
      </c>
      <c r="B74" s="229"/>
      <c r="C74" s="856" t="str">
        <f>'02 LISTE DE CONTRÔLE ET RAPPORT'!C51</f>
        <v>Les plans des installations de trm/télématique révisés sont manquants (plan à l’échelle 1:50 et schémas).</v>
      </c>
      <c r="D74" s="857"/>
      <c r="E74" s="857"/>
      <c r="F74" s="857"/>
      <c r="G74" s="858"/>
      <c r="H74" s="8" t="s">
        <v>6</v>
      </c>
      <c r="I74" s="8" t="s">
        <v>6</v>
      </c>
      <c r="J74" s="8" t="s">
        <v>6</v>
      </c>
      <c r="K74" s="8" t="s">
        <v>6</v>
      </c>
    </row>
    <row r="75" spans="1:11" ht="14.45" customHeight="1" x14ac:dyDescent="0.25">
      <c r="A75" s="380" t="str">
        <f>'02 LISTE DE CONTRÔLE ET RAPPORT'!A52</f>
        <v/>
      </c>
      <c r="B75" s="222"/>
      <c r="C75" s="853" t="str">
        <f>'02 LISTE DE CONTRÔLE ET RAPPORT'!C52</f>
        <v>-        plan d’installation révisé pour les équipements de télématique (raccordements/installations),</v>
      </c>
      <c r="D75" s="854"/>
      <c r="E75" s="854"/>
      <c r="F75" s="854"/>
      <c r="G75" s="855"/>
      <c r="H75" s="8" t="s">
        <v>6</v>
      </c>
      <c r="I75" s="8" t="s">
        <v>6</v>
      </c>
      <c r="J75" s="8" t="s">
        <v>6</v>
      </c>
      <c r="K75" s="8" t="s">
        <v>6</v>
      </c>
    </row>
    <row r="76" spans="1:11" ht="14.45" customHeight="1" x14ac:dyDescent="0.25">
      <c r="A76" s="380" t="str">
        <f>'02 LISTE DE CONTRÔLE ET RAPPORT'!A53</f>
        <v/>
      </c>
      <c r="B76" s="222"/>
      <c r="C76" s="853" t="str">
        <f>'02 LISTE DE CONTRÔLE ET RAPPORT'!C53</f>
        <v>-        schéma de principe révisé pour les équipements de télématique (raccordements/installations),</v>
      </c>
      <c r="D76" s="854"/>
      <c r="E76" s="854"/>
      <c r="F76" s="854"/>
      <c r="G76" s="855"/>
      <c r="H76" s="8" t="s">
        <v>6</v>
      </c>
      <c r="I76" s="8" t="s">
        <v>6</v>
      </c>
      <c r="J76" s="8" t="s">
        <v>6</v>
      </c>
      <c r="K76" s="8" t="s">
        <v>6</v>
      </c>
    </row>
    <row r="77" spans="1:11" ht="14.45" customHeight="1" x14ac:dyDescent="0.25">
      <c r="A77" s="380" t="str">
        <f>'02 LISTE DE CONTRÔLE ET RAPPORT'!A54</f>
        <v/>
      </c>
      <c r="B77" s="222"/>
      <c r="C77" s="853" t="str">
        <f>'02 LISTE DE CONTRÔLE ET RAPPORT'!C54</f>
        <v>-        schéma de principe révisé pour l’installation radio 2500 MHz,</v>
      </c>
      <c r="D77" s="854"/>
      <c r="E77" s="854"/>
      <c r="F77" s="854"/>
      <c r="G77" s="855"/>
      <c r="H77" s="8" t="s">
        <v>6</v>
      </c>
      <c r="I77" s="8" t="s">
        <v>6</v>
      </c>
      <c r="J77" s="8" t="s">
        <v>6</v>
      </c>
      <c r="K77" s="8" t="s">
        <v>6</v>
      </c>
    </row>
    <row r="78" spans="1:11" ht="14.45" customHeight="1" x14ac:dyDescent="0.25">
      <c r="A78" s="380" t="str">
        <f>'02 LISTE DE CONTRÔLE ET RAPPORT'!A55</f>
        <v/>
      </c>
      <c r="B78" s="222"/>
      <c r="C78" s="853" t="str">
        <f>'02 LISTE DE CONTRÔLE ET RAPPORT'!C55</f>
        <v>-        schéma de principe révisé pour l’installation radio 200 MHz (ancienne),</v>
      </c>
      <c r="D78" s="854"/>
      <c r="E78" s="854"/>
      <c r="F78" s="854"/>
      <c r="G78" s="855"/>
      <c r="H78" s="8" t="s">
        <v>6</v>
      </c>
      <c r="I78" s="8" t="s">
        <v>6</v>
      </c>
      <c r="J78" s="8" t="s">
        <v>6</v>
      </c>
      <c r="K78" s="8" t="s">
        <v>6</v>
      </c>
    </row>
    <row r="79" spans="1:11" ht="14.45" customHeight="1" x14ac:dyDescent="0.25">
      <c r="A79" s="380" t="str">
        <f>'02 LISTE DE CONTRÔLE ET RAPPORT'!A56</f>
        <v/>
      </c>
      <c r="B79" s="222"/>
      <c r="C79" s="853" t="str">
        <f>'02 LISTE DE CONTRÔLE ET RAPPORT'!C56</f>
        <v>-        manuel d’utilisation du modem,</v>
      </c>
      <c r="D79" s="854"/>
      <c r="E79" s="854"/>
      <c r="F79" s="854"/>
      <c r="G79" s="855"/>
      <c r="H79" s="8" t="s">
        <v>6</v>
      </c>
      <c r="I79" s="8" t="s">
        <v>6</v>
      </c>
      <c r="J79" s="8" t="s">
        <v>6</v>
      </c>
      <c r="K79" s="8" t="s">
        <v>6</v>
      </c>
    </row>
    <row r="80" spans="1:11" ht="14.45" customHeight="1" x14ac:dyDescent="0.25">
      <c r="A80" s="380" t="str">
        <f>'02 LISTE DE CONTRÔLE ET RAPPORT'!A57</f>
        <v/>
      </c>
      <c r="B80" s="222"/>
      <c r="C80" s="853" t="str">
        <f>'02 LISTE DE CONTRÔLE ET RAPPORT'!C57</f>
        <v>-        manuel d’utilisation du routeur,</v>
      </c>
      <c r="D80" s="854"/>
      <c r="E80" s="854"/>
      <c r="F80" s="854"/>
      <c r="G80" s="855"/>
      <c r="H80" s="8" t="s">
        <v>6</v>
      </c>
      <c r="I80" s="8" t="s">
        <v>6</v>
      </c>
      <c r="J80" s="8" t="s">
        <v>6</v>
      </c>
      <c r="K80" s="8" t="s">
        <v>6</v>
      </c>
    </row>
    <row r="81" spans="1:11" ht="14.45" customHeight="1" x14ac:dyDescent="0.25">
      <c r="A81" s="380" t="str">
        <f>'02 LISTE DE CONTRÔLE ET RAPPORT'!A58</f>
        <v/>
      </c>
      <c r="B81" s="222"/>
      <c r="C81" s="853" t="str">
        <f>'02 LISTE DE CONTRÔLE ET RAPPORT'!C58</f>
        <v>-        manuel d’utilisation de l’autocommutateur d’usagers (ACU) et</v>
      </c>
      <c r="D81" s="854"/>
      <c r="E81" s="854"/>
      <c r="F81" s="854"/>
      <c r="G81" s="855"/>
      <c r="H81" s="8" t="s">
        <v>6</v>
      </c>
      <c r="I81" s="8" t="s">
        <v>6</v>
      </c>
      <c r="J81" s="8" t="s">
        <v>6</v>
      </c>
      <c r="K81" s="8" t="s">
        <v>6</v>
      </c>
    </row>
    <row r="82" spans="1:11" ht="14.45" customHeight="1" x14ac:dyDescent="0.25">
      <c r="A82" s="380" t="str">
        <f>'02 LISTE DE CONTRÔLE ET RAPPORT'!A59</f>
        <v/>
      </c>
      <c r="B82" s="222"/>
      <c r="C82" s="853" t="str">
        <f>'02 LISTE DE CONTRÔLE ET RAPPORT'!C59</f>
        <v>-        manuel d’utilisation du commutateur de réseau.</v>
      </c>
      <c r="D82" s="854"/>
      <c r="E82" s="854"/>
      <c r="F82" s="854"/>
      <c r="G82" s="855"/>
      <c r="H82" s="8" t="s">
        <v>6</v>
      </c>
      <c r="I82" s="8" t="s">
        <v>6</v>
      </c>
      <c r="J82" s="8" t="s">
        <v>6</v>
      </c>
      <c r="K82" s="8" t="s">
        <v>6</v>
      </c>
    </row>
    <row r="83" spans="1:11" ht="14.45" customHeight="1" x14ac:dyDescent="0.25">
      <c r="A83" s="381" t="str">
        <f>'02 LISTE DE CONTRÔLE ET RAPPORT'!A60</f>
        <v/>
      </c>
      <c r="B83" s="225"/>
      <c r="C83" s="856" t="str">
        <f>'02 LISTE DE CONTRÔLE ET RAPPORT'!C60</f>
        <v>Les raccordements sur place doivent être déterminés par un spécialiste et demandés auprès du fournisseur de réseau. La programmation de l’autocommutateur d’usagers (ACU) doit être effectuée par une entreprise spécialisée autorisée.</v>
      </c>
      <c r="D83" s="857"/>
      <c r="E83" s="857"/>
      <c r="F83" s="857"/>
      <c r="G83" s="858"/>
      <c r="H83" s="8" t="s">
        <v>6</v>
      </c>
      <c r="I83" s="8" t="s">
        <v>6</v>
      </c>
      <c r="J83" s="8" t="s">
        <v>6</v>
      </c>
      <c r="K83" s="8" t="s">
        <v>6</v>
      </c>
    </row>
    <row r="84" spans="1:11" ht="75.75" customHeight="1" thickBot="1" x14ac:dyDescent="0.3">
      <c r="A84" s="382" t="str">
        <f>'02 LISTE DE CONTRÔLE ET RAPPORT'!A61</f>
        <v/>
      </c>
      <c r="B84" s="192">
        <v>1102.07</v>
      </c>
      <c r="C84" s="483" t="str">
        <f>'02 LISTE DE CONTRÔLE ET RAPPORT'!C61</f>
        <v>Description du défaut: Abris dans lesquels la transmission (trm) ou la télématique sont prescrites ou installées ainsi que constructions protégées: le plan de situation révisé (échelle 1:500 ou 1:1000) avec les emplacements des antennes, y compris les raccordements, est manquant.</v>
      </c>
      <c r="D84" s="343" t="s">
        <v>2430</v>
      </c>
      <c r="E84" s="418"/>
      <c r="F84" s="418"/>
      <c r="G84" s="419"/>
      <c r="H84" s="8" t="s">
        <v>6</v>
      </c>
      <c r="I84" s="8" t="s">
        <v>6</v>
      </c>
      <c r="J84" s="8" t="s">
        <v>6</v>
      </c>
      <c r="K84" s="8" t="s">
        <v>6</v>
      </c>
    </row>
    <row r="85" spans="1:11" ht="15" customHeight="1" thickBot="1" x14ac:dyDescent="0.3">
      <c r="A85" s="329" t="str">
        <f>'02 LISTE DE CONTRÔLE ET RAPPORT'!A62</f>
        <v/>
      </c>
      <c r="B85" s="401">
        <v>1200</v>
      </c>
      <c r="C85" s="374" t="str">
        <f>'02 LISTE DE CONTRÔLE ET RAPPORT'!C62</f>
        <v>Entretien périodique</v>
      </c>
      <c r="D85" s="330"/>
      <c r="E85" s="371"/>
      <c r="F85" s="371"/>
      <c r="G85" s="372"/>
      <c r="H85" s="8" t="s">
        <v>6</v>
      </c>
      <c r="I85" s="8" t="s">
        <v>6</v>
      </c>
      <c r="J85" s="8" t="s">
        <v>6</v>
      </c>
      <c r="K85" s="8" t="s">
        <v>6</v>
      </c>
    </row>
    <row r="86" spans="1:11" ht="15" customHeight="1" thickBot="1" x14ac:dyDescent="0.3">
      <c r="A86" s="332" t="str">
        <f>'02 LISTE DE CONTRÔLE ET RAPPORT'!A63</f>
        <v/>
      </c>
      <c r="B86" s="207">
        <v>1201</v>
      </c>
      <c r="C86" s="480" t="str">
        <f>'02 LISTE DE CONTRÔLE ET RAPPORT'!C63</f>
        <v>Entretien périodique</v>
      </c>
      <c r="D86" s="240"/>
      <c r="E86" s="476"/>
      <c r="F86" s="476"/>
      <c r="G86" s="477"/>
      <c r="H86" s="8" t="s">
        <v>6</v>
      </c>
      <c r="I86" s="8" t="s">
        <v>6</v>
      </c>
      <c r="J86" s="8" t="s">
        <v>6</v>
      </c>
      <c r="K86" s="8" t="s">
        <v>6</v>
      </c>
    </row>
    <row r="87" spans="1:11" ht="29.1" customHeight="1" x14ac:dyDescent="0.25">
      <c r="A87" s="383" t="str">
        <f>'02 LISTE DE CONTRÔLE ET RAPPORT'!A64</f>
        <v/>
      </c>
      <c r="B87" s="193">
        <v>1201.01</v>
      </c>
      <c r="C87" s="484" t="str">
        <f>'02 LISTE DE CONTRÔLE ET RAPPORT'!C64</f>
        <v>Description du défaut: L’entretien périodique de l’ouvrage de protection n’a pas été effectué.</v>
      </c>
      <c r="D87" s="344" t="s">
        <v>2431</v>
      </c>
      <c r="E87" s="424"/>
      <c r="F87" s="424"/>
      <c r="G87" s="425"/>
      <c r="H87" s="8" t="s">
        <v>6</v>
      </c>
      <c r="I87" s="8" t="s">
        <v>6</v>
      </c>
      <c r="J87" s="8" t="s">
        <v>6</v>
      </c>
      <c r="K87" s="8" t="s">
        <v>6</v>
      </c>
    </row>
    <row r="88" spans="1:11" ht="44.45" customHeight="1" x14ac:dyDescent="0.25">
      <c r="A88" s="379" t="str">
        <f>'02 LISTE DE CONTRÔLE ET RAPPORT'!A65</f>
        <v/>
      </c>
      <c r="B88" s="229"/>
      <c r="C88" s="856" t="str">
        <f>'02 LISTE DE CONTRÔLE ET RAPPORT'!C65</f>
        <v xml:space="preserve">Conformément aux Instructions techniques pour l’entretien des constructions de protection civile de pleine valeur réalisées selon les ITO, les ITAS ou les ITMO (ITE), il convient de procéder chaque année à une entretien périodique selon les modalités suivantes: </v>
      </c>
      <c r="D88" s="857"/>
      <c r="E88" s="857"/>
      <c r="F88" s="857"/>
      <c r="G88" s="858"/>
      <c r="H88" s="8" t="s">
        <v>6</v>
      </c>
      <c r="I88" s="8" t="s">
        <v>6</v>
      </c>
      <c r="J88" s="8" t="s">
        <v>6</v>
      </c>
      <c r="K88" s="8" t="s">
        <v>6</v>
      </c>
    </row>
    <row r="89" spans="1:11" ht="14.45" customHeight="1" x14ac:dyDescent="0.25">
      <c r="A89" s="380" t="str">
        <f>'02 LISTE DE CONTRÔLE ET RAPPORT'!A66</f>
        <v/>
      </c>
      <c r="B89" s="222"/>
      <c r="C89" s="853" t="str">
        <f>'02 LISTE DE CONTRÔLE ET RAPPORT'!C66</f>
        <v>-        8 contrôles,</v>
      </c>
      <c r="D89" s="854"/>
      <c r="E89" s="854"/>
      <c r="F89" s="854"/>
      <c r="G89" s="855"/>
      <c r="H89" s="8" t="s">
        <v>6</v>
      </c>
      <c r="I89" s="8" t="s">
        <v>6</v>
      </c>
      <c r="J89" s="8" t="s">
        <v>6</v>
      </c>
      <c r="K89" s="8" t="s">
        <v>6</v>
      </c>
    </row>
    <row r="90" spans="1:11" ht="14.45" customHeight="1" x14ac:dyDescent="0.25">
      <c r="A90" s="380" t="str">
        <f>'02 LISTE DE CONTRÔLE ET RAPPORT'!A67</f>
        <v/>
      </c>
      <c r="B90" s="222"/>
      <c r="C90" s="853" t="str">
        <f>'02 LISTE DE CONTRÔLE ET RAPPORT'!C67</f>
        <v>-        3 PETITS entretiens et</v>
      </c>
      <c r="D90" s="854"/>
      <c r="E90" s="854"/>
      <c r="F90" s="854"/>
      <c r="G90" s="855"/>
      <c r="H90" s="8" t="s">
        <v>6</v>
      </c>
      <c r="I90" s="8" t="s">
        <v>6</v>
      </c>
      <c r="J90" s="8" t="s">
        <v>6</v>
      </c>
      <c r="K90" s="8" t="s">
        <v>6</v>
      </c>
    </row>
    <row r="91" spans="1:11" ht="14.45" customHeight="1" x14ac:dyDescent="0.25">
      <c r="A91" s="380" t="str">
        <f>'02 LISTE DE CONTRÔLE ET RAPPORT'!A68</f>
        <v/>
      </c>
      <c r="B91" s="222"/>
      <c r="C91" s="853" t="str">
        <f>'02 LISTE DE CONTRÔLE ET RAPPORT'!C68</f>
        <v>-        1 GRAND entretien.</v>
      </c>
      <c r="D91" s="854"/>
      <c r="E91" s="854"/>
      <c r="F91" s="854"/>
      <c r="G91" s="855"/>
      <c r="H91" s="8" t="s">
        <v>6</v>
      </c>
      <c r="I91" s="8" t="s">
        <v>6</v>
      </c>
      <c r="J91" s="8" t="s">
        <v>6</v>
      </c>
      <c r="K91" s="8" t="s">
        <v>6</v>
      </c>
    </row>
    <row r="92" spans="1:11" ht="14.45" customHeight="1" x14ac:dyDescent="0.25">
      <c r="A92" s="380" t="str">
        <f>'02 LISTE DE CONTRÔLE ET RAPPORT'!A69</f>
        <v/>
      </c>
      <c r="B92" s="222"/>
      <c r="C92" s="856" t="str">
        <f>'02 LISTE DE CONTRÔLE ET RAPPORT'!C69</f>
        <v>Pour assurer la disponibilité opérationnelle de la construction, il est indispensable que tous les préposés à la construction connaissent les installations techniques de leur construction et qu’ils effectuent l’entretien périodique de celle-ci. Des plans d’intervention appropriés doivent être établis et respectés.</v>
      </c>
      <c r="D92" s="857"/>
      <c r="E92" s="857"/>
      <c r="F92" s="857"/>
      <c r="G92" s="858"/>
      <c r="H92" s="8" t="s">
        <v>6</v>
      </c>
      <c r="I92" s="8" t="s">
        <v>6</v>
      </c>
      <c r="J92" s="8" t="s">
        <v>6</v>
      </c>
      <c r="K92" s="8" t="s">
        <v>6</v>
      </c>
    </row>
    <row r="93" spans="1:11" ht="14.45" customHeight="1" x14ac:dyDescent="0.25">
      <c r="A93" s="380" t="str">
        <f>'02 LISTE DE CONTRÔLE ET RAPPORT'!A70</f>
        <v/>
      </c>
      <c r="B93" s="222"/>
      <c r="C93" s="856" t="str">
        <f>'02 LISTE DE CONTRÔLE ET RAPPORT'!C70</f>
        <v xml:space="preserve">L’entretien périodique des construction protégées doit aussi être effectué chaque année selon le même principe. Cependant, conformément aux Directives concernant le degré de préparation réduit (DPR) des constructions protégées de la protection de la population, il n’est pas nécessaire de procéder à des rondes de contrôle. </v>
      </c>
      <c r="D93" s="857"/>
      <c r="E93" s="857"/>
      <c r="F93" s="857"/>
      <c r="G93" s="858"/>
      <c r="H93" s="8" t="s">
        <v>6</v>
      </c>
      <c r="I93" s="8" t="s">
        <v>6</v>
      </c>
      <c r="J93" s="8" t="s">
        <v>6</v>
      </c>
      <c r="K93" s="8" t="s">
        <v>6</v>
      </c>
    </row>
    <row r="94" spans="1:11" ht="14.45" customHeight="1" x14ac:dyDescent="0.25">
      <c r="A94" s="380" t="str">
        <f>'02 LISTE DE CONTRÔLE ET RAPPORT'!A71</f>
        <v/>
      </c>
      <c r="B94" s="222"/>
      <c r="C94" s="856" t="str">
        <f>'02 LISTE DE CONTRÔLE ET RAPPORT'!C71</f>
        <v>Conformément aux ITE, l’entretien périodique des abris spéciaux (abris en terrain découvert et dans des garages souterrains, abris d’hôpitaux et d’EMS) doit être effectué chaque année selon les modalités suivantes:</v>
      </c>
      <c r="D94" s="857"/>
      <c r="E94" s="857"/>
      <c r="F94" s="857"/>
      <c r="G94" s="858"/>
      <c r="H94" s="8" t="s">
        <v>6</v>
      </c>
      <c r="I94" s="8" t="s">
        <v>6</v>
      </c>
      <c r="J94" s="8" t="s">
        <v>6</v>
      </c>
      <c r="K94" s="8" t="s">
        <v>6</v>
      </c>
    </row>
    <row r="95" spans="1:11" ht="14.45" customHeight="1" x14ac:dyDescent="0.25">
      <c r="A95" s="380" t="str">
        <f>'02 LISTE DE CONTRÔLE ET RAPPORT'!A72</f>
        <v/>
      </c>
      <c r="B95" s="222"/>
      <c r="C95" s="856" t="str">
        <f>'02 LISTE DE CONTRÔLE ET RAPPORT'!C72</f>
        <v>ITAS – abris avec alimentation électrique de secours et/ou avec alimentation en eau:</v>
      </c>
      <c r="D95" s="857"/>
      <c r="E95" s="857"/>
      <c r="F95" s="857"/>
      <c r="G95" s="858"/>
      <c r="H95" s="8" t="s">
        <v>6</v>
      </c>
      <c r="I95" s="8" t="s">
        <v>6</v>
      </c>
      <c r="J95" s="8" t="s">
        <v>6</v>
      </c>
      <c r="K95" s="8" t="s">
        <v>6</v>
      </c>
    </row>
    <row r="96" spans="1:11" ht="14.45" customHeight="1" x14ac:dyDescent="0.25">
      <c r="A96" s="380" t="str">
        <f>'02 LISTE DE CONTRÔLE ET RAPPORT'!A73</f>
        <v/>
      </c>
      <c r="B96" s="222"/>
      <c r="C96" s="853" t="str">
        <f>'02 LISTE DE CONTRÔLE ET RAPPORT'!C73</f>
        <v>-        contrôles selon les besoins,</v>
      </c>
      <c r="D96" s="854"/>
      <c r="E96" s="854"/>
      <c r="F96" s="854"/>
      <c r="G96" s="855"/>
      <c r="H96" s="8" t="s">
        <v>6</v>
      </c>
      <c r="I96" s="8" t="s">
        <v>6</v>
      </c>
      <c r="J96" s="8" t="s">
        <v>6</v>
      </c>
      <c r="K96" s="8" t="s">
        <v>6</v>
      </c>
    </row>
    <row r="97" spans="1:11" ht="14.45" customHeight="1" x14ac:dyDescent="0.25">
      <c r="A97" s="380" t="str">
        <f>'02 LISTE DE CONTRÔLE ET RAPPORT'!A74</f>
        <v/>
      </c>
      <c r="B97" s="222"/>
      <c r="C97" s="853" t="str">
        <f>'02 LISTE DE CONTRÔLE ET RAPPORT'!C74</f>
        <v>-        3 PETITS entretiens et</v>
      </c>
      <c r="D97" s="854"/>
      <c r="E97" s="854"/>
      <c r="F97" s="854"/>
      <c r="G97" s="855"/>
      <c r="H97" s="8" t="s">
        <v>6</v>
      </c>
      <c r="I97" s="8" t="s">
        <v>6</v>
      </c>
      <c r="J97" s="8" t="s">
        <v>6</v>
      </c>
      <c r="K97" s="8" t="s">
        <v>6</v>
      </c>
    </row>
    <row r="98" spans="1:11" ht="14.45" customHeight="1" x14ac:dyDescent="0.25">
      <c r="A98" s="380" t="str">
        <f>'02 LISTE DE CONTRÔLE ET RAPPORT'!A75</f>
        <v/>
      </c>
      <c r="B98" s="222"/>
      <c r="C98" s="853" t="str">
        <f>'02 LISTE DE CONTRÔLE ET RAPPORT'!C75</f>
        <v>-        1 GRAND entretien</v>
      </c>
      <c r="D98" s="854"/>
      <c r="E98" s="854"/>
      <c r="F98" s="854"/>
      <c r="G98" s="855"/>
      <c r="H98" s="8" t="s">
        <v>6</v>
      </c>
      <c r="I98" s="8" t="s">
        <v>6</v>
      </c>
      <c r="J98" s="8" t="s">
        <v>6</v>
      </c>
      <c r="K98" s="8" t="s">
        <v>6</v>
      </c>
    </row>
    <row r="99" spans="1:11" ht="14.45" customHeight="1" x14ac:dyDescent="0.25">
      <c r="A99" s="380" t="str">
        <f>'02 LISTE DE CONTRÔLE ET RAPPORT'!A76</f>
        <v/>
      </c>
      <c r="B99" s="222"/>
      <c r="C99" s="856" t="str">
        <f>'02 LISTE DE CONTRÔLE ET RAPPORT'!C76</f>
        <v>ITAS – abris sans alimentation électrique de secours et/ou sans alimentation en eau:</v>
      </c>
      <c r="D99" s="857"/>
      <c r="E99" s="857"/>
      <c r="F99" s="857"/>
      <c r="G99" s="858"/>
      <c r="H99" s="8" t="s">
        <v>6</v>
      </c>
      <c r="I99" s="8" t="s">
        <v>6</v>
      </c>
      <c r="J99" s="8" t="s">
        <v>6</v>
      </c>
      <c r="K99" s="8" t="s">
        <v>6</v>
      </c>
    </row>
    <row r="100" spans="1:11" ht="14.45" customHeight="1" x14ac:dyDescent="0.25">
      <c r="A100" s="380" t="str">
        <f>'02 LISTE DE CONTRÔLE ET RAPPORT'!A77</f>
        <v/>
      </c>
      <c r="B100" s="222"/>
      <c r="C100" s="853" t="str">
        <f>'02 LISTE DE CONTRÔLE ET RAPPORT'!C77</f>
        <v>-        contrôles selon les besoins</v>
      </c>
      <c r="D100" s="854"/>
      <c r="E100" s="854"/>
      <c r="F100" s="854"/>
      <c r="G100" s="855"/>
      <c r="H100" s="8" t="s">
        <v>6</v>
      </c>
      <c r="I100" s="8" t="s">
        <v>6</v>
      </c>
      <c r="J100" s="8" t="s">
        <v>6</v>
      </c>
      <c r="K100" s="8" t="s">
        <v>6</v>
      </c>
    </row>
    <row r="101" spans="1:11" ht="14.45" customHeight="1" x14ac:dyDescent="0.25">
      <c r="A101" s="380" t="str">
        <f>'02 LISTE DE CONTRÔLE ET RAPPORT'!A78</f>
        <v/>
      </c>
      <c r="B101" s="222"/>
      <c r="C101" s="853" t="str">
        <f>'02 LISTE DE CONTRÔLE ET RAPPORT'!C78</f>
        <v>-        PETITS entretiens selon les besoins et</v>
      </c>
      <c r="D101" s="854"/>
      <c r="E101" s="854"/>
      <c r="F101" s="854"/>
      <c r="G101" s="855"/>
      <c r="H101" s="8" t="s">
        <v>6</v>
      </c>
      <c r="I101" s="8" t="s">
        <v>6</v>
      </c>
      <c r="J101" s="8" t="s">
        <v>6</v>
      </c>
      <c r="K101" s="8" t="s">
        <v>6</v>
      </c>
    </row>
    <row r="102" spans="1:11" ht="15" customHeight="1" thickBot="1" x14ac:dyDescent="0.3">
      <c r="A102" s="381" t="str">
        <f>'02 LISTE DE CONTRÔLE ET RAPPORT'!A79</f>
        <v/>
      </c>
      <c r="B102" s="225"/>
      <c r="C102" s="874" t="str">
        <f>'02 LISTE DE CONTRÔLE ET RAPPORT'!C79</f>
        <v>-        1 GRAND entretien.</v>
      </c>
      <c r="D102" s="875"/>
      <c r="E102" s="875"/>
      <c r="F102" s="875"/>
      <c r="G102" s="876"/>
      <c r="H102" s="8" t="s">
        <v>6</v>
      </c>
      <c r="I102" s="8" t="s">
        <v>6</v>
      </c>
      <c r="J102" s="8" t="s">
        <v>6</v>
      </c>
      <c r="K102" s="8" t="s">
        <v>6</v>
      </c>
    </row>
    <row r="103" spans="1:11" ht="15" customHeight="1" thickBot="1" x14ac:dyDescent="0.3">
      <c r="A103" s="332" t="str">
        <f>'02 LISTE DE CONTRÔLE ET RAPPORT'!A80</f>
        <v/>
      </c>
      <c r="B103" s="207">
        <v>1202</v>
      </c>
      <c r="C103" s="480" t="str">
        <f>'02 LISTE DE CONTRÔLE ET RAPPORT'!C80</f>
        <v>Personnel technique</v>
      </c>
      <c r="D103" s="240"/>
      <c r="E103" s="476"/>
      <c r="F103" s="476"/>
      <c r="G103" s="477"/>
      <c r="H103" s="8" t="s">
        <v>6</v>
      </c>
      <c r="I103" s="8" t="s">
        <v>6</v>
      </c>
      <c r="J103" s="8" t="s">
        <v>6</v>
      </c>
      <c r="K103" s="8" t="s">
        <v>6</v>
      </c>
    </row>
    <row r="104" spans="1:11" ht="29.1" customHeight="1" x14ac:dyDescent="0.25">
      <c r="A104" s="383" t="str">
        <f>'02 LISTE DE CONTRÔLE ET RAPPORT'!A81</f>
        <v/>
      </c>
      <c r="B104" s="193">
        <v>1202.01</v>
      </c>
      <c r="C104" s="484" t="str">
        <f>'02 LISTE DE CONTRÔLE ET RAPPORT'!C81</f>
        <v>Description du défaut: Aucune personne responsable de l’entretien de l’ouvrage de protection n’a été désignée.</v>
      </c>
      <c r="D104" s="344" t="s">
        <v>2431</v>
      </c>
      <c r="E104" s="424"/>
      <c r="F104" s="424"/>
      <c r="G104" s="425"/>
      <c r="H104" s="8" t="s">
        <v>6</v>
      </c>
      <c r="I104" s="8" t="s">
        <v>6</v>
      </c>
      <c r="J104" s="8" t="s">
        <v>6</v>
      </c>
      <c r="K104" s="8" t="s">
        <v>6</v>
      </c>
    </row>
    <row r="105" spans="1:11" x14ac:dyDescent="0.25">
      <c r="A105" s="379" t="str">
        <f>'02 LISTE DE CONTRÔLE ET RAPPORT'!A82</f>
        <v/>
      </c>
      <c r="B105" s="229"/>
      <c r="C105" s="856" t="str">
        <f>'02 LISTE DE CONTRÔLE ET RAPPORT'!C82</f>
        <v>Le propriétaire désigne une personne responsable de l’entretien.</v>
      </c>
      <c r="D105" s="857"/>
      <c r="E105" s="857"/>
      <c r="F105" s="857"/>
      <c r="G105" s="858"/>
      <c r="H105" s="8" t="s">
        <v>6</v>
      </c>
      <c r="I105" s="8" t="s">
        <v>6</v>
      </c>
      <c r="J105" s="8" t="s">
        <v>6</v>
      </c>
      <c r="K105" s="8" t="s">
        <v>6</v>
      </c>
    </row>
    <row r="106" spans="1:11" ht="32.1" customHeight="1" x14ac:dyDescent="0.25">
      <c r="A106" s="380" t="str">
        <f>'02 LISTE DE CONTRÔLE ET RAPPORT'!A83</f>
        <v/>
      </c>
      <c r="B106" s="222"/>
      <c r="C106" s="856" t="str">
        <f>'02 LISTE DE CONTRÔLE ET RAPPORT'!C83</f>
        <v>Celle-ci doit pouvoir disposer d’une équipe chargée de procéder aux travaux d’entretien conformément aux ITE.</v>
      </c>
      <c r="D106" s="857"/>
      <c r="E106" s="857"/>
      <c r="F106" s="857"/>
      <c r="G106" s="858"/>
      <c r="H106" s="8" t="s">
        <v>6</v>
      </c>
      <c r="I106" s="8" t="s">
        <v>6</v>
      </c>
      <c r="J106" s="8" t="s">
        <v>6</v>
      </c>
      <c r="K106" s="8" t="s">
        <v>6</v>
      </c>
    </row>
    <row r="107" spans="1:11" ht="14.45" customHeight="1" x14ac:dyDescent="0.25">
      <c r="A107" s="380" t="str">
        <f>'02 LISTE DE CONTRÔLE ET RAPPORT'!A84</f>
        <v/>
      </c>
      <c r="B107" s="222"/>
      <c r="C107" s="856" t="str">
        <f>'02 LISTE DE CONTRÔLE ET RAPPORT'!C84</f>
        <v>Peuvent faire partie de l’équipe chargée de l’entretien:</v>
      </c>
      <c r="D107" s="857"/>
      <c r="E107" s="857"/>
      <c r="F107" s="857"/>
      <c r="G107" s="858"/>
      <c r="H107" s="8" t="s">
        <v>6</v>
      </c>
      <c r="I107" s="8" t="s">
        <v>6</v>
      </c>
      <c r="J107" s="8" t="s">
        <v>6</v>
      </c>
      <c r="K107" s="8" t="s">
        <v>6</v>
      </c>
    </row>
    <row r="108" spans="1:11" ht="14.45" customHeight="1" x14ac:dyDescent="0.25">
      <c r="A108" s="380" t="str">
        <f>'02 LISTE DE CONTRÔLE ET RAPPORT'!A85</f>
        <v/>
      </c>
      <c r="B108" s="222"/>
      <c r="C108" s="853" t="str">
        <f>'02 LISTE DE CONTRÔLE ET RAPPORT'!C85</f>
        <v>-        préposé à la construction de la protection civile,</v>
      </c>
      <c r="D108" s="854"/>
      <c r="E108" s="854"/>
      <c r="F108" s="854"/>
      <c r="G108" s="855"/>
      <c r="H108" s="8" t="s">
        <v>6</v>
      </c>
      <c r="I108" s="8" t="s">
        <v>6</v>
      </c>
      <c r="J108" s="8" t="s">
        <v>6</v>
      </c>
      <c r="K108" s="8" t="s">
        <v>6</v>
      </c>
    </row>
    <row r="109" spans="1:11" ht="14.45" customHeight="1" x14ac:dyDescent="0.25">
      <c r="A109" s="380" t="str">
        <f>'02 LISTE DE CONTRÔLE ET RAPPORT'!A86</f>
        <v/>
      </c>
      <c r="B109" s="222"/>
      <c r="C109" s="853" t="str">
        <f>'02 LISTE DE CONTRÔLE ET RAPPORT'!C86</f>
        <v>-        employés de commune,</v>
      </c>
      <c r="D109" s="854"/>
      <c r="E109" s="854"/>
      <c r="F109" s="854"/>
      <c r="G109" s="855"/>
      <c r="H109" s="8" t="s">
        <v>6</v>
      </c>
      <c r="I109" s="8" t="s">
        <v>6</v>
      </c>
      <c r="J109" s="8" t="s">
        <v>6</v>
      </c>
      <c r="K109" s="8" t="s">
        <v>6</v>
      </c>
    </row>
    <row r="110" spans="1:11" ht="14.45" customHeight="1" x14ac:dyDescent="0.25">
      <c r="A110" s="380" t="str">
        <f>'02 LISTE DE CONTRÔLE ET RAPPORT'!A87</f>
        <v/>
      </c>
      <c r="B110" s="222"/>
      <c r="C110" s="853" t="str">
        <f>'02 LISTE DE CONTRÔLE ET RAPPORT'!C87</f>
        <v>-        service technique des hôpitaux,</v>
      </c>
      <c r="D110" s="854"/>
      <c r="E110" s="854"/>
      <c r="F110" s="854"/>
      <c r="G110" s="855"/>
      <c r="H110" s="8" t="s">
        <v>6</v>
      </c>
      <c r="I110" s="8" t="s">
        <v>6</v>
      </c>
      <c r="J110" s="8" t="s">
        <v>6</v>
      </c>
      <c r="K110" s="8" t="s">
        <v>6</v>
      </c>
    </row>
    <row r="111" spans="1:11" ht="14.45" customHeight="1" x14ac:dyDescent="0.25">
      <c r="A111" s="380" t="str">
        <f>'02 LISTE DE CONTRÔLE ET RAPPORT'!A88</f>
        <v/>
      </c>
      <c r="B111" s="222"/>
      <c r="C111" s="853" t="str">
        <f>'02 LISTE DE CONTRÔLE ET RAPPORT'!C88</f>
        <v>-        spécialistes,</v>
      </c>
      <c r="D111" s="854"/>
      <c r="E111" s="854"/>
      <c r="F111" s="854"/>
      <c r="G111" s="855"/>
      <c r="H111" s="8" t="s">
        <v>6</v>
      </c>
      <c r="I111" s="8" t="s">
        <v>6</v>
      </c>
      <c r="J111" s="8" t="s">
        <v>6</v>
      </c>
      <c r="K111" s="8" t="s">
        <v>6</v>
      </c>
    </row>
    <row r="112" spans="1:11" ht="14.45" customHeight="1" x14ac:dyDescent="0.25">
      <c r="A112" s="380" t="str">
        <f>'02 LISTE DE CONTRÔLE ET RAPPORT'!A89</f>
        <v/>
      </c>
      <c r="B112" s="222"/>
      <c r="C112" s="853" t="str">
        <f>'02 LISTE DE CONTRÔLE ET RAPPORT'!C89</f>
        <v>-        entreprises spécialisées et</v>
      </c>
      <c r="D112" s="854"/>
      <c r="E112" s="854"/>
      <c r="F112" s="854"/>
      <c r="G112" s="855"/>
      <c r="H112" s="8" t="s">
        <v>6</v>
      </c>
      <c r="I112" s="8" t="s">
        <v>6</v>
      </c>
      <c r="J112" s="8" t="s">
        <v>6</v>
      </c>
      <c r="K112" s="8" t="s">
        <v>6</v>
      </c>
    </row>
    <row r="113" spans="1:11" ht="14.45" customHeight="1" x14ac:dyDescent="0.25">
      <c r="A113" s="380" t="str">
        <f>'02 LISTE DE CONTRÔLE ET RAPPORT'!A90</f>
        <v/>
      </c>
      <c r="B113" s="222"/>
      <c r="C113" s="853" t="str">
        <f>'02 LISTE DE CONTRÔLE ET RAPPORT'!C90</f>
        <v>-        concierges.</v>
      </c>
      <c r="D113" s="854"/>
      <c r="E113" s="854"/>
      <c r="F113" s="854"/>
      <c r="G113" s="855"/>
      <c r="H113" s="8" t="s">
        <v>6</v>
      </c>
      <c r="I113" s="8" t="s">
        <v>6</v>
      </c>
      <c r="J113" s="8" t="s">
        <v>6</v>
      </c>
      <c r="K113" s="8" t="s">
        <v>6</v>
      </c>
    </row>
    <row r="114" spans="1:11" ht="34.35" customHeight="1" x14ac:dyDescent="0.25">
      <c r="A114" s="381" t="str">
        <f>'02 LISTE DE CONTRÔLE ET RAPPORT'!A91</f>
        <v/>
      </c>
      <c r="B114" s="225"/>
      <c r="C114" s="856" t="str">
        <f>'02 LISTE DE CONTRÔLE ET RAPPORT'!C91</f>
        <v>Pour des raisons de sécurité, au moins deux personnes doivent être présentes lors des PETITS et GRANDS entretiens (voir aussi la liste de contrôle 67023 de la Suva «Travailleurs isolés»).</v>
      </c>
      <c r="D114" s="857"/>
      <c r="E114" s="857"/>
      <c r="F114" s="857"/>
      <c r="G114" s="858"/>
      <c r="H114" s="8" t="s">
        <v>6</v>
      </c>
      <c r="I114" s="8" t="s">
        <v>6</v>
      </c>
      <c r="J114" s="8" t="s">
        <v>6</v>
      </c>
      <c r="K114" s="8" t="s">
        <v>6</v>
      </c>
    </row>
    <row r="115" spans="1:11" ht="29.1" customHeight="1" x14ac:dyDescent="0.25">
      <c r="A115" s="384" t="str">
        <f>'02 LISTE DE CONTRÔLE ET RAPPORT'!A92</f>
        <v/>
      </c>
      <c r="B115" s="63">
        <v>1202.02</v>
      </c>
      <c r="C115" s="485" t="str">
        <f>'02 LISTE DE CONTRÔLE ET RAPPORT'!C92</f>
        <v>Description du défaut: La personne responsable de l’entretien ne connaît pas les positions d’entretien.</v>
      </c>
      <c r="D115" s="345" t="s">
        <v>2431</v>
      </c>
      <c r="E115" s="424"/>
      <c r="F115" s="424"/>
      <c r="G115" s="425"/>
      <c r="H115" s="8" t="s">
        <v>6</v>
      </c>
      <c r="I115" s="8" t="s">
        <v>6</v>
      </c>
      <c r="J115" s="8" t="s">
        <v>6</v>
      </c>
      <c r="K115" s="8" t="s">
        <v>6</v>
      </c>
    </row>
    <row r="116" spans="1:11" ht="15.6" customHeight="1" x14ac:dyDescent="0.25">
      <c r="A116" s="377" t="str">
        <f>'02 LISTE DE CONTRÔLE ET RAPPORT'!A93</f>
        <v/>
      </c>
      <c r="B116" s="326"/>
      <c r="C116" s="834" t="str">
        <f>'02 LISTE DE CONTRÔLE ET RAPPORT'!C93</f>
        <v>L’entretien des ouvrages de protection se fonde sur les listes de contrôle de l’entretien (LCE) et les ITE 2000.</v>
      </c>
      <c r="D116" s="835"/>
      <c r="E116" s="835"/>
      <c r="F116" s="835"/>
      <c r="G116" s="836"/>
      <c r="H116" s="8" t="s">
        <v>6</v>
      </c>
      <c r="I116" s="8" t="s">
        <v>6</v>
      </c>
      <c r="J116" s="8" t="s">
        <v>6</v>
      </c>
      <c r="K116" s="8" t="s">
        <v>6</v>
      </c>
    </row>
    <row r="117" spans="1:11" ht="43.35" customHeight="1" x14ac:dyDescent="0.25">
      <c r="A117" s="384" t="str">
        <f>'02 LISTE DE CONTRÔLE ET RAPPORT'!A94</f>
        <v/>
      </c>
      <c r="B117" s="63">
        <v>1202.03</v>
      </c>
      <c r="C117" s="485" t="str">
        <f>'02 LISTE DE CONTRÔLE ET RAPPORT'!C94</f>
        <v>Description du défaut: La maintenance, l’entretien ou la préparation technique de l’ouvrage de protection ne peuvent pas être garantis avec le personnel technique mis à disposition.</v>
      </c>
      <c r="D117" s="345" t="s">
        <v>2431</v>
      </c>
      <c r="E117" s="424"/>
      <c r="F117" s="424"/>
      <c r="G117" s="425"/>
      <c r="H117" s="8" t="s">
        <v>6</v>
      </c>
      <c r="I117" s="8" t="s">
        <v>6</v>
      </c>
      <c r="J117" s="8" t="s">
        <v>6</v>
      </c>
      <c r="K117" s="8" t="s">
        <v>6</v>
      </c>
    </row>
    <row r="118" spans="1:11" ht="42" customHeight="1" x14ac:dyDescent="0.25">
      <c r="A118" s="379" t="str">
        <f>'02 LISTE DE CONTRÔLE ET RAPPORT'!A95</f>
        <v/>
      </c>
      <c r="B118" s="229"/>
      <c r="C118" s="856" t="str">
        <f>'02 LISTE DE CONTRÔLE ET RAPPORT'!C95</f>
        <v>Pour assurer la maintenance et l’entretien ainsi que la disponibilité opérationnelle de la construction protégée, une équipe d’entretien doit être mise à disposition. En fonction de la taille et du type de l’ouvrage de protection, celle-ci peut comprendre:</v>
      </c>
      <c r="D118" s="857"/>
      <c r="E118" s="857"/>
      <c r="F118" s="857"/>
      <c r="G118" s="858"/>
      <c r="H118" s="8" t="s">
        <v>6</v>
      </c>
      <c r="I118" s="8" t="s">
        <v>6</v>
      </c>
      <c r="J118" s="8" t="s">
        <v>6</v>
      </c>
      <c r="K118" s="8" t="s">
        <v>6</v>
      </c>
    </row>
    <row r="119" spans="1:11" ht="14.45" customHeight="1" x14ac:dyDescent="0.25">
      <c r="A119" s="380" t="str">
        <f>'02 LISTE DE CONTRÔLE ET RAPPORT'!A96</f>
        <v/>
      </c>
      <c r="B119" s="222"/>
      <c r="C119" s="853" t="str">
        <f>'02 LISTE DE CONTRÔLE ET RAPPORT'!C96</f>
        <v>-        1 personne responsable de l’entretien de l’ouvrage de protection et</v>
      </c>
      <c r="D119" s="854"/>
      <c r="E119" s="854"/>
      <c r="F119" s="854"/>
      <c r="G119" s="855"/>
      <c r="H119" s="8" t="s">
        <v>6</v>
      </c>
      <c r="I119" s="8" t="s">
        <v>6</v>
      </c>
      <c r="J119" s="8" t="s">
        <v>6</v>
      </c>
      <c r="K119" s="8" t="s">
        <v>6</v>
      </c>
    </row>
    <row r="120" spans="1:11" ht="14.45" customHeight="1" x14ac:dyDescent="0.25">
      <c r="A120" s="380" t="str">
        <f>'02 LISTE DE CONTRÔLE ET RAPPORT'!A97</f>
        <v/>
      </c>
      <c r="B120" s="222"/>
      <c r="C120" s="853" t="str">
        <f>'02 LISTE DE CONTRÔLE ET RAPPORT'!C97</f>
        <v>-        1 à 3 spécialistes électricité/ventilation/installations sanitaires/mécanique.</v>
      </c>
      <c r="D120" s="854"/>
      <c r="E120" s="854"/>
      <c r="F120" s="854"/>
      <c r="G120" s="855"/>
      <c r="H120" s="8" t="s">
        <v>6</v>
      </c>
      <c r="I120" s="8" t="s">
        <v>6</v>
      </c>
      <c r="J120" s="8" t="s">
        <v>6</v>
      </c>
      <c r="K120" s="8" t="s">
        <v>6</v>
      </c>
    </row>
    <row r="121" spans="1:11" ht="15" customHeight="1" thickBot="1" x14ac:dyDescent="0.3">
      <c r="A121" s="381" t="str">
        <f>'02 LISTE DE CONTRÔLE ET RAPPORT'!A98</f>
        <v/>
      </c>
      <c r="B121" s="225"/>
      <c r="C121" s="868" t="str">
        <f>'02 LISTE DE CONTRÔLE ET RAPPORT'!C98</f>
        <v>Le personnel technique doit être recruté, formé et engagé régulièrement.</v>
      </c>
      <c r="D121" s="869"/>
      <c r="E121" s="869"/>
      <c r="F121" s="869"/>
      <c r="G121" s="870"/>
      <c r="H121" s="8" t="s">
        <v>6</v>
      </c>
      <c r="I121" s="8" t="s">
        <v>6</v>
      </c>
      <c r="J121" s="8" t="s">
        <v>6</v>
      </c>
      <c r="K121" s="8" t="s">
        <v>6</v>
      </c>
    </row>
    <row r="122" spans="1:11" ht="15" customHeight="1" thickBot="1" x14ac:dyDescent="0.3">
      <c r="A122" s="332" t="str">
        <f>'02 LISTE DE CONTRÔLE ET RAPPORT'!A99</f>
        <v/>
      </c>
      <c r="B122" s="207">
        <v>1203</v>
      </c>
      <c r="C122" s="480" t="str">
        <f>'02 LISTE DE CONTRÔLE ET RAPPORT'!C99</f>
        <v xml:space="preserve">Outils et matériel servant à l’entretien </v>
      </c>
      <c r="D122" s="240"/>
      <c r="E122" s="476"/>
      <c r="F122" s="476"/>
      <c r="G122" s="477"/>
      <c r="H122" s="8" t="s">
        <v>6</v>
      </c>
      <c r="I122" s="8" t="s">
        <v>6</v>
      </c>
      <c r="J122" s="8" t="s">
        <v>6</v>
      </c>
      <c r="K122" s="8" t="s">
        <v>6</v>
      </c>
    </row>
    <row r="123" spans="1:11" ht="29.1" customHeight="1" x14ac:dyDescent="0.25">
      <c r="A123" s="376" t="str">
        <f>'02 LISTE DE CONTRÔLE ET RAPPORT'!A100</f>
        <v/>
      </c>
      <c r="B123" s="190">
        <v>1203.01</v>
      </c>
      <c r="C123" s="481" t="str">
        <f>'02 LISTE DE CONTRÔLE ET RAPPORT'!C100</f>
        <v>Description du défaut: Le personnel technique ne dispose pas des outils nécessaires à l’entretien périodique.</v>
      </c>
      <c r="D123" s="341" t="s">
        <v>2430</v>
      </c>
      <c r="E123" s="418"/>
      <c r="F123" s="418"/>
      <c r="G123" s="419"/>
      <c r="H123" s="8" t="s">
        <v>6</v>
      </c>
      <c r="I123" s="8" t="s">
        <v>6</v>
      </c>
      <c r="J123" s="8" t="s">
        <v>6</v>
      </c>
      <c r="K123" s="8" t="s">
        <v>6</v>
      </c>
    </row>
    <row r="124" spans="1:11" ht="31.35" customHeight="1" x14ac:dyDescent="0.25">
      <c r="A124" s="379" t="str">
        <f>'02 LISTE DE CONTRÔLE ET RAPPORT'!A101</f>
        <v/>
      </c>
      <c r="B124" s="229"/>
      <c r="C124" s="856" t="str">
        <f>'02 LISTE DE CONTRÔLE ET RAPPORT'!C101</f>
        <v>Afin de pouvoir effecteur l’entretien périodique, le personnel technique doit pouvoir disposer des outils et du matériel nécessaires, à savoir:</v>
      </c>
      <c r="D124" s="857"/>
      <c r="E124" s="857"/>
      <c r="F124" s="857"/>
      <c r="G124" s="858"/>
      <c r="H124" s="8" t="s">
        <v>6</v>
      </c>
      <c r="I124" s="8" t="s">
        <v>6</v>
      </c>
      <c r="J124" s="8" t="s">
        <v>6</v>
      </c>
      <c r="K124" s="8" t="s">
        <v>6</v>
      </c>
    </row>
    <row r="125" spans="1:11" ht="14.45" customHeight="1" x14ac:dyDescent="0.25">
      <c r="A125" s="380" t="str">
        <f>'02 LISTE DE CONTRÔLE ET RAPPORT'!A102</f>
        <v/>
      </c>
      <c r="B125" s="222"/>
      <c r="C125" s="853" t="str">
        <f>'02 LISTE DE CONTRÔLE ET RAPPORT'!C102</f>
        <v>-        banc de travail et chariot à outils dans les constructions protégées (livrés par l’OFPP),</v>
      </c>
      <c r="D125" s="854"/>
      <c r="E125" s="854"/>
      <c r="F125" s="854"/>
      <c r="G125" s="855"/>
      <c r="H125" s="8" t="s">
        <v>6</v>
      </c>
      <c r="I125" s="8" t="s">
        <v>6</v>
      </c>
      <c r="J125" s="8" t="s">
        <v>6</v>
      </c>
      <c r="K125" s="8" t="s">
        <v>6</v>
      </c>
    </row>
    <row r="126" spans="1:11" x14ac:dyDescent="0.25">
      <c r="A126" s="380" t="str">
        <f>'02 LISTE DE CONTRÔLE ET RAPPORT'!A103</f>
        <v/>
      </c>
      <c r="B126" s="222"/>
      <c r="C126" s="853" t="str">
        <f>'02 LISTE DE CONTRÔLE ET RAPPORT'!C103</f>
        <v>-        jeu d’outils simple dans les abris (fourni par le propriétaire),</v>
      </c>
      <c r="D126" s="854"/>
      <c r="E126" s="854"/>
      <c r="F126" s="854"/>
      <c r="G126" s="855"/>
      <c r="H126" s="8" t="s">
        <v>6</v>
      </c>
      <c r="I126" s="8" t="s">
        <v>6</v>
      </c>
      <c r="J126" s="8" t="s">
        <v>6</v>
      </c>
      <c r="K126" s="8" t="s">
        <v>6</v>
      </c>
    </row>
    <row r="127" spans="1:11" ht="14.45" customHeight="1" x14ac:dyDescent="0.25">
      <c r="A127" s="380" t="str">
        <f>'02 LISTE DE CONTRÔLE ET RAPPORT'!A104</f>
        <v/>
      </c>
      <c r="B127" s="222"/>
      <c r="C127" s="853" t="str">
        <f>'02 LISTE DE CONTRÔLE ET RAPPORT'!C104</f>
        <v>-        produits d’entretien et lubrifiants et</v>
      </c>
      <c r="D127" s="854"/>
      <c r="E127" s="854"/>
      <c r="F127" s="854"/>
      <c r="G127" s="855"/>
      <c r="H127" s="8" t="s">
        <v>6</v>
      </c>
      <c r="I127" s="8" t="s">
        <v>6</v>
      </c>
      <c r="J127" s="8" t="s">
        <v>6</v>
      </c>
      <c r="K127" s="8" t="s">
        <v>6</v>
      </c>
    </row>
    <row r="128" spans="1:11" ht="14.45" customHeight="1" x14ac:dyDescent="0.25">
      <c r="A128" s="380" t="str">
        <f>'02 LISTE DE CONTRÔLE ET RAPPORT'!A105</f>
        <v/>
      </c>
      <c r="B128" s="222"/>
      <c r="C128" s="853" t="str">
        <f>'02 LISTE DE CONTRÔLE ET RAPPORT'!C105</f>
        <v>-        appareils et produits de nettoyage.</v>
      </c>
      <c r="D128" s="854"/>
      <c r="E128" s="854"/>
      <c r="F128" s="854"/>
      <c r="G128" s="855"/>
      <c r="H128" s="8" t="s">
        <v>6</v>
      </c>
      <c r="I128" s="8" t="s">
        <v>6</v>
      </c>
      <c r="J128" s="8" t="s">
        <v>6</v>
      </c>
      <c r="K128" s="8" t="s">
        <v>6</v>
      </c>
    </row>
    <row r="129" spans="1:11" ht="29.1" customHeight="1" thickBot="1" x14ac:dyDescent="0.3">
      <c r="A129" s="381" t="str">
        <f>'02 LISTE DE CONTRÔLE ET RAPPORT'!A106</f>
        <v/>
      </c>
      <c r="B129" s="225"/>
      <c r="C129" s="868" t="str">
        <f>'02 LISTE DE CONTRÔLE ET RAPPORT'!C106</f>
        <v>Les appareils, outils et le matériel manquants doivent être achetés ou mis à la disposition du personnel technique.</v>
      </c>
      <c r="D129" s="869"/>
      <c r="E129" s="869"/>
      <c r="F129" s="869"/>
      <c r="G129" s="870"/>
      <c r="H129" s="8" t="s">
        <v>6</v>
      </c>
      <c r="I129" s="8" t="s">
        <v>6</v>
      </c>
      <c r="J129" s="8" t="s">
        <v>6</v>
      </c>
      <c r="K129" s="8" t="s">
        <v>6</v>
      </c>
    </row>
    <row r="130" spans="1:11" ht="15" customHeight="1" thickBot="1" x14ac:dyDescent="0.3">
      <c r="A130" s="329" t="str">
        <f>'02 LISTE DE CONTRÔLE ET RAPPORT'!A107</f>
        <v/>
      </c>
      <c r="B130" s="401">
        <v>1300</v>
      </c>
      <c r="C130" s="374" t="str">
        <f>'02 LISTE DE CONTRÔLE ET RAPPORT'!C107</f>
        <v>Documents</v>
      </c>
      <c r="D130" s="330"/>
      <c r="E130" s="371"/>
      <c r="F130" s="371"/>
      <c r="G130" s="372"/>
      <c r="H130" s="8" t="s">
        <v>6</v>
      </c>
      <c r="I130" s="8" t="s">
        <v>6</v>
      </c>
      <c r="J130" s="8" t="s">
        <v>6</v>
      </c>
      <c r="K130" s="8" t="s">
        <v>6</v>
      </c>
    </row>
    <row r="131" spans="1:11" ht="15" customHeight="1" thickBot="1" x14ac:dyDescent="0.3">
      <c r="A131" s="332" t="str">
        <f>'02 LISTE DE CONTRÔLE ET RAPPORT'!A108</f>
        <v/>
      </c>
      <c r="B131" s="207">
        <v>1301</v>
      </c>
      <c r="C131" s="480" t="str">
        <f>'02 LISTE DE CONTRÔLE ET RAPPORT'!C108</f>
        <v>Documents administratifs</v>
      </c>
      <c r="D131" s="240"/>
      <c r="E131" s="476"/>
      <c r="F131" s="476"/>
      <c r="G131" s="477"/>
      <c r="H131" s="8" t="s">
        <v>6</v>
      </c>
      <c r="I131" s="8" t="s">
        <v>6</v>
      </c>
      <c r="J131" s="8" t="s">
        <v>6</v>
      </c>
      <c r="K131" s="8" t="s">
        <v>6</v>
      </c>
    </row>
    <row r="132" spans="1:11" ht="29.1" customHeight="1" x14ac:dyDescent="0.25">
      <c r="A132" s="376" t="str">
        <f>'02 LISTE DE CONTRÔLE ET RAPPORT'!A109</f>
        <v/>
      </c>
      <c r="B132" s="190">
        <v>1301.01</v>
      </c>
      <c r="C132" s="481" t="str">
        <f>'02 LISTE DE CONTRÔLE ET RAPPORT'!C109</f>
        <v>Description du défaut: Le cahier des charges pour le personnel responsable de l’entretien est manquant.</v>
      </c>
      <c r="D132" s="341" t="s">
        <v>2430</v>
      </c>
      <c r="E132" s="418"/>
      <c r="F132" s="418"/>
      <c r="G132" s="419"/>
      <c r="H132" s="8" t="s">
        <v>6</v>
      </c>
      <c r="I132" s="8" t="s">
        <v>6</v>
      </c>
      <c r="J132" s="8" t="s">
        <v>6</v>
      </c>
      <c r="K132" s="8" t="s">
        <v>6</v>
      </c>
    </row>
    <row r="133" spans="1:11" ht="57.6" customHeight="1" thickBot="1" x14ac:dyDescent="0.3">
      <c r="A133" s="377" t="str">
        <f>'02 LISTE DE CONTRÔLE ET RAPPORT'!A110</f>
        <v/>
      </c>
      <c r="B133" s="326"/>
      <c r="C133" s="837" t="str">
        <f>'02 LISTE DE CONTRÔLE ET RAPPORT'!C110</f>
        <v>Il convient d’établir des cahiers des charges en vue de la coordination des tâches ou des différents postes ainsi que de leur différenciation (par exemple selon les ITE 2000, partie 1, appendice C). Ces cahiers des charges règlent les droits et les devoirs liés à l’entretien périodique des personnes responsables de l’entretien et, le cas échéant, du personnel technique mis à disposition.</v>
      </c>
      <c r="D133" s="838"/>
      <c r="E133" s="838"/>
      <c r="F133" s="838"/>
      <c r="G133" s="839"/>
      <c r="H133" s="8" t="s">
        <v>6</v>
      </c>
      <c r="I133" s="8" t="s">
        <v>6</v>
      </c>
      <c r="J133" s="8" t="s">
        <v>6</v>
      </c>
      <c r="K133" s="8" t="s">
        <v>6</v>
      </c>
    </row>
    <row r="134" spans="1:11" ht="15" customHeight="1" thickBot="1" x14ac:dyDescent="0.3">
      <c r="A134" s="332" t="str">
        <f>'02 LISTE DE CONTRÔLE ET RAPPORT'!A111</f>
        <v/>
      </c>
      <c r="B134" s="207">
        <v>1302</v>
      </c>
      <c r="C134" s="480" t="str">
        <f>'02 LISTE DE CONTRÔLE ET RAPPORT'!C111</f>
        <v>Documents techniques</v>
      </c>
      <c r="D134" s="240"/>
      <c r="E134" s="465"/>
      <c r="F134" s="466"/>
      <c r="G134" s="467"/>
      <c r="H134" s="8" t="s">
        <v>6</v>
      </c>
      <c r="I134" s="8" t="s">
        <v>6</v>
      </c>
      <c r="J134" s="8" t="s">
        <v>6</v>
      </c>
      <c r="K134" s="8" t="s">
        <v>6</v>
      </c>
    </row>
    <row r="135" spans="1:11" ht="29.1" customHeight="1" x14ac:dyDescent="0.25">
      <c r="A135" s="383" t="str">
        <f>'02 LISTE DE CONTRÔLE ET RAPPORT'!A112</f>
        <v/>
      </c>
      <c r="B135" s="193">
        <v>1302.01</v>
      </c>
      <c r="C135" s="484" t="str">
        <f>'02 LISTE DE CONTRÔLE ET RAPPORT'!C112</f>
        <v>Description du défaut: La liste de contrôle pour l’entretien (LCE) spécifique à l’ouvrage de protection est manquante.</v>
      </c>
      <c r="D135" s="344" t="s">
        <v>2431</v>
      </c>
      <c r="E135" s="424"/>
      <c r="F135" s="424"/>
      <c r="G135" s="425"/>
      <c r="H135" s="8" t="s">
        <v>6</v>
      </c>
      <c r="I135" s="8" t="s">
        <v>6</v>
      </c>
      <c r="J135" s="8" t="s">
        <v>6</v>
      </c>
      <c r="K135" s="8" t="s">
        <v>6</v>
      </c>
    </row>
    <row r="136" spans="1:11" ht="30.6" customHeight="1" thickBot="1" x14ac:dyDescent="0.3">
      <c r="A136" s="377" t="str">
        <f>'02 LISTE DE CONTRÔLE ET RAPPORT'!A113</f>
        <v/>
      </c>
      <c r="B136" s="326"/>
      <c r="C136" s="834" t="str">
        <f>'02 LISTE DE CONTRÔLE ET RAPPORT'!C113</f>
        <v>Pour l’exécution des travaux d’entretien, il convient d’établir, en collaboration avec l’autorité cantonale compétente, une LCE spécifique à la construction et établie sur la base des ITE, chap. 1.6 et exemple chap. 2.1.</v>
      </c>
      <c r="D136" s="835"/>
      <c r="E136" s="835"/>
      <c r="F136" s="835"/>
      <c r="G136" s="836"/>
      <c r="H136" s="8" t="s">
        <v>6</v>
      </c>
      <c r="I136" s="8" t="s">
        <v>6</v>
      </c>
      <c r="J136" s="8" t="s">
        <v>6</v>
      </c>
      <c r="K136" s="8" t="s">
        <v>6</v>
      </c>
    </row>
    <row r="137" spans="1:11" ht="29.1" hidden="1" customHeight="1" x14ac:dyDescent="0.25">
      <c r="A137" s="384" t="str">
        <f>'02 LISTE DE CONTRÔLE ET RAPPORT'!A114</f>
        <v/>
      </c>
      <c r="B137" s="63">
        <v>1302.02</v>
      </c>
      <c r="C137" s="485" t="str">
        <f>'02 LISTE DE CONTRÔLE ET RAPPORT'!C114</f>
        <v>Description du défaut: La liste de contrôle «Rétablissement du degré de préparation normal (DPN)» est manquante.</v>
      </c>
      <c r="D137" s="345" t="s">
        <v>2431</v>
      </c>
      <c r="E137" s="424"/>
      <c r="F137" s="424"/>
      <c r="G137" s="425"/>
      <c r="H137" s="8" t="s">
        <v>6</v>
      </c>
      <c r="I137" s="8" t="s">
        <v>6</v>
      </c>
      <c r="J137" s="1"/>
      <c r="K137" s="1"/>
    </row>
    <row r="138" spans="1:11" ht="16.350000000000001" hidden="1" customHeight="1" x14ac:dyDescent="0.25">
      <c r="A138" s="379" t="str">
        <f>'02 LISTE DE CONTRÔLE ET RAPPORT'!A115</f>
        <v/>
      </c>
      <c r="B138" s="229"/>
      <c r="C138" s="834" t="str">
        <f>'02 LISTE DE CONTRÔLE ET RAPPORT'!C115</f>
        <v>La liste de contrôle pour le rétablissement du degré de préparation normal est manquante et doit être établie.</v>
      </c>
      <c r="D138" s="835"/>
      <c r="E138" s="835"/>
      <c r="F138" s="835"/>
      <c r="G138" s="836"/>
      <c r="H138" s="8" t="s">
        <v>6</v>
      </c>
      <c r="I138" s="8" t="s">
        <v>6</v>
      </c>
      <c r="J138" s="1"/>
      <c r="K138" s="1"/>
    </row>
    <row r="139" spans="1:11" ht="30" hidden="1" customHeight="1" x14ac:dyDescent="0.25">
      <c r="A139" s="381" t="str">
        <f>'02 LISTE DE CONTRÔLE ET RAPPORT'!A116</f>
        <v/>
      </c>
      <c r="B139" s="225"/>
      <c r="C139" s="834" t="str">
        <f>'02 LISTE DE CONTRÔLE ET RAPPORT'!C116</f>
        <v xml:space="preserve">Le rétablissement du DPN est décrit dans la liste de contrôle «Aménagement du DPR» selon les Directives DPR, 2e partie. Il s’agit globalement de la procédure inverse à celle de l’aménagement du DPR. </v>
      </c>
      <c r="D139" s="835"/>
      <c r="E139" s="835"/>
      <c r="F139" s="835"/>
      <c r="G139" s="836"/>
      <c r="H139" s="8" t="s">
        <v>6</v>
      </c>
      <c r="I139" s="8" t="s">
        <v>6</v>
      </c>
      <c r="J139" s="1"/>
      <c r="K139" s="1"/>
    </row>
    <row r="140" spans="1:11" ht="29.1" hidden="1" customHeight="1" x14ac:dyDescent="0.25">
      <c r="A140" s="378" t="str">
        <f>'02 LISTE DE CONTRÔLE ET RAPPORT'!A117</f>
        <v/>
      </c>
      <c r="B140" s="191">
        <v>1302.03</v>
      </c>
      <c r="C140" s="62" t="str">
        <f>'02 LISTE DE CONTRÔLE ET RAPPORT'!C117</f>
        <v>Description du défaut: Le journal propre à cet ouvrage de protection (carnet de bord) est manquant.</v>
      </c>
      <c r="D140" s="342" t="s">
        <v>2430</v>
      </c>
      <c r="E140" s="418"/>
      <c r="F140" s="418"/>
      <c r="G140" s="419"/>
      <c r="H140" s="8" t="s">
        <v>6</v>
      </c>
      <c r="I140" s="8" t="s">
        <v>6</v>
      </c>
      <c r="J140" s="1"/>
      <c r="K140" s="1"/>
    </row>
    <row r="141" spans="1:11" ht="47.45" hidden="1" customHeight="1" x14ac:dyDescent="0.25">
      <c r="A141" s="379" t="str">
        <f>'02 LISTE DE CONTRÔLE ET RAPPORT'!A118</f>
        <v/>
      </c>
      <c r="B141" s="229"/>
      <c r="C141" s="834" t="str">
        <f>'02 LISTE DE CONTRÔLE ET RAPPORT'!C118</f>
        <v>Conformément aux ITE, il convient de tenir un journal de la construction de protection et d’y inscrire toutes les visites, occupations, entretiens, pannes, réparations, événements spéciaux, etc. Le journal doit être déposé dans l’entrée principale.</v>
      </c>
      <c r="D141" s="835"/>
      <c r="E141" s="835"/>
      <c r="F141" s="835"/>
      <c r="G141" s="836"/>
      <c r="H141" s="8" t="s">
        <v>6</v>
      </c>
      <c r="I141" s="8" t="s">
        <v>6</v>
      </c>
      <c r="J141" s="1"/>
      <c r="K141" s="1"/>
    </row>
    <row r="142" spans="1:11" ht="30" hidden="1" customHeight="1" x14ac:dyDescent="0.25">
      <c r="A142" s="381" t="str">
        <f>'02 LISTE DE CONTRÔLE ET RAPPORT'!A119</f>
        <v/>
      </c>
      <c r="B142" s="225"/>
      <c r="C142" s="834" t="str">
        <f>'02 LISTE DE CONTRÔLE ET RAPPORT'!C119</f>
        <v>Exemple: ITE 2000, page 2-15 pour les constructions protégées de pleine valeur ou ITE 1980, page 1.105 pour les constructions protégées aptes à être rénovées.</v>
      </c>
      <c r="D142" s="835"/>
      <c r="E142" s="835"/>
      <c r="F142" s="835"/>
      <c r="G142" s="836"/>
      <c r="H142" s="8" t="s">
        <v>6</v>
      </c>
      <c r="I142" s="8" t="s">
        <v>6</v>
      </c>
      <c r="J142" s="1"/>
      <c r="K142" s="1"/>
    </row>
    <row r="143" spans="1:11" ht="29.1" hidden="1" customHeight="1" x14ac:dyDescent="0.25">
      <c r="A143" s="378" t="str">
        <f>'02 LISTE DE CONTRÔLE ET RAPPORT'!A120</f>
        <v/>
      </c>
      <c r="B143" s="191">
        <v>1302.04</v>
      </c>
      <c r="C143" s="62" t="str">
        <f>'02 LISTE DE CONTRÔLE ET RAPPORT'!C120</f>
        <v>Description du défaut: La liste des pièces de rechange spécifique à cet ouvrage de protection est manquante.</v>
      </c>
      <c r="D143" s="342" t="s">
        <v>2430</v>
      </c>
      <c r="E143" s="418"/>
      <c r="F143" s="418"/>
      <c r="G143" s="419"/>
      <c r="H143" s="8" t="s">
        <v>6</v>
      </c>
      <c r="I143" s="8" t="s">
        <v>6</v>
      </c>
      <c r="J143" s="1"/>
      <c r="K143" s="1"/>
    </row>
    <row r="144" spans="1:11" ht="45.6" hidden="1" customHeight="1" x14ac:dyDescent="0.25">
      <c r="A144" s="379" t="str">
        <f>'02 LISTE DE CONTRÔLE ET RAPPORT'!A121</f>
        <v/>
      </c>
      <c r="B144" s="229"/>
      <c r="C144" s="834" t="str">
        <f>'02 LISTE DE CONTRÔLE ET RAPPORT'!C121</f>
        <v>Une liste des pièces de rechange et du matériel de remplacement doit être établie conformément aux ITE, 14e partie. Il convient de déterminer quel matériel de remplacement et quelles pièces de rechange doivent être disponibles dans l’ouvrage de protection et en quelles quantités.</v>
      </c>
      <c r="D144" s="835"/>
      <c r="E144" s="835"/>
      <c r="F144" s="835"/>
      <c r="G144" s="836"/>
      <c r="H144" s="8" t="s">
        <v>6</v>
      </c>
      <c r="I144" s="8" t="s">
        <v>6</v>
      </c>
      <c r="J144" s="1"/>
      <c r="K144" s="1"/>
    </row>
    <row r="145" spans="1:11" ht="60.6" hidden="1" customHeight="1" x14ac:dyDescent="0.25">
      <c r="A145" s="380" t="str">
        <f>'02 LISTE DE CONTRÔLE ET RAPPORT'!A122</f>
        <v/>
      </c>
      <c r="B145" s="222"/>
      <c r="C145" s="834" t="str">
        <f>'02 LISTE DE CONTRÔLE ET RAPPORT'!C122</f>
        <v xml:space="preserve">Une liste correspondante d’éléments (lampes à incandescence, lampes fluorescentes, starters, batteries, courroies de transmission, joints, nattes de filtre, etc.) classés par ordre de priorité (acquisitions courantes et acquisitions requises lors d’une préparation) doit être établie. Pour les acquisitions effectuées lors de la préparation, les sources d’approvisionnement doivent avoir été définies au préalable. </v>
      </c>
      <c r="D145" s="835"/>
      <c r="E145" s="835"/>
      <c r="F145" s="835"/>
      <c r="G145" s="836"/>
      <c r="H145" s="8" t="s">
        <v>6</v>
      </c>
      <c r="I145" s="8" t="s">
        <v>6</v>
      </c>
      <c r="J145" s="1"/>
      <c r="K145" s="1"/>
    </row>
    <row r="146" spans="1:11" ht="14.45" hidden="1" customHeight="1" x14ac:dyDescent="0.25">
      <c r="A146" s="381" t="str">
        <f>'02 LISTE DE CONTRÔLE ET RAPPORT'!A123</f>
        <v/>
      </c>
      <c r="B146" s="225"/>
      <c r="C146" s="834" t="str">
        <f>'02 LISTE DE CONTRÔLE ET RAPPORT'!C123</f>
        <v>Exemple: ITE 2000, page 14-22 ss</v>
      </c>
      <c r="D146" s="835"/>
      <c r="E146" s="835"/>
      <c r="F146" s="835"/>
      <c r="G146" s="836"/>
      <c r="H146" s="8" t="s">
        <v>6</v>
      </c>
      <c r="I146" s="8" t="s">
        <v>6</v>
      </c>
      <c r="J146" s="1"/>
      <c r="K146" s="1"/>
    </row>
    <row r="147" spans="1:11" ht="29.1" hidden="1" customHeight="1" x14ac:dyDescent="0.25">
      <c r="A147" s="384" t="str">
        <f>'02 LISTE DE CONTRÔLE ET RAPPORT'!A124</f>
        <v/>
      </c>
      <c r="B147" s="63">
        <v>1302.05</v>
      </c>
      <c r="C147" s="485" t="str">
        <f>'02 LISTE DE CONTRÔLE ET RAPPORT'!C124</f>
        <v>Description du défaut: La liste de contrôle selon les «Directives DPR, 2e partie» («Aménagement du DPR») est manquante.</v>
      </c>
      <c r="D147" s="345" t="s">
        <v>2431</v>
      </c>
      <c r="E147" s="424"/>
      <c r="F147" s="424"/>
      <c r="G147" s="425"/>
      <c r="H147" s="8" t="s">
        <v>6</v>
      </c>
      <c r="I147" s="8" t="s">
        <v>6</v>
      </c>
      <c r="J147" s="1"/>
      <c r="K147" s="1"/>
    </row>
    <row r="148" spans="1:11" ht="47.45" hidden="1" customHeight="1" x14ac:dyDescent="0.25">
      <c r="A148" s="377" t="str">
        <f>'02 LISTE DE CONTRÔLE ET RAPPORT'!A125</f>
        <v/>
      </c>
      <c r="B148" s="326"/>
      <c r="C148" s="834" t="str">
        <f>'02 LISTE DE CONTRÔLE ET RAPPORT'!C125</f>
        <v>Le degré de préparation de la construction protégée a été réduit (DPR). Par conséquent, la construction protégée n’est pas immédiatement opérationnelle. Conformément à la liste de contrôle «Aménagement du DPR 2e partie», les documents indiquant quelles mesures ont été prises pour mettre la construction protégée en DPR doivent être disponibles.</v>
      </c>
      <c r="D148" s="835"/>
      <c r="E148" s="835"/>
      <c r="F148" s="835"/>
      <c r="G148" s="836"/>
      <c r="H148" s="8" t="s">
        <v>6</v>
      </c>
      <c r="I148" s="8" t="s">
        <v>6</v>
      </c>
      <c r="J148" s="1"/>
      <c r="K148" s="1"/>
    </row>
    <row r="149" spans="1:11" ht="43.35" hidden="1" customHeight="1" x14ac:dyDescent="0.25">
      <c r="A149" s="378" t="str">
        <f>'02 LISTE DE CONTRÔLE ET RAPPORT'!A126</f>
        <v/>
      </c>
      <c r="B149" s="191">
        <v>1302.06</v>
      </c>
      <c r="C149" s="62" t="str">
        <f>'02 LISTE DE CONTRÔLE ET RAPPORT'!C126</f>
        <v>Description du défaut: Pour les constructions protégées de pleine valeur: les Instructions techniques pour l’entretien 2000 («ITE 2000») sont manquantes.</v>
      </c>
      <c r="D149" s="342" t="s">
        <v>2430</v>
      </c>
      <c r="E149" s="418"/>
      <c r="F149" s="418"/>
      <c r="G149" s="419"/>
      <c r="H149" s="8" t="s">
        <v>6</v>
      </c>
      <c r="I149" s="8" t="s">
        <v>6</v>
      </c>
      <c r="J149" s="1"/>
      <c r="K149" s="1"/>
    </row>
    <row r="150" spans="1:11" ht="30.6" hidden="1" customHeight="1" x14ac:dyDescent="0.25">
      <c r="A150" s="377" t="str">
        <f>'02 LISTE DE CONTRÔLE ET RAPPORT'!A127</f>
        <v/>
      </c>
      <c r="B150" s="326"/>
      <c r="C150" s="834" t="str">
        <f>'02 LISTE DE CONTRÔLE ET RAPPORT'!C127</f>
        <v>Pour assurer un entretien correct de l’ouvrage de protection, un exemplaire des ITE 2000 doit être disponible dans la construction.</v>
      </c>
      <c r="D150" s="835"/>
      <c r="E150" s="835"/>
      <c r="F150" s="835"/>
      <c r="G150" s="836"/>
      <c r="H150" s="8" t="s">
        <v>6</v>
      </c>
      <c r="I150" s="8" t="s">
        <v>6</v>
      </c>
      <c r="J150" s="1"/>
      <c r="K150" s="1"/>
    </row>
    <row r="151" spans="1:11" ht="43.35" hidden="1" customHeight="1" x14ac:dyDescent="0.25">
      <c r="A151" s="378" t="str">
        <f>'02 LISTE DE CONTRÔLE ET RAPPORT'!A128</f>
        <v/>
      </c>
      <c r="B151" s="191">
        <v>1302.07</v>
      </c>
      <c r="C151" s="62" t="str">
        <f>'02 LISTE DE CONTRÔLE ET RAPPORT'!C128</f>
        <v>Description du défaut: Pour les constructions protégées aptes à être rénovées: les Instructions techniques de l’OFPC pour l’entretien des constructions de protection civile «ITE 1980» sont manquantes.</v>
      </c>
      <c r="D151" s="342" t="s">
        <v>2430</v>
      </c>
      <c r="E151" s="418"/>
      <c r="F151" s="418"/>
      <c r="G151" s="419"/>
      <c r="H151" s="1" t="s">
        <v>6</v>
      </c>
      <c r="I151" s="8" t="s">
        <v>6</v>
      </c>
      <c r="J151" s="1"/>
      <c r="K151" s="1"/>
    </row>
    <row r="152" spans="1:11" ht="29.45" hidden="1" customHeight="1" thickBot="1" x14ac:dyDescent="0.3">
      <c r="A152" s="377" t="str">
        <f>'02 LISTE DE CONTRÔLE ET RAPPORT'!A129</f>
        <v/>
      </c>
      <c r="B152" s="326"/>
      <c r="C152" s="837" t="str">
        <f>'02 LISTE DE CONTRÔLE ET RAPPORT'!C129</f>
        <v>Pour assurer un entretien correct de l’ouvrage de protection, un exemplaire des ITE 1980 doit être disponible dans la construction.</v>
      </c>
      <c r="D152" s="838"/>
      <c r="E152" s="838"/>
      <c r="F152" s="838"/>
      <c r="G152" s="839"/>
      <c r="H152" s="1" t="s">
        <v>6</v>
      </c>
      <c r="I152" s="8" t="s">
        <v>6</v>
      </c>
      <c r="J152" s="1"/>
      <c r="K152" s="1"/>
    </row>
    <row r="153" spans="1:11" ht="29.45" customHeight="1" thickBot="1" x14ac:dyDescent="0.3">
      <c r="A153" s="332" t="str">
        <f>'02 LISTE DE CONTRÔLE ET RAPPORT'!A130</f>
        <v/>
      </c>
      <c r="B153" s="207">
        <v>1303</v>
      </c>
      <c r="C153" s="480" t="str">
        <f>'02 LISTE DE CONTRÔLE ET RAPPORT'!C130</f>
        <v>Listes de contrôle pour la préparation et les dérangements de constructions protégées et d’abris</v>
      </c>
      <c r="D153" s="240"/>
      <c r="E153" s="465"/>
      <c r="F153" s="466"/>
      <c r="G153" s="467"/>
      <c r="H153" s="8" t="s">
        <v>6</v>
      </c>
      <c r="I153" s="8" t="s">
        <v>6</v>
      </c>
      <c r="J153" s="8" t="s">
        <v>6</v>
      </c>
      <c r="K153" s="8" t="s">
        <v>6</v>
      </c>
    </row>
    <row r="154" spans="1:11" ht="43.35" customHeight="1" x14ac:dyDescent="0.25">
      <c r="A154" s="376" t="str">
        <f>'02 LISTE DE CONTRÔLE ET RAPPORT'!A131</f>
        <v/>
      </c>
      <c r="B154" s="190">
        <v>1303.01</v>
      </c>
      <c r="C154" s="481" t="str">
        <f>'02 LISTE DE CONTRÔLE ET RAPPORT'!C131</f>
        <v>Description du défaut: La liste de contrôle spécifique à l’ouvrage de protection pour la préparation et la mise en service en cas de conflit armé est manquante.</v>
      </c>
      <c r="D154" s="341" t="s">
        <v>2430</v>
      </c>
      <c r="E154" s="418"/>
      <c r="F154" s="418"/>
      <c r="G154" s="419"/>
      <c r="H154" s="8" t="s">
        <v>6</v>
      </c>
      <c r="I154" s="8" t="s">
        <v>6</v>
      </c>
      <c r="J154" s="8" t="s">
        <v>6</v>
      </c>
      <c r="K154" s="8" t="s">
        <v>6</v>
      </c>
    </row>
    <row r="155" spans="1:11" ht="45.6" customHeight="1" x14ac:dyDescent="0.25">
      <c r="A155" s="377" t="str">
        <f>'02 LISTE DE CONTRÔLE ET RAPPORT'!A132</f>
        <v/>
      </c>
      <c r="B155" s="326"/>
      <c r="C155" s="834" t="str">
        <f>'02 LISTE DE CONTRÔLE ET RAPPORT'!C132</f>
        <v>L’autorité cantonale responsable des ouvrages de protection décide si la liste de contrôle pour cet ouvrage de protection doit être établie maintenant ou au plus tard si le Conseil fédéral ordonne le renforcement des mesures de protection de la population (pour les constructions protégées, le MET).</v>
      </c>
      <c r="D155" s="835"/>
      <c r="E155" s="835"/>
      <c r="F155" s="835"/>
      <c r="G155" s="836"/>
      <c r="H155" s="8" t="s">
        <v>6</v>
      </c>
      <c r="I155" s="8" t="s">
        <v>6</v>
      </c>
      <c r="J155" s="8" t="s">
        <v>6</v>
      </c>
      <c r="K155" s="8" t="s">
        <v>6</v>
      </c>
    </row>
    <row r="156" spans="1:11" ht="43.35" customHeight="1" x14ac:dyDescent="0.25">
      <c r="A156" s="378" t="str">
        <f>'02 LISTE DE CONTRÔLE ET RAPPORT'!A133</f>
        <v/>
      </c>
      <c r="B156" s="191">
        <v>1303.02</v>
      </c>
      <c r="C156" s="62" t="str">
        <f>'02 LISTE DE CONTRÔLE ET RAPPORT'!C133</f>
        <v>Description du défaut: La liste de contrôle spécifique à l’ouvrage de protection pour la préparation et la mise en service en cas de catastrophe ou de situation d’urgence est manquante.</v>
      </c>
      <c r="D156" s="342" t="s">
        <v>2430</v>
      </c>
      <c r="E156" s="418"/>
      <c r="F156" s="418"/>
      <c r="G156" s="419"/>
      <c r="H156" s="8" t="s">
        <v>6</v>
      </c>
      <c r="I156" s="8" t="s">
        <v>6</v>
      </c>
      <c r="J156" s="8" t="s">
        <v>6</v>
      </c>
      <c r="K156" s="8" t="s">
        <v>6</v>
      </c>
    </row>
    <row r="157" spans="1:11" ht="63" customHeight="1" thickBot="1" x14ac:dyDescent="0.3">
      <c r="A157" s="377" t="str">
        <f>'02 LISTE DE CONTRÔLE ET RAPPORT'!A134</f>
        <v/>
      </c>
      <c r="B157" s="326"/>
      <c r="C157" s="834" t="str">
        <f>'02 LISTE DE CONTRÔLE ET RAPPORT'!C134</f>
        <v>La liste de contrôle spécifique à l’ouvrage de protection pour la préparation et la mise en service en cas de catastrophe ou de situation d’urgence indique les travaux à réaliser (exploitation, chauffage et ventilation, alimentation électrique de secours, alimentation en eau et eaux usées, etc.). Elle doit être établie en collaboration avec l’autorité cantonale responsable des ouvrages de protection.</v>
      </c>
      <c r="D157" s="835"/>
      <c r="E157" s="835"/>
      <c r="F157" s="835"/>
      <c r="G157" s="836"/>
      <c r="H157" s="8" t="s">
        <v>6</v>
      </c>
      <c r="I157" s="8" t="s">
        <v>6</v>
      </c>
      <c r="J157" s="8" t="s">
        <v>6</v>
      </c>
      <c r="K157" s="8" t="s">
        <v>6</v>
      </c>
    </row>
    <row r="158" spans="1:11" ht="29.1" hidden="1" customHeight="1" x14ac:dyDescent="0.25">
      <c r="A158" s="378" t="str">
        <f>'02 LISTE DE CONTRÔLE ET RAPPORT'!A135</f>
        <v/>
      </c>
      <c r="B158" s="191">
        <v>1303.03</v>
      </c>
      <c r="C158" s="62" t="str">
        <f>'02 LISTE DE CONTRÔLE ET RAPPORT'!C135</f>
        <v>Description du défaut: Les listes de contrôle pour les dérangements selon le manuel d’exploitation technique sont manquantes.</v>
      </c>
      <c r="D158" s="342" t="s">
        <v>2430</v>
      </c>
      <c r="E158" s="418"/>
      <c r="F158" s="418"/>
      <c r="G158" s="419"/>
      <c r="H158" s="8" t="s">
        <v>6</v>
      </c>
      <c r="I158" s="8" t="s">
        <v>6</v>
      </c>
      <c r="J158" s="1"/>
      <c r="K158" s="1"/>
    </row>
    <row r="159" spans="1:11" ht="14.45" hidden="1" customHeight="1" x14ac:dyDescent="0.25">
      <c r="A159" s="379" t="str">
        <f>'02 LISTE DE CONTRÔLE ET RAPPORT'!A136</f>
        <v/>
      </c>
      <c r="B159" s="229"/>
      <c r="C159" s="856" t="str">
        <f>'02 LISTE DE CONTRÔLE ET RAPPORT'!C136</f>
        <v>Liste non exhaustive:</v>
      </c>
      <c r="D159" s="857"/>
      <c r="E159" s="857"/>
      <c r="F159" s="857"/>
      <c r="G159" s="858"/>
      <c r="H159" s="8" t="s">
        <v>6</v>
      </c>
      <c r="I159" s="8" t="s">
        <v>6</v>
      </c>
      <c r="J159" s="1"/>
      <c r="K159" s="1"/>
    </row>
    <row r="160" spans="1:11" ht="14.45" hidden="1" customHeight="1" x14ac:dyDescent="0.25">
      <c r="A160" s="380" t="str">
        <f>'02 LISTE DE CONTRÔLE ET RAPPORT'!A137</f>
        <v/>
      </c>
      <c r="B160" s="222"/>
      <c r="C160" s="853" t="str">
        <f>'02 LISTE DE CONTRÔLE ET RAPPORT'!C137</f>
        <v>-        liste de contrôle Défaillance du ventilateur d’air pulsé,</v>
      </c>
      <c r="D160" s="854"/>
      <c r="E160" s="854"/>
      <c r="F160" s="854"/>
      <c r="G160" s="855"/>
      <c r="H160" s="8" t="s">
        <v>6</v>
      </c>
      <c r="I160" s="8" t="s">
        <v>6</v>
      </c>
      <c r="J160" s="1"/>
      <c r="K160" s="1"/>
    </row>
    <row r="161" spans="1:11" ht="14.45" hidden="1" customHeight="1" x14ac:dyDescent="0.25">
      <c r="A161" s="380" t="str">
        <f>'02 LISTE DE CONTRÔLE ET RAPPORT'!A138</f>
        <v/>
      </c>
      <c r="B161" s="222"/>
      <c r="C161" s="853" t="str">
        <f>'02 LISTE DE CONTRÔLE ET RAPPORT'!C138</f>
        <v>-        liste de contrôle Défaillance du réseau local d’alimentation en eau,</v>
      </c>
      <c r="D161" s="854"/>
      <c r="E161" s="854"/>
      <c r="F161" s="854"/>
      <c r="G161" s="855"/>
      <c r="H161" s="8" t="s">
        <v>6</v>
      </c>
      <c r="I161" s="8" t="s">
        <v>6</v>
      </c>
      <c r="J161" s="1"/>
      <c r="K161" s="1"/>
    </row>
    <row r="162" spans="1:11" ht="14.45" hidden="1" customHeight="1" x14ac:dyDescent="0.25">
      <c r="A162" s="380" t="str">
        <f>'02 LISTE DE CONTRÔLE ET RAPPORT'!A139</f>
        <v/>
      </c>
      <c r="B162" s="222"/>
      <c r="C162" s="853" t="str">
        <f>'02 LISTE DE CONTRÔLE ET RAPPORT'!C139</f>
        <v>-        liste de contrôle Refoulement des eaux déversées dans la canalisation locale,</v>
      </c>
      <c r="D162" s="854"/>
      <c r="E162" s="854"/>
      <c r="F162" s="854"/>
      <c r="G162" s="855"/>
      <c r="H162" s="8" t="s">
        <v>6</v>
      </c>
      <c r="I162" s="8" t="s">
        <v>6</v>
      </c>
      <c r="J162" s="1"/>
      <c r="K162" s="1"/>
    </row>
    <row r="163" spans="1:11" ht="14.45" hidden="1" customHeight="1" x14ac:dyDescent="0.25">
      <c r="A163" s="380" t="str">
        <f>'02 LISTE DE CONTRÔLE ET RAPPORT'!A140</f>
        <v/>
      </c>
      <c r="B163" s="222"/>
      <c r="C163" s="853" t="str">
        <f>'02 LISTE DE CONTRÔLE ET RAPPORT'!C140</f>
        <v>-        liste de contrôle Défaillance de la pompe à matières fécales,</v>
      </c>
      <c r="D163" s="854"/>
      <c r="E163" s="854"/>
      <c r="F163" s="854"/>
      <c r="G163" s="855"/>
      <c r="H163" s="8" t="s">
        <v>6</v>
      </c>
      <c r="I163" s="8" t="s">
        <v>6</v>
      </c>
      <c r="J163" s="1"/>
      <c r="K163" s="1"/>
    </row>
    <row r="164" spans="1:11" ht="14.45" hidden="1" customHeight="1" x14ac:dyDescent="0.25">
      <c r="A164" s="380" t="str">
        <f>'02 LISTE DE CONTRÔLE ET RAPPORT'!A141</f>
        <v/>
      </c>
      <c r="B164" s="222"/>
      <c r="C164" s="853" t="str">
        <f>'02 LISTE DE CONTRÔLE ET RAPPORT'!C141</f>
        <v>-        liste de contrôle Défaillance du réseau local d’alimentation en énergie électrique et</v>
      </c>
      <c r="D164" s="854"/>
      <c r="E164" s="854"/>
      <c r="F164" s="854"/>
      <c r="G164" s="855"/>
      <c r="H164" s="8" t="s">
        <v>6</v>
      </c>
      <c r="I164" s="8" t="s">
        <v>6</v>
      </c>
      <c r="J164" s="1"/>
      <c r="K164" s="1"/>
    </row>
    <row r="165" spans="1:11" ht="14.45" hidden="1" customHeight="1" x14ac:dyDescent="0.25">
      <c r="A165" s="380" t="str">
        <f>'02 LISTE DE CONTRÔLE ET RAPPORT'!A142</f>
        <v/>
      </c>
      <c r="B165" s="222"/>
      <c r="C165" s="853" t="str">
        <f>'02 LISTE DE CONTRÔLE ET RAPPORT'!C142</f>
        <v>-        liste de contrôle Défaillance du groupe électrogène de secours.</v>
      </c>
      <c r="D165" s="854"/>
      <c r="E165" s="854"/>
      <c r="F165" s="854"/>
      <c r="G165" s="855"/>
      <c r="H165" s="8" t="s">
        <v>6</v>
      </c>
      <c r="I165" s="8" t="s">
        <v>6</v>
      </c>
      <c r="J165" s="1"/>
      <c r="K165" s="1"/>
    </row>
    <row r="166" spans="1:11" ht="15" hidden="1" customHeight="1" thickBot="1" x14ac:dyDescent="0.3">
      <c r="A166" s="381" t="str">
        <f>'02 LISTE DE CONTRÔLE ET RAPPORT'!A143</f>
        <v/>
      </c>
      <c r="B166" s="225"/>
      <c r="C166" s="868" t="str">
        <f>'02 LISTE DE CONTRÔLE ET RAPPORT'!C143</f>
        <v>Les listes de contrôle doivent être établies en collaboration avec l’autorité cantonale responsable des ouvrages de protection.</v>
      </c>
      <c r="D166" s="869"/>
      <c r="E166" s="869"/>
      <c r="F166" s="869"/>
      <c r="G166" s="870"/>
      <c r="H166" s="8" t="s">
        <v>6</v>
      </c>
      <c r="I166" s="8" t="s">
        <v>6</v>
      </c>
      <c r="J166" s="1"/>
      <c r="K166" s="1"/>
    </row>
    <row r="167" spans="1:11" ht="30.75" thickBot="1" x14ac:dyDescent="0.3">
      <c r="A167" s="385" t="str">
        <f>'02 LISTE DE CONTRÔLE ET RAPPORT'!A144</f>
        <v/>
      </c>
      <c r="B167" s="194">
        <v>1400</v>
      </c>
      <c r="C167" s="486" t="s">
        <v>1166</v>
      </c>
      <c r="D167" s="411"/>
      <c r="E167" s="470"/>
      <c r="F167" s="470"/>
      <c r="G167" s="471"/>
      <c r="H167" s="8" t="s">
        <v>6</v>
      </c>
      <c r="I167" s="8" t="s">
        <v>6</v>
      </c>
      <c r="J167" s="8" t="s">
        <v>6</v>
      </c>
      <c r="K167" s="8" t="s">
        <v>6</v>
      </c>
    </row>
    <row r="168" spans="1:11" ht="14.45" customHeight="1" x14ac:dyDescent="0.25">
      <c r="A168" s="386" t="str">
        <f>'02 LISTE DE CONTRÔLE ET RAPPORT'!A145</f>
        <v/>
      </c>
      <c r="B168" s="195">
        <v>1401</v>
      </c>
      <c r="C168" s="487" t="str">
        <f>'02 LISTE DE CONTRÔLE ET RAPPORT'!C145</f>
        <v>Description des défauts:</v>
      </c>
      <c r="D168" s="335"/>
      <c r="E168" s="354"/>
      <c r="F168" s="354"/>
      <c r="G168" s="355"/>
      <c r="H168" s="8" t="s">
        <v>6</v>
      </c>
      <c r="I168" s="8" t="s">
        <v>6</v>
      </c>
      <c r="J168" s="8" t="s">
        <v>6</v>
      </c>
      <c r="K168" s="8" t="s">
        <v>6</v>
      </c>
    </row>
    <row r="169" spans="1:11" ht="14.45" customHeight="1" x14ac:dyDescent="0.25">
      <c r="A169" s="387" t="str">
        <f>'02 LISTE DE CONTRÔLE ET RAPPORT'!A146</f>
        <v/>
      </c>
      <c r="B169" s="196">
        <v>1402</v>
      </c>
      <c r="C169" s="488" t="str">
        <f>'02 LISTE DE CONTRÔLE ET RAPPORT'!C146</f>
        <v>Description des défauts:</v>
      </c>
      <c r="D169" s="336"/>
      <c r="E169" s="356"/>
      <c r="F169" s="356"/>
      <c r="G169" s="357"/>
      <c r="H169" s="8" t="s">
        <v>6</v>
      </c>
      <c r="I169" s="8" t="s">
        <v>6</v>
      </c>
      <c r="J169" s="8" t="s">
        <v>6</v>
      </c>
      <c r="K169" s="8" t="s">
        <v>6</v>
      </c>
    </row>
    <row r="170" spans="1:11" ht="15" customHeight="1" thickBot="1" x14ac:dyDescent="0.3">
      <c r="A170" s="388" t="str">
        <f>'02 LISTE DE CONTRÔLE ET RAPPORT'!A147</f>
        <v/>
      </c>
      <c r="B170" s="197">
        <v>1403</v>
      </c>
      <c r="C170" s="489" t="str">
        <f>'02 LISTE DE CONTRÔLE ET RAPPORT'!C147</f>
        <v>Description des défauts:</v>
      </c>
      <c r="D170" s="337"/>
      <c r="E170" s="358"/>
      <c r="F170" s="358"/>
      <c r="G170" s="359"/>
      <c r="H170" s="8" t="s">
        <v>6</v>
      </c>
      <c r="I170" s="8" t="s">
        <v>6</v>
      </c>
      <c r="J170" s="8" t="s">
        <v>6</v>
      </c>
      <c r="K170" s="8" t="s">
        <v>6</v>
      </c>
    </row>
    <row r="171" spans="1:11" ht="18.600000000000001" customHeight="1" thickBot="1" x14ac:dyDescent="0.3">
      <c r="A171" s="327" t="str">
        <f>'02 LISTE DE CONTRÔLE ET RAPPORT'!A148</f>
        <v/>
      </c>
      <c r="B171" s="400">
        <v>2000</v>
      </c>
      <c r="C171" s="373" t="str">
        <f>'02 LISTE DE CONTRÔLE ET RAPPORT'!C148</f>
        <v>Partie construction</v>
      </c>
      <c r="D171" s="328"/>
      <c r="E171" s="368"/>
      <c r="F171" s="368"/>
      <c r="G171" s="369"/>
      <c r="H171" s="8" t="s">
        <v>6</v>
      </c>
      <c r="I171" s="8" t="s">
        <v>6</v>
      </c>
      <c r="J171" s="8" t="s">
        <v>6</v>
      </c>
      <c r="K171" s="8" t="s">
        <v>6</v>
      </c>
    </row>
    <row r="172" spans="1:11" ht="15" customHeight="1" thickBot="1" x14ac:dyDescent="0.3">
      <c r="A172" s="329" t="str">
        <f>'02 LISTE DE CONTRÔLE ET RAPPORT'!A149</f>
        <v/>
      </c>
      <c r="B172" s="401">
        <v>2100</v>
      </c>
      <c r="C172" s="374" t="str">
        <f>'02 LISTE DE CONTRÔLE ET RAPPORT'!C149</f>
        <v>Généralités</v>
      </c>
      <c r="D172" s="330"/>
      <c r="E172" s="371"/>
      <c r="F172" s="371"/>
      <c r="G172" s="372"/>
      <c r="H172" s="8" t="s">
        <v>6</v>
      </c>
      <c r="I172" s="8" t="s">
        <v>6</v>
      </c>
      <c r="J172" s="8" t="s">
        <v>6</v>
      </c>
      <c r="K172" s="8" t="s">
        <v>6</v>
      </c>
    </row>
    <row r="173" spans="1:11" ht="15" customHeight="1" thickBot="1" x14ac:dyDescent="0.3">
      <c r="A173" s="332" t="str">
        <f>'02 LISTE DE CONTRÔLE ET RAPPORT'!A150</f>
        <v/>
      </c>
      <c r="B173" s="207">
        <v>2101</v>
      </c>
      <c r="C173" s="480" t="str">
        <f>'02 LISTE DE CONTRÔLE ET RAPPORT'!C150</f>
        <v>Installations et aménagements étrangers aux ouvrages de protection</v>
      </c>
      <c r="D173" s="240"/>
      <c r="E173" s="465"/>
      <c r="F173" s="466"/>
      <c r="G173" s="467"/>
      <c r="H173" s="8" t="s">
        <v>6</v>
      </c>
      <c r="I173" s="8" t="s">
        <v>6</v>
      </c>
      <c r="J173" s="8" t="s">
        <v>6</v>
      </c>
      <c r="K173" s="8" t="s">
        <v>6</v>
      </c>
    </row>
    <row r="174" spans="1:11" ht="43.35" customHeight="1" x14ac:dyDescent="0.25">
      <c r="A174" s="376" t="str">
        <f>'02 LISTE DE CONTRÔLE ET RAPPORT'!A151</f>
        <v/>
      </c>
      <c r="B174" s="190">
        <v>2101.0100000000002</v>
      </c>
      <c r="C174" s="481" t="str">
        <f>'02 LISTE DE CONTRÔLE ET RAPPORT'!C151</f>
        <v>Description du défaut: Il n’existe aucune autorisation des autorités responsables de la protection civile pour les adaptions structurelles ultérieures.</v>
      </c>
      <c r="D174" s="341" t="s">
        <v>2430</v>
      </c>
      <c r="E174" s="418"/>
      <c r="F174" s="418"/>
      <c r="G174" s="419"/>
      <c r="H174" s="8" t="s">
        <v>6</v>
      </c>
      <c r="I174" s="8" t="s">
        <v>6</v>
      </c>
      <c r="J174" s="8" t="s">
        <v>6</v>
      </c>
      <c r="K174" s="8" t="s">
        <v>6</v>
      </c>
    </row>
    <row r="175" spans="1:11" ht="62.1" customHeight="1" x14ac:dyDescent="0.25">
      <c r="A175" s="377" t="str">
        <f>'02 LISTE DE CONTRÔLE ET RAPPORT'!A152</f>
        <v/>
      </c>
      <c r="B175" s="326"/>
      <c r="C175" s="834" t="str">
        <f>'02 LISTE DE CONTRÔLE ET RAPPORT'!C152</f>
        <v>Afin de ne pas compromettre la fonction de protection de l’ouvrage de protection, aucune modification structurelle (p. ex. installation de cloisons ou d’un chauffe-eau) ne peut être entreprise sans autorisation. La responsabilité relève de l’OFPP (par la voie de service par l’intermédiaire du canton) pour les constructions protégées et de l’autorité cantonale responsable des ouvrages de protection pour les abris.</v>
      </c>
      <c r="D175" s="835"/>
      <c r="E175" s="835"/>
      <c r="F175" s="835"/>
      <c r="G175" s="836"/>
      <c r="H175" s="8" t="s">
        <v>6</v>
      </c>
      <c r="I175" s="8" t="s">
        <v>6</v>
      </c>
      <c r="J175" s="8" t="s">
        <v>6</v>
      </c>
      <c r="K175" s="8" t="s">
        <v>6</v>
      </c>
    </row>
    <row r="176" spans="1:11" ht="57.6" customHeight="1" x14ac:dyDescent="0.25">
      <c r="A176" s="378" t="str">
        <f>'02 LISTE DE CONTRÔLE ET RAPPORT'!A153</f>
        <v/>
      </c>
      <c r="B176" s="191">
        <v>2101.02</v>
      </c>
      <c r="C176" s="62" t="str">
        <f>'02 LISTE DE CONTRÔLE ET RAPPORT'!C153</f>
        <v>Description du défaut: Il manque une planification et des instructions affichées en permanence sur place concernant le démontage d’installations et d’éléments étrangers à l’ouvrage de protection et la remise de l’ouvrage de protection dans son état initial de fonction.</v>
      </c>
      <c r="D176" s="342" t="s">
        <v>2430</v>
      </c>
      <c r="E176" s="418"/>
      <c r="F176" s="418"/>
      <c r="G176" s="419"/>
      <c r="H176" s="8" t="s">
        <v>6</v>
      </c>
      <c r="I176" s="8" t="s">
        <v>6</v>
      </c>
      <c r="J176" s="8" t="s">
        <v>6</v>
      </c>
      <c r="K176" s="8" t="s">
        <v>6</v>
      </c>
    </row>
    <row r="177" spans="1:11" ht="31.35" customHeight="1" x14ac:dyDescent="0.25">
      <c r="A177" s="379" t="str">
        <f>'02 LISTE DE CONTRÔLE ET RAPPORT'!A154</f>
        <v/>
      </c>
      <c r="B177" s="229"/>
      <c r="C177" s="834" t="str">
        <f>'02 LISTE DE CONTRÔLE ET RAPPORT'!C154</f>
        <v>Il convient de planifier les modalités de la remise de l’ouvrage de protection dans son état initial de fonction (besoins en temps, personnel, matériel).</v>
      </c>
      <c r="D177" s="835"/>
      <c r="E177" s="835"/>
      <c r="F177" s="835"/>
      <c r="G177" s="836"/>
      <c r="H177" s="8" t="s">
        <v>6</v>
      </c>
      <c r="I177" s="8" t="s">
        <v>6</v>
      </c>
      <c r="J177" s="8" t="s">
        <v>6</v>
      </c>
      <c r="K177" s="8" t="s">
        <v>6</v>
      </c>
    </row>
    <row r="178" spans="1:11" ht="50.45" customHeight="1" x14ac:dyDescent="0.25">
      <c r="A178" s="381" t="str">
        <f>'02 LISTE DE CONTRÔLE ET RAPPORT'!A155</f>
        <v/>
      </c>
      <c r="B178" s="225"/>
      <c r="C178" s="834" t="str">
        <f>'02 LISTE DE CONTRÔLE ET RAPPORT'!C155</f>
        <v>En cas de modifications mineures n’affectant pas la fonction de protection de l’ouvrage de protection et permettant un retour en arrière rapide, il convient de documenter les modifications effectuées et la manière de revenir en arrière. Il n’y a pas d’autres mesures à prendre pour le moment.</v>
      </c>
      <c r="D178" s="835"/>
      <c r="E178" s="835"/>
      <c r="F178" s="835"/>
      <c r="G178" s="836"/>
      <c r="H178" s="8" t="s">
        <v>6</v>
      </c>
      <c r="I178" s="8" t="s">
        <v>6</v>
      </c>
      <c r="J178" s="8" t="s">
        <v>6</v>
      </c>
      <c r="K178" s="8" t="s">
        <v>6</v>
      </c>
    </row>
    <row r="179" spans="1:11" ht="57.6" customHeight="1" x14ac:dyDescent="0.25">
      <c r="A179" s="389" t="str">
        <f>'02 LISTE DE CONTRÔLE ET RAPPORT'!A156</f>
        <v/>
      </c>
      <c r="B179" s="198">
        <v>2101.0300000000002</v>
      </c>
      <c r="C179" s="490" t="str">
        <f>'02 LISTE DE CONTRÔLE ET RAPPORT'!C156</f>
        <v>Description du défaut: Avec la mise en place d’installations utilisées en temps de paix, des équipements techniques de l’ouvrage de protection (fermetures, installations de chauffage, de ventilation, sanitaires et électriques ou leurs composants) ont été retirés.</v>
      </c>
      <c r="D179" s="346" t="s">
        <v>2432</v>
      </c>
      <c r="E179" s="420"/>
      <c r="F179" s="420"/>
      <c r="G179" s="421"/>
      <c r="H179" s="8" t="s">
        <v>6</v>
      </c>
      <c r="I179" s="8" t="s">
        <v>6</v>
      </c>
      <c r="J179" s="8" t="s">
        <v>6</v>
      </c>
      <c r="K179" s="8" t="s">
        <v>6</v>
      </c>
    </row>
    <row r="180" spans="1:11" ht="46.35" customHeight="1" x14ac:dyDescent="0.25">
      <c r="A180" s="379" t="str">
        <f>'02 LISTE DE CONTRÔLE ET RAPPORT'!A157</f>
        <v/>
      </c>
      <c r="B180" s="229"/>
      <c r="C180" s="834" t="str">
        <f>'02 LISTE DE CONTRÔLE ET RAPPORT'!C157</f>
        <v xml:space="preserve">L’ouvrage de protection n’est plus utilisable dans sa fonction initialement prévue. Il n’est pas opérationnel! Les équipements techniques démontés (fermetures, installations de chauffage, de ventilation, sanitaires et électriques) doivent être montés sans délai. </v>
      </c>
      <c r="D180" s="835"/>
      <c r="E180" s="835"/>
      <c r="F180" s="835"/>
      <c r="G180" s="836"/>
      <c r="H180" s="8" t="s">
        <v>6</v>
      </c>
      <c r="I180" s="8" t="s">
        <v>6</v>
      </c>
      <c r="J180" s="8" t="s">
        <v>6</v>
      </c>
      <c r="K180" s="8" t="s">
        <v>6</v>
      </c>
    </row>
    <row r="181" spans="1:11" ht="30.6" customHeight="1" x14ac:dyDescent="0.25">
      <c r="A181" s="380" t="str">
        <f>'02 LISTE DE CONTRÔLE ET RAPPORT'!A158</f>
        <v/>
      </c>
      <c r="B181" s="222"/>
      <c r="C181" s="834" t="str">
        <f>'02 LISTE DE CONTRÔLE ET RAPPORT'!C158</f>
        <v>Si l’enveloppe n’est plus étanche du fait de modifications structurelles, l’ouvrage de protection n’est pas opérationnel! Il faut y remédier sans délai.</v>
      </c>
      <c r="D181" s="835"/>
      <c r="E181" s="835"/>
      <c r="F181" s="835"/>
      <c r="G181" s="836"/>
      <c r="H181" s="8" t="s">
        <v>6</v>
      </c>
      <c r="I181" s="8" t="s">
        <v>6</v>
      </c>
      <c r="J181" s="8" t="s">
        <v>6</v>
      </c>
      <c r="K181" s="8" t="s">
        <v>6</v>
      </c>
    </row>
    <row r="182" spans="1:11" ht="17.45" customHeight="1" x14ac:dyDescent="0.25">
      <c r="A182" s="381" t="str">
        <f>'02 LISTE DE CONTRÔLE ET RAPPORT'!A159</f>
        <v/>
      </c>
      <c r="B182" s="225"/>
      <c r="C182" s="834" t="str">
        <f>'02 LISTE DE CONTRÔLE ET RAPPORT'!C159</f>
        <v>La marche à suivre doit être discutée avec l’autorité cantonale responsable des ouvrages de protection.</v>
      </c>
      <c r="D182" s="835"/>
      <c r="E182" s="835"/>
      <c r="F182" s="835"/>
      <c r="G182" s="836"/>
      <c r="H182" s="8" t="s">
        <v>6</v>
      </c>
      <c r="I182" s="8" t="s">
        <v>6</v>
      </c>
      <c r="J182" s="8" t="s">
        <v>6</v>
      </c>
      <c r="K182" s="8" t="s">
        <v>6</v>
      </c>
    </row>
    <row r="183" spans="1:11" ht="43.35" customHeight="1" x14ac:dyDescent="0.25">
      <c r="A183" s="390" t="str">
        <f>'02 LISTE DE CONTRÔLE ET RAPPORT'!A160</f>
        <v/>
      </c>
      <c r="B183" s="199">
        <v>2101.04</v>
      </c>
      <c r="C183" s="491" t="str">
        <f>'02 LISTE DE CONTRÔLE ET RAPPORT'!C160</f>
        <v xml:space="preserve">Description du défaut: Il existe des revêtements de sol, de mur et de plafond présentant un risque d’incendie évident. La norme et les directives de protection incendie de l’AEAI s’appliquent. </v>
      </c>
      <c r="D183" s="347" t="s">
        <v>3</v>
      </c>
      <c r="E183" s="422"/>
      <c r="F183" s="422"/>
      <c r="G183" s="423"/>
      <c r="H183" s="8" t="s">
        <v>6</v>
      </c>
      <c r="I183" s="8" t="s">
        <v>6</v>
      </c>
      <c r="J183" s="8" t="s">
        <v>6</v>
      </c>
      <c r="K183" s="8" t="s">
        <v>6</v>
      </c>
    </row>
    <row r="184" spans="1:11" ht="33.6" customHeight="1" x14ac:dyDescent="0.25">
      <c r="A184" s="377" t="str">
        <f>'02 LISTE DE CONTRÔLE ET RAPPORT'!A161</f>
        <v/>
      </c>
      <c r="B184" s="326"/>
      <c r="C184" s="834" t="str">
        <f>'02 LISTE DE CONTRÔLE ET RAPPORT'!C161</f>
        <v>Ces revêtements posent un risque d’incendie et représentent un danger potentiel pour les personnes. La norme et les prescriptions de protection incendie de l’AEAI doivent être respectées. Il faut pour cela faire appel à un expert de la protection incendie. Si les prescriptions ne peuvent pas être respectées, les revêtements doivent être enlevés.</v>
      </c>
      <c r="D184" s="835"/>
      <c r="E184" s="835"/>
      <c r="F184" s="835"/>
      <c r="G184" s="836"/>
      <c r="H184" s="8" t="s">
        <v>6</v>
      </c>
      <c r="I184" s="8" t="s">
        <v>6</v>
      </c>
      <c r="J184" s="8" t="s">
        <v>6</v>
      </c>
      <c r="K184" s="8" t="s">
        <v>6</v>
      </c>
    </row>
    <row r="185" spans="1:11" ht="29.1" customHeight="1" x14ac:dyDescent="0.25">
      <c r="A185" s="384" t="str">
        <f>'02 LISTE DE CONTRÔLE ET RAPPORT'!A162</f>
        <v/>
      </c>
      <c r="B185" s="63">
        <v>2101.0500000000002</v>
      </c>
      <c r="C185" s="485" t="str">
        <f>'02 LISTE DE CONTRÔLE ET RAPPORT'!C162</f>
        <v>Description du défaut: Des conduites de vapeur, de gaz, de mazout ou d’autres agents dangereux traversent l’ouvrage de protection.</v>
      </c>
      <c r="D185" s="345" t="s">
        <v>2431</v>
      </c>
      <c r="E185" s="424"/>
      <c r="F185" s="424"/>
      <c r="G185" s="425"/>
      <c r="H185" s="8" t="s">
        <v>6</v>
      </c>
      <c r="I185" s="8" t="s">
        <v>6</v>
      </c>
      <c r="J185" s="8" t="s">
        <v>6</v>
      </c>
      <c r="K185" s="8" t="s">
        <v>6</v>
      </c>
    </row>
    <row r="186" spans="1:11" ht="44.1" customHeight="1" x14ac:dyDescent="0.25">
      <c r="A186" s="377" t="str">
        <f>'02 LISTE DE CONTRÔLE ET RAPPORT'!A163</f>
        <v/>
      </c>
      <c r="B186" s="326"/>
      <c r="C186" s="834" t="str">
        <f>'02 LISTE DE CONTRÔLE ET RAPPORT'!C163</f>
        <v>Les conduites de vapeur, de gaz, de mazout ou d’autres agents dangereux traversant l’ouvrage de protection sont interdites et doivent être retirées. La marche à suivre doit être discutée avec l’autorité cantonale responsable des ouvrages de protection.</v>
      </c>
      <c r="D186" s="835"/>
      <c r="E186" s="835"/>
      <c r="F186" s="835"/>
      <c r="G186" s="836"/>
      <c r="H186" s="8" t="s">
        <v>6</v>
      </c>
      <c r="I186" s="8" t="s">
        <v>6</v>
      </c>
      <c r="J186" s="8" t="s">
        <v>6</v>
      </c>
      <c r="K186" s="8" t="s">
        <v>6</v>
      </c>
    </row>
    <row r="187" spans="1:11" ht="29.1" customHeight="1" x14ac:dyDescent="0.25">
      <c r="A187" s="378" t="str">
        <f>'02 LISTE DE CONTRÔLE ET RAPPORT'!A164</f>
        <v/>
      </c>
      <c r="B187" s="191">
        <v>2101.06</v>
      </c>
      <c r="C187" s="62" t="str">
        <f>'02 LISTE DE CONTRÔLE ET RAPPORT'!C164</f>
        <v>Description du défaut: Le dispositif d’isolation thermique installé a posteriori n’est pas démontable.</v>
      </c>
      <c r="D187" s="342" t="s">
        <v>2430</v>
      </c>
      <c r="E187" s="418"/>
      <c r="F187" s="418"/>
      <c r="G187" s="419"/>
      <c r="H187" s="8" t="s">
        <v>6</v>
      </c>
      <c r="I187" s="8" t="s">
        <v>6</v>
      </c>
      <c r="J187" s="8" t="s">
        <v>6</v>
      </c>
      <c r="K187" s="8" t="s">
        <v>6</v>
      </c>
    </row>
    <row r="188" spans="1:11" ht="43.35" customHeight="1" x14ac:dyDescent="0.25">
      <c r="A188" s="377" t="str">
        <f>'02 LISTE DE CONTRÔLE ET RAPPORT'!A165</f>
        <v/>
      </c>
      <c r="B188" s="326"/>
      <c r="C188" s="834" t="str">
        <f>'02 LISTE DE CONTRÔLE ET RAPPORT'!C165</f>
        <v>Ce défaut fait qu’en cas d’occupation de l’ouvrage de protection, la chaleur ne peut être évacuée que de manière limitée. L’autorité cantonale responsable des ouvrages de protection doit donc évaluer l’ouvrage en termes d’évacuation de chaleur.</v>
      </c>
      <c r="D188" s="835"/>
      <c r="E188" s="835"/>
      <c r="F188" s="835"/>
      <c r="G188" s="836"/>
      <c r="H188" s="8" t="s">
        <v>6</v>
      </c>
      <c r="I188" s="8" t="s">
        <v>6</v>
      </c>
      <c r="J188" s="8" t="s">
        <v>6</v>
      </c>
      <c r="K188" s="8" t="s">
        <v>6</v>
      </c>
    </row>
    <row r="189" spans="1:11" ht="43.35" customHeight="1" x14ac:dyDescent="0.25">
      <c r="A189" s="384" t="str">
        <f>'02 LISTE DE CONTRÔLE ET RAPPORT'!A166</f>
        <v/>
      </c>
      <c r="B189" s="63">
        <v>2101.0700000000002</v>
      </c>
      <c r="C189" s="485" t="str">
        <f>'02 LISTE DE CONTRÔLE ET RAPPORT'!C166</f>
        <v>Description du défaut: Les installations et éléments étrangers à l’ouvrage de protection ne sont pas démontables ou fixés de manière à résister aux chocs.</v>
      </c>
      <c r="D189" s="345" t="s">
        <v>2431</v>
      </c>
      <c r="E189" s="424"/>
      <c r="F189" s="424"/>
      <c r="G189" s="425"/>
      <c r="H189" s="8" t="s">
        <v>6</v>
      </c>
      <c r="I189" s="8" t="s">
        <v>6</v>
      </c>
      <c r="J189" s="8" t="s">
        <v>6</v>
      </c>
      <c r="K189" s="8" t="s">
        <v>6</v>
      </c>
    </row>
    <row r="190" spans="1:11" ht="29.45" customHeight="1" x14ac:dyDescent="0.25">
      <c r="A190" s="379" t="str">
        <f>'02 LISTE DE CONTRÔLE ET RAPPORT'!A167</f>
        <v/>
      </c>
      <c r="B190" s="229"/>
      <c r="C190" s="834" t="str">
        <f>'02 LISTE DE CONTRÔLE ET RAPPORT'!C167</f>
        <v>La protection des personnes n’est plus garantie. Le défaut doit être éliminé. La marche à suivre doit être discutée avec l’autorité cantonale responsable des ouvrages de protection.</v>
      </c>
      <c r="D190" s="835"/>
      <c r="E190" s="835"/>
      <c r="F190" s="835"/>
      <c r="G190" s="836"/>
      <c r="H190" s="8" t="s">
        <v>6</v>
      </c>
      <c r="I190" s="8" t="s">
        <v>6</v>
      </c>
      <c r="J190" s="8" t="s">
        <v>6</v>
      </c>
      <c r="K190" s="8" t="s">
        <v>6</v>
      </c>
    </row>
    <row r="191" spans="1:11" ht="59.1" customHeight="1" x14ac:dyDescent="0.25">
      <c r="A191" s="381" t="str">
        <f>'02 LISTE DE CONTRÔLE ET RAPPORT'!A168</f>
        <v/>
      </c>
      <c r="B191" s="225"/>
      <c r="C191" s="834" t="str">
        <f>'02 LISTE DE CONTRÔLE ET RAPPORT'!C168</f>
        <v>Les installations et éléments étrangers à l’ouvrage de protection doivent être démontables (c’est-à-dire pouvoir être retirés de l’ouvrage de protection en cas d’occupation) ou, dans le cas des conduites d’eau, conduits de ventilation et d’évacuation d’air, canaux de câbles, équipements et appareils fixes, être fixés conformément aux IT Chocs.</v>
      </c>
      <c r="D191" s="835"/>
      <c r="E191" s="835"/>
      <c r="F191" s="835"/>
      <c r="G191" s="836"/>
      <c r="H191" s="8" t="s">
        <v>6</v>
      </c>
      <c r="I191" s="8" t="s">
        <v>6</v>
      </c>
      <c r="J191" s="8" t="s">
        <v>6</v>
      </c>
      <c r="K191" s="8" t="s">
        <v>6</v>
      </c>
    </row>
    <row r="192" spans="1:11" ht="29.1" customHeight="1" x14ac:dyDescent="0.25">
      <c r="A192" s="384" t="str">
        <f>'02 LISTE DE CONTRÔLE ET RAPPORT'!A169</f>
        <v/>
      </c>
      <c r="B192" s="63">
        <v>2101.08</v>
      </c>
      <c r="C192" s="485" t="str">
        <f>'02 LISTE DE CONTRÔLE ET RAPPORT'!C169</f>
        <v>Description du défaut: Il manque devant l’entrée de l’enveloppe de la construction un dispositif permettant d’arrêter les conduites tierces.</v>
      </c>
      <c r="D192" s="345" t="s">
        <v>2431</v>
      </c>
      <c r="E192" s="424"/>
      <c r="F192" s="424"/>
      <c r="G192" s="425"/>
      <c r="H192" s="8" t="s">
        <v>6</v>
      </c>
      <c r="I192" s="8" t="s">
        <v>6</v>
      </c>
      <c r="J192" s="8" t="s">
        <v>6</v>
      </c>
      <c r="K192" s="8" t="s">
        <v>6</v>
      </c>
    </row>
    <row r="193" spans="1:11" ht="77.45" customHeight="1" thickBot="1" x14ac:dyDescent="0.3">
      <c r="A193" s="377" t="str">
        <f>'02 LISTE DE CONTRÔLE ET RAPPORT'!A170</f>
        <v/>
      </c>
      <c r="B193" s="326"/>
      <c r="C193" s="837" t="str">
        <f>'02 LISTE DE CONTRÔLE ET RAPPORT'!C170</f>
        <v>Les conduites (eau froide, eau chaude, eau chaude pompée) qui n’ont pas été installées pour l’ouvrage de protection (étrangères à l’ouvrage de protection) doivent être dotées d’une vanne d’arrêt devant l’entrée de l’ouvrage de protection. L’absence de vanne constitue un défaut. Les vannes doivent être montées par une entreprise spécialisée juste avant le passage à travers l’enveloppe de la construction (ou après en cas d’impossibilité).</v>
      </c>
      <c r="D193" s="838"/>
      <c r="E193" s="838"/>
      <c r="F193" s="838"/>
      <c r="G193" s="839"/>
      <c r="H193" s="8" t="s">
        <v>6</v>
      </c>
      <c r="I193" s="8" t="s">
        <v>6</v>
      </c>
      <c r="J193" s="8" t="s">
        <v>6</v>
      </c>
      <c r="K193" s="8" t="s">
        <v>6</v>
      </c>
    </row>
    <row r="194" spans="1:11" ht="15" hidden="1" customHeight="1" thickBot="1" x14ac:dyDescent="0.3">
      <c r="A194" s="332" t="str">
        <f>'02 LISTE DE CONTRÔLE ET RAPPORT'!A171</f>
        <v/>
      </c>
      <c r="B194" s="207">
        <v>2102</v>
      </c>
      <c r="C194" s="480" t="str">
        <f>'02 LISTE DE CONTRÔLE ET RAPPORT'!C171</f>
        <v>Plan d’ensemble et désignation des locaux</v>
      </c>
      <c r="D194" s="240"/>
      <c r="E194" s="465"/>
      <c r="F194" s="466"/>
      <c r="G194" s="467"/>
      <c r="H194" s="8" t="s">
        <v>6</v>
      </c>
      <c r="I194" s="8" t="s">
        <v>6</v>
      </c>
      <c r="J194" s="1"/>
      <c r="K194" s="1"/>
    </row>
    <row r="195" spans="1:11" ht="29.1" hidden="1" customHeight="1" x14ac:dyDescent="0.25">
      <c r="A195" s="376" t="str">
        <f>'02 LISTE DE CONTRÔLE ET RAPPORT'!A172</f>
        <v/>
      </c>
      <c r="B195" s="190">
        <v>2102.0100000000002</v>
      </c>
      <c r="C195" s="481" t="str">
        <f>'02 LISTE DE CONTRÔLE ET RAPPORT'!C172</f>
        <v xml:space="preserve">Description du défaut: Il manque un plan d’ensemble de l’ouvrage de protection affiché en permanence. </v>
      </c>
      <c r="D195" s="341" t="s">
        <v>2430</v>
      </c>
      <c r="E195" s="418"/>
      <c r="F195" s="418"/>
      <c r="G195" s="419"/>
      <c r="H195" s="8" t="s">
        <v>6</v>
      </c>
      <c r="I195" s="8" t="s">
        <v>6</v>
      </c>
      <c r="J195" s="1"/>
      <c r="K195" s="1"/>
    </row>
    <row r="196" spans="1:11" ht="34.35" hidden="1" customHeight="1" x14ac:dyDescent="0.25">
      <c r="A196" s="377" t="str">
        <f>'02 LISTE DE CONTRÔLE ET RAPPORT'!A173</f>
        <v/>
      </c>
      <c r="B196" s="229"/>
      <c r="C196" s="834" t="str">
        <f>'02 LISTE DE CONTRÔLE ET RAPPORT'!C173</f>
        <v>Dans les constructions protégées, un plan d’ensemble doit être fixé à la paroi (ITO ch. 2.95.2). Le plan doit être fixé sur un panneau et affiché en permanence.</v>
      </c>
      <c r="D196" s="835"/>
      <c r="E196" s="835"/>
      <c r="F196" s="835"/>
      <c r="G196" s="836"/>
      <c r="H196" s="8" t="s">
        <v>6</v>
      </c>
      <c r="I196" s="8" t="s">
        <v>6</v>
      </c>
      <c r="J196" s="1"/>
      <c r="K196" s="1"/>
    </row>
    <row r="197" spans="1:11" ht="32.450000000000003" hidden="1" customHeight="1" x14ac:dyDescent="0.25">
      <c r="A197" s="381" t="str">
        <f>'02 LISTE DE CONTRÔLE ET RAPPORT'!A174</f>
        <v/>
      </c>
      <c r="B197" s="225"/>
      <c r="C197" s="834" t="str">
        <f>'02 LISTE DE CONTRÔLE ET RAPPORT'!C174</f>
        <v>Dans les PC et po att, le plan d’ensemble est accroché à une paroi libre du réfectoire; dans les unités d’hôpital protégées et les centres sanitaires protégés, les plans doivent être affichés dans les locaux de triage/réception/désinfection.</v>
      </c>
      <c r="D197" s="835"/>
      <c r="E197" s="835"/>
      <c r="F197" s="835"/>
      <c r="G197" s="836"/>
      <c r="H197" s="8" t="s">
        <v>6</v>
      </c>
      <c r="I197" s="8" t="s">
        <v>6</v>
      </c>
      <c r="J197" s="1"/>
      <c r="K197" s="1"/>
    </row>
    <row r="198" spans="1:11" ht="29.1" hidden="1" customHeight="1" x14ac:dyDescent="0.25">
      <c r="A198" s="378" t="str">
        <f>'02 LISTE DE CONTRÔLE ET RAPPORT'!A175</f>
        <v/>
      </c>
      <c r="B198" s="191">
        <v>2102.02</v>
      </c>
      <c r="C198" s="62" t="str">
        <f>'02 LISTE DE CONTRÔLE ET RAPPORT'!C175</f>
        <v>Description du défaut: Il manque une désignation des locaux apposée en permanence et qui corresponde au plan d’ensemble.</v>
      </c>
      <c r="D198" s="342" t="s">
        <v>2430</v>
      </c>
      <c r="E198" s="418"/>
      <c r="F198" s="418"/>
      <c r="G198" s="419"/>
      <c r="H198" s="8" t="s">
        <v>6</v>
      </c>
      <c r="I198" s="8" t="s">
        <v>6</v>
      </c>
      <c r="J198" s="1"/>
      <c r="K198" s="1"/>
    </row>
    <row r="199" spans="1:11" ht="35.1" hidden="1" customHeight="1" thickBot="1" x14ac:dyDescent="0.3">
      <c r="A199" s="377" t="str">
        <f>'02 LISTE DE CONTRÔLE ET RAPPORT'!A176</f>
        <v/>
      </c>
      <c r="B199" s="326"/>
      <c r="C199" s="837" t="str">
        <f>'02 LISTE DE CONTRÔLE ET RAPPORT'!C176</f>
        <v>La désignation des locaux doit correspondre à l’identique au plan d’ensemble. Les détails peuvent être consultés dans les ITO (ch. 2.95.1).</v>
      </c>
      <c r="D199" s="838"/>
      <c r="E199" s="838"/>
      <c r="F199" s="838"/>
      <c r="G199" s="839"/>
      <c r="H199" s="8" t="s">
        <v>6</v>
      </c>
      <c r="I199" s="8" t="s">
        <v>6</v>
      </c>
      <c r="J199" s="1"/>
      <c r="K199" s="1"/>
    </row>
    <row r="200" spans="1:11" ht="29.45" customHeight="1" thickBot="1" x14ac:dyDescent="0.3">
      <c r="A200" s="332" t="str">
        <f>'02 LISTE DE CONTRÔLE ET RAPPORT'!A177</f>
        <v/>
      </c>
      <c r="B200" s="207">
        <v>2103</v>
      </c>
      <c r="C200" s="480" t="str">
        <f>'02 LISTE DE CONTRÔLE ET RAPPORT'!C177</f>
        <v>Extincteurs portatifs (*dans les abris, uniquement si un groupe électrogène de secours a été prescrit ou installé)</v>
      </c>
      <c r="D200" s="241"/>
      <c r="E200" s="465"/>
      <c r="F200" s="466"/>
      <c r="G200" s="467"/>
      <c r="H200" s="8" t="s">
        <v>6</v>
      </c>
      <c r="I200" s="8" t="s">
        <v>6</v>
      </c>
      <c r="J200" s="8" t="s">
        <v>6</v>
      </c>
      <c r="K200" s="1"/>
    </row>
    <row r="201" spans="1:11" ht="29.1" customHeight="1" x14ac:dyDescent="0.25">
      <c r="A201" s="391" t="str">
        <f>'02 LISTE DE CONTRÔLE ET RAPPORT'!A178</f>
        <v/>
      </c>
      <c r="B201" s="200">
        <v>2103.0100000000002</v>
      </c>
      <c r="C201" s="492" t="str">
        <f>'02 LISTE DE CONTRÔLE ET RAPPORT'!C178</f>
        <v>Description du défaut: Il n’y a aucun extincteur portatif dans l’ouvrage de protection.</v>
      </c>
      <c r="D201" s="348" t="s">
        <v>3</v>
      </c>
      <c r="E201" s="422"/>
      <c r="F201" s="422"/>
      <c r="G201" s="423"/>
      <c r="H201" s="8" t="s">
        <v>6</v>
      </c>
      <c r="I201" s="8" t="s">
        <v>6</v>
      </c>
      <c r="J201" s="8" t="s">
        <v>6</v>
      </c>
      <c r="K201" s="1"/>
    </row>
    <row r="202" spans="1:11" ht="45" customHeight="1" x14ac:dyDescent="0.25">
      <c r="A202" s="377" t="str">
        <f>'02 LISTE DE CONTRÔLE ET RAPPORT'!A179</f>
        <v/>
      </c>
      <c r="B202" s="326"/>
      <c r="C202" s="834" t="str">
        <f>'02 LISTE DE CONTRÔLE ET RAPPORT'!C179</f>
        <v>Il convient de se procurer les extincteurs portatifs nécessaires conformément à la liste des composants homologués de l’OFPP et de les monter de manière à résister aux chocs sur leurs supports homologués. S’ils font défaut, la marche à suivre doit être discutée avec l’autorité cantonale responsable des ouvrages de protection.</v>
      </c>
      <c r="D202" s="835"/>
      <c r="E202" s="835"/>
      <c r="F202" s="835"/>
      <c r="G202" s="836"/>
      <c r="H202" s="8" t="s">
        <v>6</v>
      </c>
      <c r="I202" s="8" t="s">
        <v>6</v>
      </c>
      <c r="J202" s="8" t="s">
        <v>6</v>
      </c>
      <c r="K202" s="1"/>
    </row>
    <row r="203" spans="1:11" ht="29.1" customHeight="1" x14ac:dyDescent="0.25">
      <c r="A203" s="390" t="str">
        <f>'02 LISTE DE CONTRÔLE ET RAPPORT'!A180</f>
        <v/>
      </c>
      <c r="B203" s="199">
        <v>2103.02</v>
      </c>
      <c r="C203" s="491" t="str">
        <f>'02 LISTE DE CONTRÔLE ET RAPPORT'!C180</f>
        <v>Description du défaut: Les extincteurs portatifs ne sont pas entretenus et plombés conformément aux instructions en la matière.</v>
      </c>
      <c r="D203" s="347" t="s">
        <v>3</v>
      </c>
      <c r="E203" s="422"/>
      <c r="F203" s="422"/>
      <c r="G203" s="423"/>
      <c r="H203" s="8" t="s">
        <v>6</v>
      </c>
      <c r="I203" s="8" t="s">
        <v>6</v>
      </c>
      <c r="J203" s="8" t="s">
        <v>6</v>
      </c>
      <c r="K203" s="1"/>
    </row>
    <row r="204" spans="1:11" ht="44.45" customHeight="1" x14ac:dyDescent="0.25">
      <c r="A204" s="377" t="str">
        <f>'02 LISTE DE CONTRÔLE ET RAPPORT'!A181</f>
        <v/>
      </c>
      <c r="B204" s="326"/>
      <c r="C204" s="834" t="str">
        <f>'02 LISTE DE CONTRÔLE ET RAPPORT'!C181</f>
        <v>L’intervalle de maintenance des extincteurs portatifs dépend des indications du fabricant. L’association suisse des appareils d’extinction recommande, sur la base de ses longues années de pratique, de faire contrôler les extincteurs portatifs tous les 3 ans par l’entreprise spécialisée concernée.</v>
      </c>
      <c r="D204" s="835"/>
      <c r="E204" s="835"/>
      <c r="F204" s="835"/>
      <c r="G204" s="836"/>
      <c r="H204" s="8" t="s">
        <v>6</v>
      </c>
      <c r="I204" s="8" t="s">
        <v>6</v>
      </c>
      <c r="J204" s="8" t="s">
        <v>6</v>
      </c>
      <c r="K204" s="1"/>
    </row>
    <row r="205" spans="1:11" ht="29.1" customHeight="1" x14ac:dyDescent="0.25">
      <c r="A205" s="390" t="str">
        <f>'02 LISTE DE CONTRÔLE ET RAPPORT'!A182</f>
        <v/>
      </c>
      <c r="B205" s="199">
        <v>2103.0300000000002</v>
      </c>
      <c r="C205" s="491" t="str">
        <f>'02 LISTE DE CONTRÔLE ET RAPPORT'!C182</f>
        <v>Description du défaut: Les extincteurs portatifs ne sont pas de type approprié.</v>
      </c>
      <c r="D205" s="347" t="s">
        <v>3</v>
      </c>
      <c r="E205" s="422"/>
      <c r="F205" s="422"/>
      <c r="G205" s="423"/>
      <c r="H205" s="8" t="s">
        <v>6</v>
      </c>
      <c r="I205" s="8" t="s">
        <v>6</v>
      </c>
      <c r="J205" s="8" t="s">
        <v>6</v>
      </c>
      <c r="K205" s="1"/>
    </row>
    <row r="206" spans="1:11" ht="46.35" customHeight="1" x14ac:dyDescent="0.25">
      <c r="A206" s="377" t="str">
        <f>'02 LISTE DE CONTRÔLE ET RAPPORT'!A183</f>
        <v/>
      </c>
      <c r="B206" s="326"/>
      <c r="C206" s="834" t="str">
        <f>'02 LISTE DE CONTRÔLE ET RAPPORT'!C183</f>
        <v>Les extincteurs portatifs à monter sur des supports homologués de manière à résister aux chocs doivent correspondre au type prescrit. Voir les instructions de l’OFPP sur l’équipement des constructions protégées en extincteurs portatifs ainsi que sur le remplacement et l’entretien de ceux-ci.</v>
      </c>
      <c r="D206" s="835"/>
      <c r="E206" s="835"/>
      <c r="F206" s="835"/>
      <c r="G206" s="836"/>
      <c r="H206" s="8" t="s">
        <v>6</v>
      </c>
      <c r="I206" s="8" t="s">
        <v>6</v>
      </c>
      <c r="J206" s="8" t="s">
        <v>6</v>
      </c>
      <c r="K206" s="1"/>
    </row>
    <row r="207" spans="1:11" ht="29.1" customHeight="1" x14ac:dyDescent="0.25">
      <c r="A207" s="390" t="str">
        <f>'02 LISTE DE CONTRÔLE ET RAPPORT'!A184</f>
        <v/>
      </c>
      <c r="B207" s="199">
        <v>2103.04</v>
      </c>
      <c r="C207" s="491" t="str">
        <f>'02 LISTE DE CONTRÔLE ET RAPPORT'!C184</f>
        <v>Description du défaut: Il n’y a pas suffisamment d’extincteurs portatifs fixés de manière à résister aux chocs.</v>
      </c>
      <c r="D207" s="347" t="s">
        <v>3</v>
      </c>
      <c r="E207" s="422"/>
      <c r="F207" s="422"/>
      <c r="G207" s="423"/>
      <c r="H207" s="8" t="s">
        <v>6</v>
      </c>
      <c r="I207" s="8" t="s">
        <v>6</v>
      </c>
      <c r="J207" s="8" t="s">
        <v>6</v>
      </c>
      <c r="K207" s="1"/>
    </row>
    <row r="208" spans="1:11" ht="60.6" customHeight="1" x14ac:dyDescent="0.25">
      <c r="A208" s="377" t="str">
        <f>'02 LISTE DE CONTRÔLE ET RAPPORT'!A185</f>
        <v/>
      </c>
      <c r="B208" s="326"/>
      <c r="C208" s="834" t="str">
        <f>'02 LISTE DE CONTRÔLE ET RAPPORT'!C185</f>
        <v>Il convient de se procurer les extincteurs portatifs nécessaires (conformément à la liste des composants homologués de l’OFPP) et de les monter de manière à résister aux chocs sur leurs supports homologués. Voir les instructions de l’OFPP sur l’équipement des constructions protégées en extincteurs portatifs ainsi que sur le remplacement et l’entretien de ceux-ci. La marche à suivre doit être discutée avec l’autorité cantonale responsable des ouvrages de protection.</v>
      </c>
      <c r="D208" s="835"/>
      <c r="E208" s="835"/>
      <c r="F208" s="835"/>
      <c r="G208" s="836"/>
      <c r="H208" s="8" t="s">
        <v>6</v>
      </c>
      <c r="I208" s="8" t="s">
        <v>6</v>
      </c>
      <c r="J208" s="8" t="s">
        <v>6</v>
      </c>
      <c r="K208" s="1"/>
    </row>
    <row r="209" spans="1:11" ht="29.1" customHeight="1" x14ac:dyDescent="0.25">
      <c r="A209" s="390" t="str">
        <f>'02 LISTE DE CONTRÔLE ET RAPPORT'!A186</f>
        <v/>
      </c>
      <c r="B209" s="199">
        <v>2103.0500000000002</v>
      </c>
      <c r="C209" s="491" t="str">
        <f>'02 LISTE DE CONTRÔLE ET RAPPORT'!C186</f>
        <v>Description du défaut: Les extincteurs portatifs ne sont pas installés au bon endroit.</v>
      </c>
      <c r="D209" s="347" t="s">
        <v>3</v>
      </c>
      <c r="E209" s="422"/>
      <c r="F209" s="422"/>
      <c r="G209" s="423"/>
      <c r="H209" s="8" t="s">
        <v>6</v>
      </c>
      <c r="I209" s="8" t="s">
        <v>6</v>
      </c>
      <c r="J209" s="8" t="s">
        <v>6</v>
      </c>
      <c r="K209" s="1"/>
    </row>
    <row r="210" spans="1:11" ht="76.349999999999994" customHeight="1" thickBot="1" x14ac:dyDescent="0.3">
      <c r="A210" s="377" t="str">
        <f>'02 LISTE DE CONTRÔLE ET RAPPORT'!A187</f>
        <v/>
      </c>
      <c r="B210" s="326"/>
      <c r="C210" s="837" t="str">
        <f>'02 LISTE DE CONTRÔLE ET RAPPORT'!C187</f>
        <v>Les extincteurs portatifs nécessaires et leurs supports homologués (liste des composants homologués de l’OFPP) doivent être montés de manière à résister aux chocs conformément aux instructions de l’OFPP sur l’équipement des constructions protégées en extincteurs portatifs ainsi que sur le remplacement et l’entretien de ceux-ci. L’annexe des instructions définit le nombre et le type d’extincteurs portatifs requis ainsi que leur emplacement.</v>
      </c>
      <c r="D210" s="838"/>
      <c r="E210" s="838"/>
      <c r="F210" s="838"/>
      <c r="G210" s="839"/>
      <c r="H210" s="8" t="s">
        <v>6</v>
      </c>
      <c r="I210" s="8" t="s">
        <v>6</v>
      </c>
      <c r="J210" s="8" t="s">
        <v>6</v>
      </c>
      <c r="K210" s="1"/>
    </row>
    <row r="211" spans="1:11" ht="15" customHeight="1" thickBot="1" x14ac:dyDescent="0.3">
      <c r="A211" s="329" t="str">
        <f>'02 LISTE DE CONTRÔLE ET RAPPORT'!A188</f>
        <v/>
      </c>
      <c r="B211" s="401">
        <v>2200</v>
      </c>
      <c r="C211" s="374" t="str">
        <f>'02 LISTE DE CONTRÔLE ET RAPPORT'!C188</f>
        <v>Enveloppe de la construction, accès, ouvrages extérieurs, environnement</v>
      </c>
      <c r="D211" s="330"/>
      <c r="E211" s="371"/>
      <c r="F211" s="371"/>
      <c r="G211" s="372"/>
      <c r="H211" s="8" t="s">
        <v>6</v>
      </c>
      <c r="I211" s="8" t="s">
        <v>6</v>
      </c>
      <c r="J211" s="8" t="s">
        <v>6</v>
      </c>
      <c r="K211" s="8" t="s">
        <v>6</v>
      </c>
    </row>
    <row r="212" spans="1:11" ht="15" customHeight="1" thickBot="1" x14ac:dyDescent="0.3">
      <c r="A212" s="332" t="str">
        <f>'02 LISTE DE CONTRÔLE ET RAPPORT'!A189</f>
        <v/>
      </c>
      <c r="B212" s="207">
        <v>2201</v>
      </c>
      <c r="C212" s="480" t="str">
        <f>'02 LISTE DE CONTRÔLE ET RAPPORT'!C189</f>
        <v>Enveloppe de la construction</v>
      </c>
      <c r="D212" s="240"/>
      <c r="E212" s="465"/>
      <c r="F212" s="466"/>
      <c r="G212" s="467"/>
      <c r="H212" s="8" t="s">
        <v>6</v>
      </c>
      <c r="I212" s="8" t="s">
        <v>6</v>
      </c>
      <c r="J212" s="8" t="s">
        <v>6</v>
      </c>
      <c r="K212" s="8" t="s">
        <v>6</v>
      </c>
    </row>
    <row r="213" spans="1:11" ht="29.1" customHeight="1" x14ac:dyDescent="0.25">
      <c r="A213" s="392" t="str">
        <f>'02 LISTE DE CONTRÔLE ET RAPPORT'!A190</f>
        <v/>
      </c>
      <c r="B213" s="201">
        <v>2201.0100000000002</v>
      </c>
      <c r="C213" s="493" t="str">
        <f>'02 LISTE DE CONTRÔLE ET RAPPORT'!C190</f>
        <v>Description du défaut: L’enveloppe de la construction n’est pas étanche ou est endommagée.</v>
      </c>
      <c r="D213" s="349" t="s">
        <v>2432</v>
      </c>
      <c r="E213" s="420"/>
      <c r="F213" s="420"/>
      <c r="G213" s="421"/>
      <c r="H213" s="8" t="s">
        <v>6</v>
      </c>
      <c r="I213" s="8" t="s">
        <v>6</v>
      </c>
      <c r="J213" s="8" t="s">
        <v>6</v>
      </c>
      <c r="K213" s="8" t="s">
        <v>6</v>
      </c>
    </row>
    <row r="214" spans="1:11" ht="30.6" customHeight="1" x14ac:dyDescent="0.25">
      <c r="A214" s="377" t="str">
        <f>'02 LISTE DE CONTRÔLE ET RAPPORT'!A191</f>
        <v/>
      </c>
      <c r="B214" s="326"/>
      <c r="C214" s="834" t="str">
        <f>'02 LISTE DE CONTRÔLE ET RAPPORT'!C191</f>
        <v>Une fissure avec infiltration d’eau a par exemple été constatée. La marche à suivre doit être discutée avec l’autorité cantonale responsable des ouvrages de protection.</v>
      </c>
      <c r="D214" s="835"/>
      <c r="E214" s="835"/>
      <c r="F214" s="835"/>
      <c r="G214" s="836"/>
      <c r="H214" s="8" t="s">
        <v>6</v>
      </c>
      <c r="I214" s="8" t="s">
        <v>6</v>
      </c>
      <c r="J214" s="8" t="s">
        <v>6</v>
      </c>
      <c r="K214" s="8" t="s">
        <v>6</v>
      </c>
    </row>
    <row r="215" spans="1:11" ht="29.1" customHeight="1" x14ac:dyDescent="0.25">
      <c r="A215" s="378" t="str">
        <f>'02 LISTE DE CONTRÔLE ET RAPPORT'!A192</f>
        <v/>
      </c>
      <c r="B215" s="191">
        <v>2201.02</v>
      </c>
      <c r="C215" s="62" t="str">
        <f>'02 LISTE DE CONTRÔLE ET RAPPORT'!C192</f>
        <v>Description du défaut: Elle présente des fissures d’une largeur supérieure à 2 mm sans infiltration d’eau.</v>
      </c>
      <c r="D215" s="342" t="s">
        <v>2430</v>
      </c>
      <c r="E215" s="418"/>
      <c r="F215" s="418"/>
      <c r="G215" s="419"/>
      <c r="H215" s="8" t="s">
        <v>6</v>
      </c>
      <c r="I215" s="8" t="s">
        <v>6</v>
      </c>
      <c r="J215" s="8" t="s">
        <v>6</v>
      </c>
      <c r="K215" s="8" t="s">
        <v>6</v>
      </c>
    </row>
    <row r="216" spans="1:11" ht="45.6" customHeight="1" x14ac:dyDescent="0.25">
      <c r="A216" s="377" t="str">
        <f>'02 LISTE DE CONTRÔLE ET RAPPORT'!A193</f>
        <v/>
      </c>
      <c r="B216" s="326"/>
      <c r="C216" s="834" t="str">
        <f>'02 LISTE DE CONTRÔLE ET RAPPORT'!C193</f>
        <v>Pour pouvoir observer si la fissure travaille, on fera appliquer un enduit en plâtre par un spécialiste. Il convient d’établir un procès-verbal avec relevé de l’emplacement des fissures (local ainsi que surface: plafond/mur/sol) et de l’archiver dans la documentation sur l’ouvrage de protection. En présence de fissures, la marche à suivre doit être discutée avec l’autorité cantonale responsable des ouvrages de protection.</v>
      </c>
      <c r="D216" s="835"/>
      <c r="E216" s="835"/>
      <c r="F216" s="835"/>
      <c r="G216" s="836"/>
      <c r="H216" s="8" t="s">
        <v>6</v>
      </c>
      <c r="I216" s="8" t="s">
        <v>6</v>
      </c>
      <c r="J216" s="8" t="s">
        <v>6</v>
      </c>
      <c r="K216" s="8" t="s">
        <v>6</v>
      </c>
    </row>
    <row r="217" spans="1:11" ht="43.35" customHeight="1" x14ac:dyDescent="0.25">
      <c r="A217" s="384" t="str">
        <f>'02 LISTE DE CONTRÔLE ET RAPPORT'!A194</f>
        <v/>
      </c>
      <c r="B217" s="63">
        <v>2201.0300000000002</v>
      </c>
      <c r="C217" s="485" t="str">
        <f>'02 LISTE DE CONTRÔLE ET RAPPORT'!C194</f>
        <v>Description du défaut: Les traversées murales dans l’enveloppe de la construction ne sont pas toutes étanches au gaz et résistantes à la pression et ne sont pas conformes aux directives de l’OFPP.</v>
      </c>
      <c r="D217" s="345" t="s">
        <v>2431</v>
      </c>
      <c r="E217" s="424"/>
      <c r="F217" s="424"/>
      <c r="G217" s="425"/>
      <c r="H217" s="8" t="s">
        <v>6</v>
      </c>
      <c r="I217" s="8" t="s">
        <v>6</v>
      </c>
      <c r="J217" s="8" t="s">
        <v>6</v>
      </c>
      <c r="K217" s="8" t="s">
        <v>6</v>
      </c>
    </row>
    <row r="218" spans="1:11" ht="61.35" customHeight="1" x14ac:dyDescent="0.25">
      <c r="A218" s="377" t="str">
        <f>'02 LISTE DE CONTRÔLE ET RAPPORT'!A195</f>
        <v/>
      </c>
      <c r="B218" s="326"/>
      <c r="C218" s="834" t="str">
        <f>'02 LISTE DE CONTRÔLE ET RAPPORT'!C195</f>
        <v>Les ouvertures de moins de 60 mm doivent être obturées dans les règles de l’art à l’aide d’une pâte d’étanchéité homologuée OFPP (BZS).Les ouvertures de plus de 60 mm doivent être obturées par des gaines de câbles et de tubes étanches au gaz et résistantes à la pression ou obturées par des plaques en acier. La marche à suivre doit être discutée avec l’autorité cantonale responsable des ouvrages de protection.</v>
      </c>
      <c r="D218" s="835"/>
      <c r="E218" s="835"/>
      <c r="F218" s="835"/>
      <c r="G218" s="836"/>
      <c r="H218" s="8" t="s">
        <v>6</v>
      </c>
      <c r="I218" s="8" t="s">
        <v>6</v>
      </c>
      <c r="J218" s="8" t="s">
        <v>6</v>
      </c>
      <c r="K218" s="8" t="s">
        <v>6</v>
      </c>
    </row>
    <row r="219" spans="1:11" ht="29.1" customHeight="1" x14ac:dyDescent="0.25">
      <c r="A219" s="378" t="str">
        <f>'02 LISTE DE CONTRÔLE ET RAPPORT'!A196</f>
        <v/>
      </c>
      <c r="B219" s="191">
        <v>2201.04</v>
      </c>
      <c r="C219" s="62" t="str">
        <f>'02 LISTE DE CONTRÔLE ET RAPPORT'!C196</f>
        <v>Description du défaut: Les dégâts ne sont pas réparés (effritement, armature apparente).</v>
      </c>
      <c r="D219" s="342" t="s">
        <v>2430</v>
      </c>
      <c r="E219" s="418"/>
      <c r="F219" s="418"/>
      <c r="G219" s="419"/>
      <c r="H219" s="8" t="s">
        <v>6</v>
      </c>
      <c r="I219" s="8" t="s">
        <v>6</v>
      </c>
      <c r="J219" s="8" t="s">
        <v>6</v>
      </c>
      <c r="K219" s="8" t="s">
        <v>6</v>
      </c>
    </row>
    <row r="220" spans="1:11" ht="32.450000000000003" customHeight="1" x14ac:dyDescent="0.25">
      <c r="A220" s="377" t="str">
        <f>'02 LISTE DE CONTRÔLE ET RAPPORT'!A197</f>
        <v/>
      </c>
      <c r="B220" s="326"/>
      <c r="C220" s="877" t="str">
        <f>'02 LISTE DE CONTRÔLE ET RAPPORT'!C197</f>
        <v>Les armatures apparentes doivent être confiées à une entreprise spécialisée et les murs qui s’effritent doivent être réparés.</v>
      </c>
      <c r="D220" s="878"/>
      <c r="E220" s="878"/>
      <c r="F220" s="878"/>
      <c r="G220" s="879"/>
      <c r="H220" s="8" t="s">
        <v>6</v>
      </c>
      <c r="I220" s="8" t="s">
        <v>6</v>
      </c>
      <c r="J220" s="8" t="s">
        <v>6</v>
      </c>
      <c r="K220" s="8" t="s">
        <v>6</v>
      </c>
    </row>
    <row r="221" spans="1:11" ht="43.35" hidden="1" customHeight="1" x14ac:dyDescent="0.25">
      <c r="A221" s="384" t="str">
        <f>'02 LISTE DE CONTRÔLE ET RAPPORT'!A198</f>
        <v/>
      </c>
      <c r="B221" s="63">
        <v>2201.0500000000002</v>
      </c>
      <c r="C221" s="485" t="str">
        <f>'02 LISTE DE CONTRÔLE ET RAPPORT'!C198</f>
        <v>Description du défaut: Les gaines entre le local de ventilation et l’espace de séjour ne sont pas toutes étanches au gaz (dispositif coupe-feu).</v>
      </c>
      <c r="D221" s="345" t="s">
        <v>2431</v>
      </c>
      <c r="E221" s="424"/>
      <c r="F221" s="424"/>
      <c r="G221" s="425"/>
      <c r="H221" s="8" t="s">
        <v>6</v>
      </c>
      <c r="I221" s="1"/>
      <c r="J221" s="1"/>
      <c r="K221" s="1"/>
    </row>
    <row r="222" spans="1:11" ht="14.45" hidden="1" customHeight="1" x14ac:dyDescent="0.25">
      <c r="A222" s="377" t="str">
        <f>'02 LISTE DE CONTRÔLE ET RAPPORT'!A199</f>
        <v/>
      </c>
      <c r="B222" s="326"/>
      <c r="C222" s="834" t="str">
        <f>'02 LISTE DE CONTRÔLE ET RAPPORT'!C199</f>
        <v>Elles doivent être remises en état par une entreprise spécialisée.</v>
      </c>
      <c r="D222" s="835"/>
      <c r="E222" s="835"/>
      <c r="F222" s="835"/>
      <c r="G222" s="836"/>
      <c r="H222" s="8" t="s">
        <v>6</v>
      </c>
      <c r="I222" s="1"/>
      <c r="J222" s="1"/>
      <c r="K222" s="1"/>
    </row>
    <row r="223" spans="1:11" ht="29.1" customHeight="1" x14ac:dyDescent="0.25">
      <c r="A223" s="384" t="str">
        <f>'02 LISTE DE CONTRÔLE ET RAPPORT'!A200</f>
        <v/>
      </c>
      <c r="B223" s="63">
        <v>2201.06</v>
      </c>
      <c r="C223" s="485" t="str">
        <f>'02 LISTE DE CONTRÔLE ET RAPPORT'!C200</f>
        <v>Description du défaut: Il y a des moisissures sur les murs et/ou aux plafonds.</v>
      </c>
      <c r="D223" s="345" t="s">
        <v>2431</v>
      </c>
      <c r="E223" s="424"/>
      <c r="F223" s="424"/>
      <c r="G223" s="425"/>
      <c r="H223" s="8" t="s">
        <v>6</v>
      </c>
      <c r="I223" s="8" t="s">
        <v>6</v>
      </c>
      <c r="J223" s="8" t="s">
        <v>6</v>
      </c>
      <c r="K223" s="8" t="s">
        <v>6</v>
      </c>
    </row>
    <row r="224" spans="1:11" ht="48.6" customHeight="1" thickBot="1" x14ac:dyDescent="0.3">
      <c r="A224" s="377" t="str">
        <f>'02 LISTE DE CONTRÔLE ET RAPPORT'!A201</f>
        <v/>
      </c>
      <c r="B224" s="326"/>
      <c r="C224" s="837" t="str">
        <f>'02 LISTE DE CONTRÔLE ET RAPPORT'!C201</f>
        <v>Il faut veiller à ce qu’il n’y ait pas d’humidité excessive (supérieure à 65%) aux endroits concernés. En cas de moisissures, il convient en règle générale de faire appel à une entreprise spécialisée.  La marche à suivre doit être discutée avec l’autorité cantonale responsable des ouvrages de protection.</v>
      </c>
      <c r="D224" s="838"/>
      <c r="E224" s="838"/>
      <c r="F224" s="838"/>
      <c r="G224" s="839"/>
      <c r="H224" s="8" t="s">
        <v>6</v>
      </c>
      <c r="I224" s="8" t="s">
        <v>6</v>
      </c>
      <c r="J224" s="8" t="s">
        <v>6</v>
      </c>
      <c r="K224" s="8" t="s">
        <v>6</v>
      </c>
    </row>
    <row r="225" spans="1:11" ht="15" customHeight="1" thickBot="1" x14ac:dyDescent="0.3">
      <c r="A225" s="332" t="str">
        <f>'02 LISTE DE CONTRÔLE ET RAPPORT'!A202</f>
        <v/>
      </c>
      <c r="B225" s="207">
        <v>2202</v>
      </c>
      <c r="C225" s="480" t="str">
        <f>'02 LISTE DE CONTRÔLE ET RAPPORT'!C202</f>
        <v xml:space="preserve">SS et VE </v>
      </c>
      <c r="D225" s="240"/>
      <c r="E225" s="465"/>
      <c r="F225" s="466"/>
      <c r="G225" s="467"/>
      <c r="H225" s="8" t="s">
        <v>6</v>
      </c>
      <c r="I225" s="8" t="s">
        <v>6</v>
      </c>
      <c r="J225" s="8" t="s">
        <v>6</v>
      </c>
      <c r="K225" s="8" t="s">
        <v>6</v>
      </c>
    </row>
    <row r="226" spans="1:11" ht="29.1" customHeight="1" x14ac:dyDescent="0.25">
      <c r="A226" s="383" t="str">
        <f>'02 LISTE DE CONTRÔLE ET RAPPORT'!A203</f>
        <v/>
      </c>
      <c r="B226" s="193">
        <v>2202.0100000000002</v>
      </c>
      <c r="C226" s="484" t="str">
        <f>'02 LISTE DE CONTRÔLE ET RAPPORT'!C203</f>
        <v>Description du défaut: L’accès aux puits de sortie et aux sauts-de-loup pour les travaux d’entretien n’est pas garanti.</v>
      </c>
      <c r="D226" s="344" t="s">
        <v>2431</v>
      </c>
      <c r="E226" s="424"/>
      <c r="F226" s="424"/>
      <c r="G226" s="425"/>
      <c r="H226" s="8" t="s">
        <v>6</v>
      </c>
      <c r="I226" s="8" t="s">
        <v>6</v>
      </c>
      <c r="J226" s="8" t="s">
        <v>6</v>
      </c>
      <c r="K226" s="8" t="s">
        <v>6</v>
      </c>
    </row>
    <row r="227" spans="1:11" ht="14.45" customHeight="1" x14ac:dyDescent="0.25">
      <c r="A227" s="377" t="str">
        <f>'02 LISTE DE CONTRÔLE ET RAPPORT'!A204</f>
        <v/>
      </c>
      <c r="B227" s="229"/>
      <c r="C227" s="834" t="str">
        <f>'02 LISTE DE CONTRÔLE ET RAPPORT'!C204</f>
        <v xml:space="preserve">L’accès doit être dégagé. </v>
      </c>
      <c r="D227" s="835"/>
      <c r="E227" s="835"/>
      <c r="F227" s="835"/>
      <c r="G227" s="836"/>
      <c r="H227" s="8" t="s">
        <v>6</v>
      </c>
      <c r="I227" s="8" t="s">
        <v>6</v>
      </c>
      <c r="J227" s="8" t="s">
        <v>6</v>
      </c>
      <c r="K227" s="8" t="s">
        <v>6</v>
      </c>
    </row>
    <row r="228" spans="1:11" ht="32.1" customHeight="1" x14ac:dyDescent="0.25">
      <c r="A228" s="381" t="str">
        <f>'02 LISTE DE CONTRÔLE ET RAPPORT'!A205</f>
        <v/>
      </c>
      <c r="B228" s="222"/>
      <c r="C228" s="834" t="str">
        <f>'02 LISTE DE CONTRÔLE ET RAPPORT'!C205</f>
        <v xml:space="preserve">Les sorties de secours (SS) doivent avoir une ouverture minimale de 0,60 x 0,80 m. Les voies d’évacuation (VE) doivent avoir une ouverture minimale de 0,60 x 0,60 m. </v>
      </c>
      <c r="D228" s="835"/>
      <c r="E228" s="835"/>
      <c r="F228" s="835"/>
      <c r="G228" s="836"/>
      <c r="H228" s="8" t="s">
        <v>6</v>
      </c>
      <c r="I228" s="8" t="s">
        <v>6</v>
      </c>
      <c r="J228" s="8" t="s">
        <v>6</v>
      </c>
      <c r="K228" s="8" t="s">
        <v>6</v>
      </c>
    </row>
    <row r="229" spans="1:11" ht="32.1" customHeight="1" x14ac:dyDescent="0.25">
      <c r="A229" s="381" t="str">
        <f>'02 LISTE DE CONTRÔLE ET RAPPORT'!A206</f>
        <v/>
      </c>
      <c r="B229" s="222"/>
      <c r="C229" s="834" t="str">
        <f>'02 LISTE DE CONTRÔLE ET RAPPORT'!C206</f>
        <v>Le cadre métallique vissé réduit la taille de l’ouverture de 0,10 m de chaque côté. Ce cadre métallique doit être construit de manière à pouvoir être facilement retiré en cas d’occupation de l’abri.</v>
      </c>
      <c r="D229" s="835"/>
      <c r="E229" s="835"/>
      <c r="F229" s="835"/>
      <c r="G229" s="836"/>
      <c r="H229" s="8" t="s">
        <v>6</v>
      </c>
      <c r="I229" s="8" t="s">
        <v>6</v>
      </c>
      <c r="J229" s="8" t="s">
        <v>6</v>
      </c>
      <c r="K229" s="8" t="s">
        <v>6</v>
      </c>
    </row>
    <row r="230" spans="1:11" ht="17.100000000000001" customHeight="1" x14ac:dyDescent="0.25">
      <c r="A230" s="381" t="str">
        <f>'02 LISTE DE CONTRÔLE ET RAPPORT'!A207</f>
        <v/>
      </c>
      <c r="B230" s="222"/>
      <c r="C230" s="834" t="str">
        <f>'02 LISTE DE CONTRÔLE ET RAPPORT'!C207</f>
        <v>L’isolation extérieure réduit l’ouverture de 0,10 m et doit être adaptée pour que celle-ci ait la section requise.</v>
      </c>
      <c r="D230" s="835"/>
      <c r="E230" s="835"/>
      <c r="F230" s="835"/>
      <c r="G230" s="836"/>
      <c r="H230" s="8" t="s">
        <v>6</v>
      </c>
      <c r="I230" s="8" t="s">
        <v>6</v>
      </c>
      <c r="J230" s="8" t="s">
        <v>6</v>
      </c>
      <c r="K230" s="8" t="s">
        <v>6</v>
      </c>
    </row>
    <row r="231" spans="1:11" ht="31.35" customHeight="1" x14ac:dyDescent="0.25">
      <c r="A231" s="381" t="str">
        <f>'02 LISTE DE CONTRÔLE ET RAPPORT'!A208</f>
        <v/>
      </c>
      <c r="B231" s="222"/>
      <c r="C231" s="834" t="str">
        <f>'02 LISTE DE CONTRÔLE ET RAPPORT'!C208</f>
        <v>Le puits de lumière (hauteur min. 1 m) doit être démonté et remplacé par un élément plus grand, de sorte que l’ouverture atteigne au moins les dimensions requises.</v>
      </c>
      <c r="D231" s="835"/>
      <c r="E231" s="835"/>
      <c r="F231" s="835"/>
      <c r="G231" s="836"/>
      <c r="H231" s="8" t="s">
        <v>6</v>
      </c>
      <c r="I231" s="8" t="s">
        <v>6</v>
      </c>
      <c r="J231" s="8" t="s">
        <v>6</v>
      </c>
      <c r="K231" s="8" t="s">
        <v>6</v>
      </c>
    </row>
    <row r="232" spans="1:11" ht="35.1" customHeight="1" x14ac:dyDescent="0.25">
      <c r="A232" s="381" t="str">
        <f>'02 LISTE DE CONTRÔLE ET RAPPORT'!A209</f>
        <v/>
      </c>
      <c r="B232" s="225"/>
      <c r="C232" s="834" t="str">
        <f>'02 LISTE DE CONTRÔLE ET RAPPORT'!C209</f>
        <v>Si l’accès garanti n’est pas suffisant, la marche à suivre doit être discutée avec l’autorité cantonale responsable des ouvrages de protection.</v>
      </c>
      <c r="D232" s="835"/>
      <c r="E232" s="835"/>
      <c r="F232" s="835"/>
      <c r="G232" s="836"/>
      <c r="H232" s="8" t="s">
        <v>6</v>
      </c>
      <c r="I232" s="8" t="s">
        <v>6</v>
      </c>
      <c r="J232" s="8" t="s">
        <v>6</v>
      </c>
      <c r="K232" s="8" t="s">
        <v>6</v>
      </c>
    </row>
    <row r="233" spans="1:11" ht="43.35" customHeight="1" x14ac:dyDescent="0.25">
      <c r="A233" s="384" t="str">
        <f>'02 LISTE DE CONTRÔLE ET RAPPORT'!A210</f>
        <v/>
      </c>
      <c r="B233" s="63">
        <v>2202.02</v>
      </c>
      <c r="C233" s="485" t="str">
        <f>'02 LISTE DE CONTRÔLE ET RAPPORT'!C210</f>
        <v>Description du défaut: Le bord inférieur du linteau de l’ouverture du volet blindé (VB) ne se situe pas à une distance minimale de 35 cm sous le terrain.</v>
      </c>
      <c r="D233" s="345" t="s">
        <v>2431</v>
      </c>
      <c r="E233" s="424"/>
      <c r="F233" s="424"/>
      <c r="G233" s="425"/>
      <c r="H233" s="8" t="s">
        <v>6</v>
      </c>
      <c r="I233" s="8" t="s">
        <v>6</v>
      </c>
      <c r="J233" s="8" t="s">
        <v>6</v>
      </c>
      <c r="K233" s="8" t="s">
        <v>6</v>
      </c>
    </row>
    <row r="234" spans="1:11" ht="30" customHeight="1" x14ac:dyDescent="0.25">
      <c r="A234" s="377" t="str">
        <f>'02 LISTE DE CONTRÔLE ET RAPPORT'!A211</f>
        <v/>
      </c>
      <c r="B234" s="229"/>
      <c r="C234" s="834" t="str">
        <f>'02 LISTE DE CONTRÔLE ET RAPPORT'!C211</f>
        <v>Le bord inférieur du linteau de l’ouverture du volet blindé dans la paroi de l’ouvrage de protection doit se situer à au moins 35 cm sous le terrain (protection contre les rayonnements et les éclats).</v>
      </c>
      <c r="D234" s="835"/>
      <c r="E234" s="835"/>
      <c r="F234" s="835"/>
      <c r="G234" s="836"/>
      <c r="H234" s="8" t="s">
        <v>6</v>
      </c>
      <c r="I234" s="8" t="s">
        <v>6</v>
      </c>
      <c r="J234" s="8" t="s">
        <v>6</v>
      </c>
      <c r="K234" s="8" t="s">
        <v>6</v>
      </c>
    </row>
    <row r="235" spans="1:11" ht="16.350000000000001" customHeight="1" x14ac:dyDescent="0.25">
      <c r="A235" s="381" t="str">
        <f>'02 LISTE DE CONTRÔLE ET RAPPORT'!A212</f>
        <v/>
      </c>
      <c r="B235" s="222"/>
      <c r="C235" s="834" t="str">
        <f>'02 LISTE DE CONTRÔLE ET RAPPORT'!C212</f>
        <v>Le saut-de-loup de la sortie de secours doit être surélevé et le terrain doit être adapté en conséquence.</v>
      </c>
      <c r="D235" s="835"/>
      <c r="E235" s="835"/>
      <c r="F235" s="835"/>
      <c r="G235" s="836"/>
      <c r="H235" s="8" t="s">
        <v>6</v>
      </c>
      <c r="I235" s="8" t="s">
        <v>6</v>
      </c>
      <c r="J235" s="8" t="s">
        <v>6</v>
      </c>
      <c r="K235" s="8" t="s">
        <v>6</v>
      </c>
    </row>
    <row r="236" spans="1:11" ht="30.6" customHeight="1" x14ac:dyDescent="0.25">
      <c r="A236" s="381" t="str">
        <f>'02 LISTE DE CONTRÔLE ET RAPPORT'!A213</f>
        <v/>
      </c>
      <c r="B236" s="225"/>
      <c r="C236" s="834" t="str">
        <f>'02 LISTE DE CONTRÔLE ET RAPPORT'!C213</f>
        <v>En cas de défaut en la matière, la marche à suivre doit être discutée avec l’autorité cantonale responsable des ouvrages de protection.</v>
      </c>
      <c r="D236" s="835"/>
      <c r="E236" s="835"/>
      <c r="F236" s="835"/>
      <c r="G236" s="836"/>
      <c r="H236" s="8" t="s">
        <v>6</v>
      </c>
      <c r="I236" s="8" t="s">
        <v>6</v>
      </c>
      <c r="J236" s="8" t="s">
        <v>6</v>
      </c>
      <c r="K236" s="8" t="s">
        <v>6</v>
      </c>
    </row>
    <row r="237" spans="1:11" ht="29.1" customHeight="1" x14ac:dyDescent="0.25">
      <c r="A237" s="384" t="str">
        <f>'02 LISTE DE CONTRÔLE ET RAPPORT'!A214</f>
        <v/>
      </c>
      <c r="B237" s="63">
        <v>2202.0300000000002</v>
      </c>
      <c r="C237" s="485" t="str">
        <f>'02 LISTE DE CONTRÔLE ET RAPPORT'!C214</f>
        <v>Description du défaut: Le bord supérieur des sauts-de-loup n’est pas adapté à la hauteur du terrain environnant.</v>
      </c>
      <c r="D237" s="345" t="s">
        <v>2431</v>
      </c>
      <c r="E237" s="424"/>
      <c r="F237" s="424"/>
      <c r="G237" s="425"/>
      <c r="H237" s="8" t="s">
        <v>6</v>
      </c>
      <c r="I237" s="8" t="s">
        <v>6</v>
      </c>
      <c r="J237" s="8" t="s">
        <v>6</v>
      </c>
      <c r="K237" s="8" t="s">
        <v>6</v>
      </c>
    </row>
    <row r="238" spans="1:11" ht="45" customHeight="1" x14ac:dyDescent="0.25">
      <c r="A238" s="377" t="str">
        <f>'02 LISTE DE CONTRÔLE ET RAPPORT'!A215</f>
        <v/>
      </c>
      <c r="B238" s="326"/>
      <c r="C238" s="834" t="str">
        <f>'02 LISTE DE CONTRÔLE ET RAPPORT'!C215</f>
        <v>Les sauts-de-loup des voies d’évacuation et les puits de sortie des sorties de secours doivent au moins arriver jusqu’au bord supérieur du terrain. Si tel n’est pas le cas, ils doivent être rehaussés au moins jusqu’à cette hauteur.</v>
      </c>
      <c r="D238" s="835"/>
      <c r="E238" s="835"/>
      <c r="F238" s="835"/>
      <c r="G238" s="836"/>
      <c r="H238" s="8" t="s">
        <v>6</v>
      </c>
      <c r="I238" s="8" t="s">
        <v>6</v>
      </c>
      <c r="J238" s="8" t="s">
        <v>6</v>
      </c>
      <c r="K238" s="8" t="s">
        <v>6</v>
      </c>
    </row>
    <row r="239" spans="1:11" ht="29.1" customHeight="1" x14ac:dyDescent="0.25">
      <c r="A239" s="390" t="str">
        <f>'02 LISTE DE CONTRÔLE ET RAPPORT'!A216</f>
        <v/>
      </c>
      <c r="B239" s="199">
        <v>2202.04</v>
      </c>
      <c r="C239" s="491" t="str">
        <f>'02 LISTE DE CONTRÔLE ET RAPPORT'!C216</f>
        <v>Description du défaut: Les couvertures de regards (couvercles, grilles) ne sont pas sécurisées.</v>
      </c>
      <c r="D239" s="347" t="s">
        <v>3</v>
      </c>
      <c r="E239" s="422"/>
      <c r="F239" s="422"/>
      <c r="G239" s="423"/>
      <c r="H239" s="8" t="s">
        <v>6</v>
      </c>
      <c r="I239" s="8" t="s">
        <v>6</v>
      </c>
      <c r="J239" s="8" t="s">
        <v>6</v>
      </c>
      <c r="K239" s="8" t="s">
        <v>6</v>
      </c>
    </row>
    <row r="240" spans="1:11" ht="43.35" customHeight="1" x14ac:dyDescent="0.25">
      <c r="A240" s="377" t="str">
        <f>'02 LISTE DE CONTRÔLE ET RAPPORT'!A217</f>
        <v/>
      </c>
      <c r="B240" s="229"/>
      <c r="C240" s="834" t="str">
        <f>'02 LISTE DE CONTRÔLE ET RAPPORT'!C217</f>
        <v>Les grilles caillebotis des sorties de secours et les regards de sortie des voies d’évacuation doivent être sécurisés de manière à ne pas pouvoir être ouverts par des personnes non autorisées (responsabilité). La sécurité doit pouvoir être retirée de l’intérieur.</v>
      </c>
      <c r="D240" s="835"/>
      <c r="E240" s="835"/>
      <c r="F240" s="835"/>
      <c r="G240" s="836"/>
      <c r="H240" s="8" t="s">
        <v>6</v>
      </c>
      <c r="I240" s="8" t="s">
        <v>6</v>
      </c>
      <c r="J240" s="8" t="s">
        <v>6</v>
      </c>
      <c r="K240" s="8" t="s">
        <v>6</v>
      </c>
    </row>
    <row r="241" spans="1:11" ht="32.450000000000003" customHeight="1" x14ac:dyDescent="0.25">
      <c r="A241" s="381" t="str">
        <f>'02 LISTE DE CONTRÔLE ET RAPPORT'!A218</f>
        <v/>
      </c>
      <c r="B241" s="225"/>
      <c r="C241" s="834" t="str">
        <f>'02 LISTE DE CONTRÔLE ET RAPPORT'!C218</f>
        <v>Les sorties de secours doivent être recouvertes de grilles caillebotis facilement amovibles, les regards de sortie des voies d’évacuation d’un couvercle perforé ou d’une grille (ouverture d’aération totale min. 0,60 m2) disponible dans le commerce. Les couvertures doivent satisfaire aux exigences pour le temps de paix (piétons/trafic, protection contre les chutes).</v>
      </c>
      <c r="D241" s="835"/>
      <c r="E241" s="835"/>
      <c r="F241" s="835"/>
      <c r="G241" s="836"/>
      <c r="H241" s="8" t="s">
        <v>6</v>
      </c>
      <c r="I241" s="8" t="s">
        <v>6</v>
      </c>
      <c r="J241" s="8" t="s">
        <v>6</v>
      </c>
      <c r="K241" s="8" t="s">
        <v>6</v>
      </c>
    </row>
    <row r="242" spans="1:11" ht="43.35" customHeight="1" x14ac:dyDescent="0.25">
      <c r="A242" s="384" t="str">
        <f>'02 LISTE DE CONTRÔLE ET RAPPORT'!A219</f>
        <v/>
      </c>
      <c r="B242" s="63">
        <v>2202.0500000000002</v>
      </c>
      <c r="C242" s="485" t="str">
        <f>'02 LISTE DE CONTRÔLE ET RAPPORT'!C219</f>
        <v>Description du défaut: À partir d’une hauteur de ≥ 1,5 à ≤ 4,5 m, il manque des échelles ou des échelons fonctionnels sur le côté le plus étroit du puits.</v>
      </c>
      <c r="D242" s="345" t="s">
        <v>2431</v>
      </c>
      <c r="E242" s="424"/>
      <c r="F242" s="424"/>
      <c r="G242" s="425"/>
      <c r="H242" s="8" t="s">
        <v>6</v>
      </c>
      <c r="I242" s="8" t="s">
        <v>6</v>
      </c>
      <c r="J242" s="8" t="s">
        <v>6</v>
      </c>
      <c r="K242" s="8" t="s">
        <v>6</v>
      </c>
    </row>
    <row r="243" spans="1:11" ht="31.35" customHeight="1" x14ac:dyDescent="0.25">
      <c r="A243" s="377" t="str">
        <f>'02 LISTE DE CONTRÔLE ET RAPPORT'!A220</f>
        <v/>
      </c>
      <c r="B243" s="326"/>
      <c r="C243" s="834" t="str">
        <f>'02 LISTE DE CONTRÔLE ET RAPPORT'!C220</f>
        <v>Des échelons ou une échelle sont exigés à partir d’une hauteur de 1,50 m. Ils doivent être posés sur la paroi latérale du puits et ne pas aboutir sur le côté du puits formant un cône.</v>
      </c>
      <c r="D243" s="835"/>
      <c r="E243" s="835"/>
      <c r="F243" s="835"/>
      <c r="G243" s="836"/>
      <c r="H243" s="8" t="s">
        <v>6</v>
      </c>
      <c r="I243" s="8" t="s">
        <v>6</v>
      </c>
      <c r="J243" s="8" t="s">
        <v>6</v>
      </c>
      <c r="K243" s="8" t="s">
        <v>6</v>
      </c>
    </row>
    <row r="244" spans="1:11" ht="29.1" customHeight="1" x14ac:dyDescent="0.25">
      <c r="A244" s="384" t="str">
        <f>'02 LISTE DE CONTRÔLE ET RAPPORT'!A221</f>
        <v/>
      </c>
      <c r="B244" s="63">
        <v>2202.06</v>
      </c>
      <c r="C244" s="485" t="str">
        <f>'02 LISTE DE CONTRÔLE ET RAPPORT'!C221</f>
        <v>Description du défaut: Le regard de la sortie de secours d’une hauteur de &lt; 4,5 m ne correspond pas aux mesures minimales de 60 x 80 cm.</v>
      </c>
      <c r="D244" s="345" t="s">
        <v>2431</v>
      </c>
      <c r="E244" s="424"/>
      <c r="F244" s="424"/>
      <c r="G244" s="425"/>
      <c r="H244" s="8" t="s">
        <v>6</v>
      </c>
      <c r="I244" s="8" t="s">
        <v>6</v>
      </c>
      <c r="J244" s="8" t="s">
        <v>6</v>
      </c>
      <c r="K244" s="8" t="s">
        <v>6</v>
      </c>
    </row>
    <row r="245" spans="1:11" ht="18" customHeight="1" x14ac:dyDescent="0.25">
      <c r="A245" s="377" t="str">
        <f>'02 LISTE DE CONTRÔLE ET RAPPORT'!A222</f>
        <v/>
      </c>
      <c r="B245" s="326"/>
      <c r="C245" s="834" t="str">
        <f>'02 LISTE DE CONTRÔLE ET RAPPORT'!C222</f>
        <v>Les sorties de secours (SS) doivent avoir une ouverture minimale de 0,60 x 0,80 m.</v>
      </c>
      <c r="D245" s="835"/>
      <c r="E245" s="835"/>
      <c r="F245" s="835"/>
      <c r="G245" s="836"/>
      <c r="H245" s="8" t="s">
        <v>6</v>
      </c>
      <c r="I245" s="8" t="s">
        <v>6</v>
      </c>
      <c r="J245" s="8" t="s">
        <v>6</v>
      </c>
      <c r="K245" s="8" t="s">
        <v>6</v>
      </c>
    </row>
    <row r="246" spans="1:11" ht="57.6" customHeight="1" x14ac:dyDescent="0.25">
      <c r="A246" s="384" t="str">
        <f>'02 LISTE DE CONTRÔLE ET RAPPORT'!A223</f>
        <v/>
      </c>
      <c r="B246" s="63">
        <v>2202.0700000000002</v>
      </c>
      <c r="C246" s="485" t="str">
        <f>'02 LISTE DE CONTRÔLE ET RAPPORT'!C223</f>
        <v>Description du défaut: Le regard de la sortie de secours d’une hauteur de ≥ 4,5 m ne correspond pas aux mesures minimales de 1,3 x 0,8 m ou ne dispose pas d’une plate-forme de sécurité avec une ouverture de &gt; 60 x 80 cm.</v>
      </c>
      <c r="D246" s="345" t="s">
        <v>2431</v>
      </c>
      <c r="E246" s="424"/>
      <c r="F246" s="424"/>
      <c r="G246" s="425"/>
      <c r="H246" s="8" t="s">
        <v>6</v>
      </c>
      <c r="I246" s="8" t="s">
        <v>6</v>
      </c>
      <c r="J246" s="8" t="s">
        <v>6</v>
      </c>
      <c r="K246" s="8" t="s">
        <v>6</v>
      </c>
    </row>
    <row r="247" spans="1:11" ht="30.6" customHeight="1" x14ac:dyDescent="0.25">
      <c r="A247" s="377" t="str">
        <f>'02 LISTE DE CONTRÔLE ET RAPPORT'!A224</f>
        <v/>
      </c>
      <c r="B247" s="229"/>
      <c r="C247" s="834" t="str">
        <f>'02 LISTE DE CONTRÔLE ET RAPPORT'!C224</f>
        <v>Lorsque la hauteur du regard atteint ou dépasse 4,50 m, des paliers intermédiaires doivent être réalisés sur l’un des côtés. À défaut, une échelle à crinoline est prescrite (crinoline recommandée à partir de 3 m).</v>
      </c>
      <c r="D247" s="835"/>
      <c r="E247" s="835"/>
      <c r="F247" s="835"/>
      <c r="G247" s="836"/>
      <c r="H247" s="8" t="s">
        <v>6</v>
      </c>
      <c r="I247" s="8" t="s">
        <v>6</v>
      </c>
      <c r="J247" s="8" t="s">
        <v>6</v>
      </c>
      <c r="K247" s="8" t="s">
        <v>6</v>
      </c>
    </row>
    <row r="248" spans="1:11" ht="30" customHeight="1" x14ac:dyDescent="0.25">
      <c r="A248" s="381" t="str">
        <f>'02 LISTE DE CONTRÔLE ET RAPPORT'!A225</f>
        <v/>
      </c>
      <c r="B248" s="225"/>
      <c r="C248" s="834" t="str">
        <f>'02 LISTE DE CONTRÔLE ET RAPPORT'!C225</f>
        <v>Des dispositifs d’accès appropriés et fixes doivent être installés pour l’ensemble de la zone de l’ouvrage; les prescriptions de la Suva doivent également être prises en compte et respectées.</v>
      </c>
      <c r="D248" s="835"/>
      <c r="E248" s="835"/>
      <c r="F248" s="835"/>
      <c r="G248" s="836"/>
      <c r="H248" s="8" t="s">
        <v>6</v>
      </c>
      <c r="I248" s="8" t="s">
        <v>6</v>
      </c>
      <c r="J248" s="8" t="s">
        <v>6</v>
      </c>
      <c r="K248" s="8" t="s">
        <v>6</v>
      </c>
    </row>
    <row r="249" spans="1:11" ht="29.1" customHeight="1" x14ac:dyDescent="0.25">
      <c r="A249" s="384" t="str">
        <f>'02 LISTE DE CONTRÔLE ET RAPPORT'!A226</f>
        <v/>
      </c>
      <c r="B249" s="63">
        <v>2202.08</v>
      </c>
      <c r="C249" s="485" t="str">
        <f>'02 LISTE DE CONTRÔLE ET RAPPORT'!C226</f>
        <v>Description du défaut: Le regard ne dispose pas d’un drainage ou celui-ci ne fonctionne pas.</v>
      </c>
      <c r="D249" s="345" t="s">
        <v>2431</v>
      </c>
      <c r="E249" s="424"/>
      <c r="F249" s="424"/>
      <c r="G249" s="425"/>
      <c r="H249" s="8" t="s">
        <v>6</v>
      </c>
      <c r="I249" s="8" t="s">
        <v>6</v>
      </c>
      <c r="J249" s="8" t="s">
        <v>6</v>
      </c>
      <c r="K249" s="8" t="s">
        <v>6</v>
      </c>
    </row>
    <row r="250" spans="1:11" ht="46.35" customHeight="1" x14ac:dyDescent="0.25">
      <c r="A250" s="377" t="str">
        <f>'02 LISTE DE CONTRÔLE ET RAPPORT'!A227</f>
        <v/>
      </c>
      <c r="B250" s="229"/>
      <c r="C250" s="834" t="str">
        <f>'02 LISTE DE CONTRÔLE ET RAPPORT'!C227</f>
        <v>Si le regard ne dispose pas d’un drainage ou que celui-ci ne fonctionne pas, il y a un risque d’inondation. Pour éviter ce risque, l’écoulement au sol de la VE/SS doit être pourvu d’une grille afin de garantir le fonctionnement à long terme.</v>
      </c>
      <c r="D250" s="835"/>
      <c r="E250" s="835"/>
      <c r="F250" s="835"/>
      <c r="G250" s="836"/>
      <c r="H250" s="8" t="s">
        <v>6</v>
      </c>
      <c r="I250" s="8" t="s">
        <v>6</v>
      </c>
      <c r="J250" s="8" t="s">
        <v>6</v>
      </c>
      <c r="K250" s="8" t="s">
        <v>6</v>
      </c>
    </row>
    <row r="251" spans="1:11" ht="30" customHeight="1" x14ac:dyDescent="0.25">
      <c r="A251" s="381" t="str">
        <f>'02 LISTE DE CONTRÔLE ET RAPPORT'!A228</f>
        <v/>
      </c>
      <c r="B251" s="225"/>
      <c r="C251" s="834" t="str">
        <f>'02 LISTE DE CONTRÔLE ET RAPPORT'!C228</f>
        <v>En cas de défaut en la matière, la marche à suivre doit être discutée avec l’autorité cantonale responsable des ouvrages de protection.</v>
      </c>
      <c r="D251" s="835"/>
      <c r="E251" s="835"/>
      <c r="F251" s="835"/>
      <c r="G251" s="836"/>
      <c r="H251" s="8" t="s">
        <v>6</v>
      </c>
      <c r="I251" s="8" t="s">
        <v>6</v>
      </c>
      <c r="J251" s="8" t="s">
        <v>6</v>
      </c>
      <c r="K251" s="8" t="s">
        <v>6</v>
      </c>
    </row>
    <row r="252" spans="1:11" ht="14.45" customHeight="1" x14ac:dyDescent="0.25">
      <c r="A252" s="384" t="str">
        <f>'02 LISTE DE CONTRÔLE ET RAPPORT'!A229</f>
        <v/>
      </c>
      <c r="B252" s="63">
        <v>2202.09</v>
      </c>
      <c r="C252" s="485" t="str">
        <f>'02 LISTE DE CONTRÔLE ET RAPPORT'!C229</f>
        <v>Description du défaut: Les regards et les VE sont endommagés.</v>
      </c>
      <c r="D252" s="345" t="s">
        <v>2431</v>
      </c>
      <c r="E252" s="424"/>
      <c r="F252" s="424"/>
      <c r="G252" s="425"/>
      <c r="H252" s="8" t="s">
        <v>6</v>
      </c>
      <c r="I252" s="8" t="s">
        <v>6</v>
      </c>
      <c r="J252" s="8" t="s">
        <v>6</v>
      </c>
      <c r="K252" s="8" t="s">
        <v>6</v>
      </c>
    </row>
    <row r="253" spans="1:11" ht="14.45" customHeight="1" x14ac:dyDescent="0.25">
      <c r="A253" s="377" t="str">
        <f>'02 LISTE DE CONTRÔLE ET RAPPORT'!A230</f>
        <v/>
      </c>
      <c r="B253" s="326"/>
      <c r="C253" s="834" t="str">
        <f>'02 LISTE DE CONTRÔLE ET RAPPORT'!C230</f>
        <v>Les puits et les VE doivent être remis en état.</v>
      </c>
      <c r="D253" s="835"/>
      <c r="E253" s="835"/>
      <c r="F253" s="835"/>
      <c r="G253" s="836"/>
      <c r="H253" s="8" t="s">
        <v>6</v>
      </c>
      <c r="I253" s="8" t="s">
        <v>6</v>
      </c>
      <c r="J253" s="8" t="s">
        <v>6</v>
      </c>
      <c r="K253" s="8" t="s">
        <v>6</v>
      </c>
    </row>
    <row r="254" spans="1:11" ht="14.45" customHeight="1" x14ac:dyDescent="0.25">
      <c r="A254" s="384" t="str">
        <f>'02 LISTE DE CONTRÔLE ET RAPPORT'!A231</f>
        <v/>
      </c>
      <c r="B254" s="63">
        <v>2202.1</v>
      </c>
      <c r="C254" s="485" t="str">
        <f>'02 LISTE DE CONTRÔLE ET RAPPORT'!C231</f>
        <v>Description du défaut: Les SS/VE ne sont pas praticables.</v>
      </c>
      <c r="D254" s="345" t="s">
        <v>2431</v>
      </c>
      <c r="E254" s="424"/>
      <c r="F254" s="424"/>
      <c r="G254" s="425"/>
      <c r="H254" s="8" t="s">
        <v>6</v>
      </c>
      <c r="I254" s="8" t="s">
        <v>6</v>
      </c>
      <c r="J254" s="8" t="s">
        <v>6</v>
      </c>
      <c r="K254" s="8" t="s">
        <v>6</v>
      </c>
    </row>
    <row r="255" spans="1:11" ht="16.350000000000001" customHeight="1" x14ac:dyDescent="0.25">
      <c r="A255" s="377" t="str">
        <f>'02 LISTE DE CONTRÔLE ET RAPPORT'!A232</f>
        <v/>
      </c>
      <c r="B255" s="326"/>
      <c r="C255" s="834" t="str">
        <f>'02 LISTE DE CONTRÔLE ET RAPPORT'!C232</f>
        <v>Aux fins de maintenance et pour le cas d’une occupation, les SS/VE doivent être rendues praticables.</v>
      </c>
      <c r="D255" s="835"/>
      <c r="E255" s="835"/>
      <c r="F255" s="835"/>
      <c r="G255" s="836"/>
      <c r="H255" s="8" t="s">
        <v>6</v>
      </c>
      <c r="I255" s="8" t="s">
        <v>6</v>
      </c>
      <c r="J255" s="8" t="s">
        <v>6</v>
      </c>
      <c r="K255" s="8" t="s">
        <v>6</v>
      </c>
    </row>
    <row r="256" spans="1:11" ht="29.1" customHeight="1" x14ac:dyDescent="0.25">
      <c r="A256" s="384" t="str">
        <f>'02 LISTE DE CONTRÔLE ET RAPPORT'!A233</f>
        <v/>
      </c>
      <c r="B256" s="63">
        <v>2202.11</v>
      </c>
      <c r="C256" s="485" t="str">
        <f>'02 LISTE DE CONTRÔLE ET RAPPORT'!C233</f>
        <v>Description du défaut: les VE ne sont pas recouvertes de 30 cm de terrain au minimum.</v>
      </c>
      <c r="D256" s="345" t="s">
        <v>2431</v>
      </c>
      <c r="E256" s="424"/>
      <c r="F256" s="424"/>
      <c r="G256" s="425"/>
      <c r="H256" s="8" t="s">
        <v>6</v>
      </c>
      <c r="I256" s="8" t="s">
        <v>6</v>
      </c>
      <c r="J256" s="8" t="s">
        <v>6</v>
      </c>
      <c r="K256" s="8" t="s">
        <v>6</v>
      </c>
    </row>
    <row r="257" spans="1:11" ht="30" customHeight="1" thickBot="1" x14ac:dyDescent="0.3">
      <c r="A257" s="377" t="str">
        <f>'02 LISTE DE CONTRÔLE ET RAPPORT'!A234</f>
        <v/>
      </c>
      <c r="B257" s="326"/>
      <c r="C257" s="837" t="str">
        <f>'02 LISTE DE CONTRÔLE ET RAPPORT'!C234</f>
        <v>Le remblai au-dessus des voies d’évacuation doit s’élever à 30 cm au moins. Le remblai et le saut-de-loup des voies d’évacuation doivent être rehaussés en conséquence.</v>
      </c>
      <c r="D257" s="838"/>
      <c r="E257" s="838"/>
      <c r="F257" s="838"/>
      <c r="G257" s="839"/>
      <c r="H257" s="8" t="s">
        <v>6</v>
      </c>
      <c r="I257" s="8" t="s">
        <v>6</v>
      </c>
      <c r="J257" s="8" t="s">
        <v>6</v>
      </c>
      <c r="K257" s="8" t="s">
        <v>6</v>
      </c>
    </row>
    <row r="258" spans="1:11" ht="15" customHeight="1" thickBot="1" x14ac:dyDescent="0.3">
      <c r="A258" s="332" t="str">
        <f>'02 LISTE DE CONTRÔLE ET RAPPORT'!A235</f>
        <v/>
      </c>
      <c r="B258" s="207">
        <v>2203</v>
      </c>
      <c r="C258" s="480" t="str">
        <f>'02 LISTE DE CONTRÔLE ET RAPPORT'!C235</f>
        <v>Protection des accès contre les décombres</v>
      </c>
      <c r="D258" s="240"/>
      <c r="E258" s="465"/>
      <c r="F258" s="466"/>
      <c r="G258" s="467"/>
      <c r="H258" s="8" t="s">
        <v>6</v>
      </c>
      <c r="I258" s="8" t="s">
        <v>6</v>
      </c>
      <c r="J258" s="8" t="s">
        <v>6</v>
      </c>
      <c r="K258" s="8" t="s">
        <v>6</v>
      </c>
    </row>
    <row r="259" spans="1:11" ht="72" customHeight="1" x14ac:dyDescent="0.25">
      <c r="A259" s="383" t="str">
        <f>'02 LISTE DE CONTRÔLE ET RAPPORT'!A236</f>
        <v/>
      </c>
      <c r="B259" s="193">
        <v>2203.0100000000002</v>
      </c>
      <c r="C259" s="484" t="str">
        <f>'02 LISTE DE CONTRÔLE ET RAPPORT'!C236</f>
        <v>Description du défaut: Il n’y a pas de sortie de secours (SS/VE) en dehors de la zone de décombres H/2 (obligatoire pour les abris de quatorze places protégées et plus) ou, dans les zones à forte densité de population, il n’y a pas plusieurs SS/VE situées à l’intérieur de la zone de décombres.</v>
      </c>
      <c r="D259" s="344" t="s">
        <v>2431</v>
      </c>
      <c r="E259" s="424"/>
      <c r="F259" s="424"/>
      <c r="G259" s="425"/>
      <c r="H259" s="8" t="s">
        <v>6</v>
      </c>
      <c r="I259" s="8" t="s">
        <v>6</v>
      </c>
      <c r="J259" s="8" t="s">
        <v>6</v>
      </c>
      <c r="K259" s="8" t="s">
        <v>6</v>
      </c>
    </row>
    <row r="260" spans="1:11" ht="44.45" customHeight="1" x14ac:dyDescent="0.25">
      <c r="A260" s="377" t="str">
        <f>'02 LISTE DE CONTRÔLE ET RAPPORT'!A237</f>
        <v/>
      </c>
      <c r="B260" s="229"/>
      <c r="C260" s="834" t="str">
        <f>'02 LISTE DE CONTRÔLE ET RAPPORT'!C237</f>
        <v>Il faut veiller à ce que les sorties de secours et les sauts-de-loup des voies d’évacuation soient en dehors de la zone de décombres. Zone hors décombres = distance équivalant à au moins la moitié de la hauteur à la corniche du bâtiment situé au-dessus ou à proximité.</v>
      </c>
      <c r="D260" s="835"/>
      <c r="E260" s="835"/>
      <c r="F260" s="835"/>
      <c r="G260" s="836"/>
      <c r="H260" s="8" t="s">
        <v>6</v>
      </c>
      <c r="I260" s="8" t="s">
        <v>6</v>
      </c>
      <c r="J260" s="8" t="s">
        <v>6</v>
      </c>
      <c r="K260" s="8" t="s">
        <v>6</v>
      </c>
    </row>
    <row r="261" spans="1:11" ht="30" customHeight="1" x14ac:dyDescent="0.25">
      <c r="A261" s="381" t="str">
        <f>'02 LISTE DE CONTRÔLE ET RAPPORT'!A238</f>
        <v/>
      </c>
      <c r="B261" s="225"/>
      <c r="C261" s="834" t="str">
        <f>'02 LISTE DE CONTRÔLE ET RAPPORT'!C238</f>
        <v>En cas de défaut en la matière, la marche à suivre doit être discutée avec l’autorité cantonale responsable des ouvrages de protection.</v>
      </c>
      <c r="D261" s="835"/>
      <c r="E261" s="835"/>
      <c r="F261" s="835"/>
      <c r="G261" s="836"/>
      <c r="H261" s="8" t="s">
        <v>6</v>
      </c>
      <c r="I261" s="8" t="s">
        <v>6</v>
      </c>
      <c r="J261" s="8" t="s">
        <v>6</v>
      </c>
      <c r="K261" s="8" t="s">
        <v>6</v>
      </c>
    </row>
    <row r="262" spans="1:11" ht="29.1" customHeight="1" x14ac:dyDescent="0.25">
      <c r="A262" s="384" t="str">
        <f>'02 LISTE DE CONTRÔLE ET RAPPORT'!A239</f>
        <v/>
      </c>
      <c r="B262" s="63">
        <v>2203.02</v>
      </c>
      <c r="C262" s="485" t="str">
        <f>'02 LISTE DE CONTRÔLE ET RAPPORT'!C239</f>
        <v>Description du défaut: Aucun accès n’est situé hors zone de décombres.</v>
      </c>
      <c r="D262" s="345" t="s">
        <v>2431</v>
      </c>
      <c r="E262" s="424"/>
      <c r="F262" s="424"/>
      <c r="G262" s="425"/>
      <c r="H262" s="8" t="s">
        <v>6</v>
      </c>
      <c r="I262" s="8" t="s">
        <v>6</v>
      </c>
      <c r="J262" s="8" t="s">
        <v>6</v>
      </c>
      <c r="K262" s="1"/>
    </row>
    <row r="263" spans="1:11" ht="30" customHeight="1" x14ac:dyDescent="0.25">
      <c r="A263" s="377" t="str">
        <f>'02 LISTE DE CONTRÔLE ET RAPPORT'!A240</f>
        <v/>
      </c>
      <c r="B263" s="229"/>
      <c r="C263" s="834" t="str">
        <f>'02 LISTE DE CONTRÔLE ET RAPPORT'!C240</f>
        <v>Un accès au moins doit être situé hors de la zone de décombres. Zone hors décombres = distance équivalant à au moins la moitié de la hauteur à la corniche du bâtiment situé au-dessus ou à proximité.</v>
      </c>
      <c r="D263" s="835"/>
      <c r="E263" s="835"/>
      <c r="F263" s="835"/>
      <c r="G263" s="836"/>
      <c r="H263" s="8" t="s">
        <v>6</v>
      </c>
      <c r="I263" s="8" t="s">
        <v>6</v>
      </c>
      <c r="J263" s="8" t="s">
        <v>6</v>
      </c>
      <c r="K263" s="1"/>
    </row>
    <row r="264" spans="1:11" ht="30" customHeight="1" thickBot="1" x14ac:dyDescent="0.3">
      <c r="A264" s="381" t="str">
        <f>'02 LISTE DE CONTRÔLE ET RAPPORT'!A241</f>
        <v/>
      </c>
      <c r="B264" s="225"/>
      <c r="C264" s="837" t="str">
        <f>'02 LISTE DE CONTRÔLE ET RAPPORT'!C241</f>
        <v>En cas de défaut en la matière, la marche à suivre doit être discutée avec l’autorité cantonale responsable des ouvrages de protection.</v>
      </c>
      <c r="D264" s="838"/>
      <c r="E264" s="838"/>
      <c r="F264" s="838"/>
      <c r="G264" s="839"/>
      <c r="H264" s="8" t="s">
        <v>6</v>
      </c>
      <c r="I264" s="8" t="s">
        <v>6</v>
      </c>
      <c r="J264" s="8" t="s">
        <v>6</v>
      </c>
      <c r="K264" s="1"/>
    </row>
    <row r="265" spans="1:11" ht="15" customHeight="1" thickBot="1" x14ac:dyDescent="0.3">
      <c r="A265" s="332" t="str">
        <f>'02 LISTE DE CONTRÔLE ET RAPPORT'!A242</f>
        <v/>
      </c>
      <c r="B265" s="207">
        <v>2204</v>
      </c>
      <c r="C265" s="480" t="str">
        <f>'02 LISTE DE CONTRÔLE ET RAPPORT'!C242</f>
        <v>Prises (LF) et sorties d’air (AL)</v>
      </c>
      <c r="D265" s="240"/>
      <c r="E265" s="465"/>
      <c r="F265" s="466"/>
      <c r="G265" s="467"/>
      <c r="H265" s="8" t="s">
        <v>6</v>
      </c>
      <c r="I265" s="8" t="s">
        <v>6</v>
      </c>
      <c r="J265" s="8" t="s">
        <v>6</v>
      </c>
      <c r="K265" s="8" t="s">
        <v>6</v>
      </c>
    </row>
    <row r="266" spans="1:11" ht="29.1" customHeight="1" x14ac:dyDescent="0.25">
      <c r="A266" s="383" t="str">
        <f>'02 LISTE DE CONTRÔLE ET RAPPORT'!A243</f>
        <v/>
      </c>
      <c r="B266" s="193">
        <v>2204.0100000000002</v>
      </c>
      <c r="C266" s="484" t="str">
        <f>'02 LISTE DE CONTRÔLE ET RAPPORT'!C243</f>
        <v>Description du défaut: L’accessibilité pour l’entretien de la prise d’air n’est pas garantie ou la section de l’ouverture est masquée.</v>
      </c>
      <c r="D266" s="344" t="s">
        <v>2431</v>
      </c>
      <c r="E266" s="424"/>
      <c r="F266" s="424"/>
      <c r="G266" s="425"/>
      <c r="H266" s="8" t="s">
        <v>6</v>
      </c>
      <c r="I266" s="8" t="s">
        <v>6</v>
      </c>
      <c r="J266" s="8" t="s">
        <v>6</v>
      </c>
      <c r="K266" s="8" t="s">
        <v>6</v>
      </c>
    </row>
    <row r="267" spans="1:11" ht="14.45" customHeight="1" x14ac:dyDescent="0.25">
      <c r="A267" s="377" t="str">
        <f>'02 LISTE DE CONTRÔLE ET RAPPORT'!A244</f>
        <v/>
      </c>
      <c r="B267" s="326"/>
      <c r="C267" s="834" t="str">
        <f>'02 LISTE DE CONTRÔLE ET RAPPORT'!C244</f>
        <v>L’accès doit être dégagé (ouverture du puits obstruée, végétation, etc.).</v>
      </c>
      <c r="D267" s="835"/>
      <c r="E267" s="835"/>
      <c r="F267" s="835"/>
      <c r="G267" s="836"/>
      <c r="H267" s="8" t="s">
        <v>6</v>
      </c>
      <c r="I267" s="8" t="s">
        <v>6</v>
      </c>
      <c r="J267" s="8" t="s">
        <v>6</v>
      </c>
      <c r="K267" s="8" t="s">
        <v>6</v>
      </c>
    </row>
    <row r="268" spans="1:11" ht="29.1" customHeight="1" x14ac:dyDescent="0.25">
      <c r="A268" s="384" t="str">
        <f>'02 LISTE DE CONTRÔLE ET RAPPORT'!A245</f>
        <v/>
      </c>
      <c r="B268" s="63">
        <v>2204.02</v>
      </c>
      <c r="C268" s="485" t="str">
        <f>'02 LISTE DE CONTRÔLE ET RAPPORT'!C245</f>
        <v>Description du défaut: L’accessibilité pour l’entretien de la sortie d’air n’est pas garantie ou la section de l’ouverture est masquée.</v>
      </c>
      <c r="D268" s="345" t="s">
        <v>2431</v>
      </c>
      <c r="E268" s="424"/>
      <c r="F268" s="424"/>
      <c r="G268" s="425"/>
      <c r="H268" s="8" t="s">
        <v>6</v>
      </c>
      <c r="I268" s="8" t="s">
        <v>6</v>
      </c>
      <c r="J268" s="8" t="s">
        <v>6</v>
      </c>
      <c r="K268" s="8" t="s">
        <v>6</v>
      </c>
    </row>
    <row r="269" spans="1:11" ht="30" customHeight="1" x14ac:dyDescent="0.25">
      <c r="A269" s="377" t="str">
        <f>'02 LISTE DE CONTRÔLE ET RAPPORT'!A246</f>
        <v/>
      </c>
      <c r="B269" s="326"/>
      <c r="C269" s="834" t="str">
        <f>'02 LISTE DE CONTRÔLE ET RAPPORT'!C246</f>
        <v>L’accès doit être dégagé (ouverture du puits obstruée, végétation, etc.).</v>
      </c>
      <c r="D269" s="835"/>
      <c r="E269" s="835"/>
      <c r="F269" s="835"/>
      <c r="G269" s="836"/>
      <c r="H269" s="8" t="s">
        <v>6</v>
      </c>
      <c r="I269" s="8" t="s">
        <v>6</v>
      </c>
      <c r="J269" s="8" t="s">
        <v>6</v>
      </c>
      <c r="K269" s="8" t="s">
        <v>6</v>
      </c>
    </row>
    <row r="270" spans="1:11" ht="29.1" customHeight="1" x14ac:dyDescent="0.25">
      <c r="A270" s="390" t="str">
        <f>'02 LISTE DE CONTRÔLE ET RAPPORT'!A247</f>
        <v/>
      </c>
      <c r="B270" s="199">
        <v>2204.0300000000002</v>
      </c>
      <c r="C270" s="491" t="str">
        <f>'02 LISTE DE CONTRÔLE ET RAPPORT'!C247</f>
        <v>Description du défaut: Les couvertures de regards (couvercles, grilles) ne sont pas sécurisées.</v>
      </c>
      <c r="D270" s="347" t="s">
        <v>3</v>
      </c>
      <c r="E270" s="422"/>
      <c r="F270" s="422"/>
      <c r="G270" s="423"/>
      <c r="H270" s="8" t="s">
        <v>6</v>
      </c>
      <c r="I270" s="8" t="s">
        <v>6</v>
      </c>
      <c r="J270" s="8" t="s">
        <v>6</v>
      </c>
      <c r="K270" s="8" t="s">
        <v>6</v>
      </c>
    </row>
    <row r="271" spans="1:11" ht="42" customHeight="1" x14ac:dyDescent="0.25">
      <c r="A271" s="377" t="str">
        <f>'02 LISTE DE CONTRÔLE ET RAPPORT'!A248</f>
        <v/>
      </c>
      <c r="B271" s="326"/>
      <c r="C271" s="834" t="str">
        <f>'02 LISTE DE CONTRÔLE ET RAPPORT'!C248</f>
        <v>Les grilles caillebotis des prises et sorties d’air doivent être sécurisées de manière à ne pas pouvoir être ouvertes par des personnes non autorisées. Dans le cas contraire, le propriétaire s’expose à des conséquences en termes de responsabilité civile.</v>
      </c>
      <c r="D271" s="835"/>
      <c r="E271" s="835"/>
      <c r="F271" s="835"/>
      <c r="G271" s="836"/>
      <c r="H271" s="8" t="s">
        <v>6</v>
      </c>
      <c r="I271" s="8" t="s">
        <v>6</v>
      </c>
      <c r="J271" s="8" t="s">
        <v>6</v>
      </c>
      <c r="K271" s="8" t="s">
        <v>6</v>
      </c>
    </row>
    <row r="272" spans="1:11" ht="29.1" customHeight="1" x14ac:dyDescent="0.25">
      <c r="A272" s="384" t="str">
        <f>'02 LISTE DE CONTRÔLE ET RAPPORT'!A249</f>
        <v/>
      </c>
      <c r="B272" s="63">
        <v>2204.04</v>
      </c>
      <c r="C272" s="485" t="str">
        <f>'02 LISTE DE CONTRÔLE ET RAPPORT'!C249</f>
        <v>Description du défaut: Les prises d’air ne sont pas situées hors zone de décombres.</v>
      </c>
      <c r="D272" s="345" t="s">
        <v>2431</v>
      </c>
      <c r="E272" s="424"/>
      <c r="F272" s="424"/>
      <c r="G272" s="425"/>
      <c r="H272" s="8" t="s">
        <v>6</v>
      </c>
      <c r="I272" s="8" t="s">
        <v>6</v>
      </c>
      <c r="J272" s="8" t="s">
        <v>6</v>
      </c>
      <c r="K272" s="8" t="s">
        <v>6</v>
      </c>
    </row>
    <row r="273" spans="1:11" ht="31.35" customHeight="1" x14ac:dyDescent="0.25">
      <c r="A273" s="377" t="str">
        <f>'02 LISTE DE CONTRÔLE ET RAPPORT'!A250</f>
        <v/>
      </c>
      <c r="B273" s="229"/>
      <c r="C273" s="834" t="str">
        <f>'02 LISTE DE CONTRÔLE ET RAPPORT'!C250</f>
        <v>Il faut veiller à ce que les prises d’air soient en dehors de la zone de décombres. Zone hors décombres = distance équivalant à au moins la moitié de la hauteur à la corniche du bâtiment situé au-dessus ou à proximité.</v>
      </c>
      <c r="D273" s="835"/>
      <c r="E273" s="835"/>
      <c r="F273" s="835"/>
      <c r="G273" s="836"/>
      <c r="H273" s="8" t="s">
        <v>6</v>
      </c>
      <c r="I273" s="8" t="s">
        <v>6</v>
      </c>
      <c r="J273" s="8" t="s">
        <v>6</v>
      </c>
      <c r="K273" s="8" t="s">
        <v>6</v>
      </c>
    </row>
    <row r="274" spans="1:11" ht="31.35" customHeight="1" x14ac:dyDescent="0.25">
      <c r="A274" s="381" t="str">
        <f>'02 LISTE DE CONTRÔLE ET RAPPORT'!A251</f>
        <v/>
      </c>
      <c r="B274" s="225"/>
      <c r="C274" s="834" t="str">
        <f>'02 LISTE DE CONTRÔLE ET RAPPORT'!C251</f>
        <v>En cas de défaut en la matière, la marche à suivre doit être discutée avec l’autorité cantonale responsable des ouvrages de protection.</v>
      </c>
      <c r="D274" s="835"/>
      <c r="E274" s="835"/>
      <c r="F274" s="835"/>
      <c r="G274" s="836"/>
      <c r="H274" s="8" t="s">
        <v>6</v>
      </c>
      <c r="I274" s="8" t="s">
        <v>6</v>
      </c>
      <c r="J274" s="8" t="s">
        <v>6</v>
      </c>
      <c r="K274" s="8" t="s">
        <v>6</v>
      </c>
    </row>
    <row r="275" spans="1:11" ht="29.1" customHeight="1" x14ac:dyDescent="0.25">
      <c r="A275" s="384" t="str">
        <f>'02 LISTE DE CONTRÔLE ET RAPPORT'!A252</f>
        <v/>
      </c>
      <c r="B275" s="63">
        <v>2204.0500000000002</v>
      </c>
      <c r="C275" s="485" t="str">
        <f>'02 LISTE DE CONTRÔLE ET RAPPORT'!C252</f>
        <v>Description du défaut: Les sorties d’air ne sont pas situées hors zone de décombres.</v>
      </c>
      <c r="D275" s="345" t="s">
        <v>2431</v>
      </c>
      <c r="E275" s="424"/>
      <c r="F275" s="424"/>
      <c r="G275" s="425"/>
      <c r="H275" s="8" t="s">
        <v>6</v>
      </c>
      <c r="I275" s="8" t="s">
        <v>6</v>
      </c>
      <c r="J275" s="8" t="s">
        <v>6</v>
      </c>
      <c r="K275" s="8" t="s">
        <v>6</v>
      </c>
    </row>
    <row r="276" spans="1:11" ht="31.35" customHeight="1" x14ac:dyDescent="0.25">
      <c r="A276" s="377" t="str">
        <f>'02 LISTE DE CONTRÔLE ET RAPPORT'!A253</f>
        <v/>
      </c>
      <c r="B276" s="229"/>
      <c r="C276" s="834" t="str">
        <f>'02 LISTE DE CONTRÔLE ET RAPPORT'!C253</f>
        <v>Il faut veiller à ce que les sorties d’air soient en dehors de la zone de décombres. Zone hors décombres = distance équivalant à au moins la moitié de la hauteur à la corniche du bâtiment situé au-dessus ou à proximité.</v>
      </c>
      <c r="D276" s="835"/>
      <c r="E276" s="835"/>
      <c r="F276" s="835"/>
      <c r="G276" s="836"/>
      <c r="H276" s="8" t="s">
        <v>6</v>
      </c>
      <c r="I276" s="8" t="s">
        <v>6</v>
      </c>
      <c r="J276" s="8" t="s">
        <v>6</v>
      </c>
      <c r="K276" s="8" t="s">
        <v>6</v>
      </c>
    </row>
    <row r="277" spans="1:11" ht="31.35" customHeight="1" x14ac:dyDescent="0.25">
      <c r="A277" s="381" t="str">
        <f>'02 LISTE DE CONTRÔLE ET RAPPORT'!A254</f>
        <v/>
      </c>
      <c r="B277" s="225"/>
      <c r="C277" s="834" t="str">
        <f>'02 LISTE DE CONTRÔLE ET RAPPORT'!C254</f>
        <v>En cas de défaut en la matière, la marche à suivre doit être discutée avec l’autorité cantonale responsable des ouvrages de protection.</v>
      </c>
      <c r="D277" s="835"/>
      <c r="E277" s="835"/>
      <c r="F277" s="835"/>
      <c r="G277" s="836"/>
      <c r="H277" s="8" t="s">
        <v>6</v>
      </c>
      <c r="I277" s="8" t="s">
        <v>6</v>
      </c>
      <c r="J277" s="8" t="s">
        <v>6</v>
      </c>
      <c r="K277" s="8" t="s">
        <v>6</v>
      </c>
    </row>
    <row r="278" spans="1:11" ht="43.35" customHeight="1" x14ac:dyDescent="0.25">
      <c r="A278" s="384" t="str">
        <f>'02 LISTE DE CONTRÔLE ET RAPPORT'!A255</f>
        <v/>
      </c>
      <c r="B278" s="63">
        <v>2204.06</v>
      </c>
      <c r="C278" s="485" t="str">
        <f>'02 LISTE DE CONTRÔLE ET RAPPORT'!C255</f>
        <v>Description du défaut: La distance entre la prise d’air et la sortie d’air ne correspond pas à la distance prévue par rapport à la direction du vent (6 à 10 m en fonction de la direction du vent).</v>
      </c>
      <c r="D278" s="345" t="s">
        <v>2431</v>
      </c>
      <c r="E278" s="424"/>
      <c r="F278" s="424"/>
      <c r="G278" s="425"/>
      <c r="H278" s="8" t="s">
        <v>6</v>
      </c>
      <c r="I278" s="8" t="s">
        <v>6</v>
      </c>
      <c r="J278" s="8" t="s">
        <v>6</v>
      </c>
      <c r="K278" s="8" t="s">
        <v>6</v>
      </c>
    </row>
    <row r="279" spans="1:11" ht="31.35" customHeight="1" x14ac:dyDescent="0.25">
      <c r="A279" s="377" t="str">
        <f>'02 LISTE DE CONTRÔLE ET RAPPORT'!A256</f>
        <v/>
      </c>
      <c r="B279" s="326"/>
      <c r="C279" s="834" t="str">
        <f>'02 LISTE DE CONTRÔLE ET RAPPORT'!C256</f>
        <v>En cas de défaut en la matière, la marche à suivre doit être discutée avec l’autorité cantonale responsable des ouvrages de protection.</v>
      </c>
      <c r="D279" s="835"/>
      <c r="E279" s="835"/>
      <c r="F279" s="835"/>
      <c r="G279" s="836"/>
      <c r="H279" s="8" t="s">
        <v>6</v>
      </c>
      <c r="I279" s="8" t="s">
        <v>6</v>
      </c>
      <c r="J279" s="8" t="s">
        <v>6</v>
      </c>
      <c r="K279" s="8" t="s">
        <v>6</v>
      </c>
    </row>
    <row r="280" spans="1:11" ht="29.1" customHeight="1" x14ac:dyDescent="0.25">
      <c r="A280" s="390" t="str">
        <f>'02 LISTE DE CONTRÔLE ET RAPPORT'!A257</f>
        <v/>
      </c>
      <c r="B280" s="199">
        <v>2204.0700000000002</v>
      </c>
      <c r="C280" s="491" t="str">
        <f>'02 LISTE DE CONTRÔLE ET RAPPORT'!C257</f>
        <v>Description du défaut: Les prises d’air ne sont pas pourvues d’échelles et/ou d’aides d’accès.</v>
      </c>
      <c r="D280" s="347" t="s">
        <v>3</v>
      </c>
      <c r="E280" s="422"/>
      <c r="F280" s="422"/>
      <c r="G280" s="423"/>
      <c r="H280" s="8" t="s">
        <v>6</v>
      </c>
      <c r="I280" s="8" t="s">
        <v>6</v>
      </c>
      <c r="J280" s="8" t="s">
        <v>6</v>
      </c>
      <c r="K280" s="8" t="s">
        <v>6</v>
      </c>
    </row>
    <row r="281" spans="1:11" ht="31.35" customHeight="1" x14ac:dyDescent="0.25">
      <c r="A281" s="377" t="str">
        <f>'02 LISTE DE CONTRÔLE ET RAPPORT'!A258</f>
        <v/>
      </c>
      <c r="B281" s="326"/>
      <c r="C281" s="834" t="str">
        <f>'02 LISTE DE CONTRÔLE ET RAPPORT'!C258</f>
        <v>Des échelons ou une échelle sont exigés à partir d’une hauteur de 1,50 m. Ils doivent être posés sur la paroi latérale du puits et ne pas aboutir sur le côté du puits formant un cône.</v>
      </c>
      <c r="D281" s="835"/>
      <c r="E281" s="835"/>
      <c r="F281" s="835"/>
      <c r="G281" s="836"/>
      <c r="H281" s="8" t="s">
        <v>6</v>
      </c>
      <c r="I281" s="8" t="s">
        <v>6</v>
      </c>
      <c r="J281" s="8" t="s">
        <v>6</v>
      </c>
      <c r="K281" s="8" t="s">
        <v>6</v>
      </c>
    </row>
    <row r="282" spans="1:11" ht="29.1" customHeight="1" x14ac:dyDescent="0.25">
      <c r="A282" s="390" t="str">
        <f>'02 LISTE DE CONTRÔLE ET RAPPORT'!A259</f>
        <v/>
      </c>
      <c r="B282" s="199">
        <v>2204.08</v>
      </c>
      <c r="C282" s="491" t="str">
        <f>'02 LISTE DE CONTRÔLE ET RAPPORT'!C259</f>
        <v>Description du défaut: Les sorties d’air ne sont pas pourvues d’échelles et/ou d’aides d’accès.</v>
      </c>
      <c r="D282" s="347" t="s">
        <v>3</v>
      </c>
      <c r="E282" s="422"/>
      <c r="F282" s="422"/>
      <c r="G282" s="423"/>
      <c r="H282" s="8" t="s">
        <v>6</v>
      </c>
      <c r="I282" s="8" t="s">
        <v>6</v>
      </c>
      <c r="J282" s="8" t="s">
        <v>6</v>
      </c>
      <c r="K282" s="8" t="s">
        <v>6</v>
      </c>
    </row>
    <row r="283" spans="1:11" ht="31.35" customHeight="1" x14ac:dyDescent="0.25">
      <c r="A283" s="377" t="str">
        <f>'02 LISTE DE CONTRÔLE ET RAPPORT'!A260</f>
        <v/>
      </c>
      <c r="B283" s="326"/>
      <c r="C283" s="834" t="str">
        <f>'02 LISTE DE CONTRÔLE ET RAPPORT'!C260</f>
        <v>Des échelons ou une échelle sont exigés à partir d’une hauteur de 1,50 m. Ils doivent être posés sur la paroi latérale du puits et ne pas aboutir sur le côté du puits formant un cône.</v>
      </c>
      <c r="D283" s="835"/>
      <c r="E283" s="835"/>
      <c r="F283" s="835"/>
      <c r="G283" s="836"/>
      <c r="H283" s="8" t="s">
        <v>6</v>
      </c>
      <c r="I283" s="8" t="s">
        <v>6</v>
      </c>
      <c r="J283" s="8" t="s">
        <v>6</v>
      </c>
      <c r="K283" s="8" t="s">
        <v>6</v>
      </c>
    </row>
    <row r="284" spans="1:11" ht="43.35" customHeight="1" x14ac:dyDescent="0.25">
      <c r="A284" s="390" t="str">
        <f>'02 LISTE DE CONTRÔLE ET RAPPORT'!A261</f>
        <v/>
      </c>
      <c r="B284" s="199">
        <v>2204.09</v>
      </c>
      <c r="C284" s="491" t="str">
        <f>'02 LISTE DE CONTRÔLE ET RAPPORT'!C261</f>
        <v>Description du défaut: Les prises et sorties d’air d’une hauteur de &gt; 4,5 m ne disposent pas d’un palier intermédiaire avec une trappe d’accès de &gt; 60 x 80 cm ou d’une échelle à crinoline.</v>
      </c>
      <c r="D284" s="347" t="s">
        <v>3</v>
      </c>
      <c r="E284" s="422"/>
      <c r="F284" s="422"/>
      <c r="G284" s="423"/>
      <c r="H284" s="8" t="s">
        <v>6</v>
      </c>
      <c r="I284" s="8" t="s">
        <v>6</v>
      </c>
      <c r="J284" s="8" t="s">
        <v>6</v>
      </c>
      <c r="K284" s="8" t="s">
        <v>6</v>
      </c>
    </row>
    <row r="285" spans="1:11" ht="30" customHeight="1" x14ac:dyDescent="0.25">
      <c r="A285" s="377" t="str">
        <f>'02 LISTE DE CONTRÔLE ET RAPPORT'!A262</f>
        <v/>
      </c>
      <c r="B285" s="229"/>
      <c r="C285" s="834" t="str">
        <f>'02 LISTE DE CONTRÔLE ET RAPPORT'!C262</f>
        <v>Lorsque la hauteur du puits atteint ou dépasse 4,50 m, des paliers intermédiaires doivent être réalisés sur l’un des côtés. À défaut, une échelle à crinoline est prescrite (crinoline recommandée à partir de 3 m).</v>
      </c>
      <c r="D285" s="835"/>
      <c r="E285" s="835"/>
      <c r="F285" s="835"/>
      <c r="G285" s="836"/>
      <c r="H285" s="8" t="s">
        <v>6</v>
      </c>
      <c r="I285" s="8" t="s">
        <v>6</v>
      </c>
      <c r="J285" s="8" t="s">
        <v>6</v>
      </c>
      <c r="K285" s="8" t="s">
        <v>6</v>
      </c>
    </row>
    <row r="286" spans="1:11" ht="30" customHeight="1" x14ac:dyDescent="0.25">
      <c r="A286" s="381" t="str">
        <f>'02 LISTE DE CONTRÔLE ET RAPPORT'!A263</f>
        <v/>
      </c>
      <c r="B286" s="225"/>
      <c r="C286" s="834" t="str">
        <f>'02 LISTE DE CONTRÔLE ET RAPPORT'!C263</f>
        <v>Des dispositifs d’accès appropriés et fixes doivent être installés pour l’ensemble de la zone de l’ouvrage; les prescriptions de la Suva doivent également être prises en compte et respectées.</v>
      </c>
      <c r="D286" s="835"/>
      <c r="E286" s="835"/>
      <c r="F286" s="835"/>
      <c r="G286" s="836"/>
      <c r="H286" s="8" t="s">
        <v>6</v>
      </c>
      <c r="I286" s="8" t="s">
        <v>6</v>
      </c>
      <c r="J286" s="8" t="s">
        <v>6</v>
      </c>
      <c r="K286" s="8" t="s">
        <v>6</v>
      </c>
    </row>
    <row r="287" spans="1:11" ht="29.1" customHeight="1" x14ac:dyDescent="0.25">
      <c r="A287" s="384" t="str">
        <f>'02 LISTE DE CONTRÔLE ET RAPPORT'!A264</f>
        <v/>
      </c>
      <c r="B287" s="63">
        <v>2204.1</v>
      </c>
      <c r="C287" s="485" t="str">
        <f>'02 LISTE DE CONTRÔLE ET RAPPORT'!C264</f>
        <v>Description du défaut: Le drainage de la prise et de la sortie d’air n’est pas installé ou ne fonctionne pas.</v>
      </c>
      <c r="D287" s="345" t="s">
        <v>2431</v>
      </c>
      <c r="E287" s="424"/>
      <c r="F287" s="424"/>
      <c r="G287" s="425"/>
      <c r="H287" s="8" t="s">
        <v>6</v>
      </c>
      <c r="I287" s="8" t="s">
        <v>6</v>
      </c>
      <c r="J287" s="8" t="s">
        <v>6</v>
      </c>
      <c r="K287" s="8" t="s">
        <v>6</v>
      </c>
    </row>
    <row r="288" spans="1:11" ht="45.6" customHeight="1" x14ac:dyDescent="0.25">
      <c r="A288" s="377" t="str">
        <f>'02 LISTE DE CONTRÔLE ET RAPPORT'!A265</f>
        <v/>
      </c>
      <c r="B288" s="229"/>
      <c r="C288" s="834" t="str">
        <f>'02 LISTE DE CONTRÔLE ET RAPPORT'!C265</f>
        <v>Si le drainage de la prise et de la sortie d’air n’est pas installé ou ne fonctionne pas, il y a un risque d’inondation. Pour garantir le drainage sur le long terme et prévenir le risque d’inondation, la bouche d’écoulement au sol doit être pourvue d’une grille.</v>
      </c>
      <c r="D288" s="835"/>
      <c r="E288" s="835"/>
      <c r="F288" s="835"/>
      <c r="G288" s="836"/>
      <c r="H288" s="8" t="s">
        <v>6</v>
      </c>
      <c r="I288" s="8" t="s">
        <v>6</v>
      </c>
      <c r="J288" s="8" t="s">
        <v>6</v>
      </c>
      <c r="K288" s="8" t="s">
        <v>6</v>
      </c>
    </row>
    <row r="289" spans="1:11" ht="33" customHeight="1" thickBot="1" x14ac:dyDescent="0.3">
      <c r="A289" s="381" t="str">
        <f>'02 LISTE DE CONTRÔLE ET RAPPORT'!A266</f>
        <v/>
      </c>
      <c r="B289" s="225"/>
      <c r="C289" s="837" t="str">
        <f>'02 LISTE DE CONTRÔLE ET RAPPORT'!C266</f>
        <v>En cas de défaut en la matière, la marche à suivre doit être discutée avec l’autorité cantonale responsable des ouvrages de protection.</v>
      </c>
      <c r="D289" s="838"/>
      <c r="E289" s="838"/>
      <c r="F289" s="838"/>
      <c r="G289" s="839"/>
      <c r="H289" s="8" t="s">
        <v>6</v>
      </c>
      <c r="I289" s="8" t="s">
        <v>6</v>
      </c>
      <c r="J289" s="8" t="s">
        <v>6</v>
      </c>
      <c r="K289" s="8" t="s">
        <v>6</v>
      </c>
    </row>
    <row r="290" spans="1:11" ht="15" customHeight="1" thickBot="1" x14ac:dyDescent="0.3">
      <c r="A290" s="332" t="str">
        <f>'02 LISTE DE CONTRÔLE ET RAPPORT'!A267</f>
        <v/>
      </c>
      <c r="B290" s="207">
        <v>2205</v>
      </c>
      <c r="C290" s="480" t="str">
        <f>'02 LISTE DE CONTRÔLE ET RAPPORT'!C267</f>
        <v>Sécurisation des balustrades</v>
      </c>
      <c r="D290" s="240"/>
      <c r="E290" s="465"/>
      <c r="F290" s="466"/>
      <c r="G290" s="467"/>
      <c r="H290" s="8" t="s">
        <v>6</v>
      </c>
      <c r="I290" s="8" t="s">
        <v>6</v>
      </c>
      <c r="J290" s="8" t="s">
        <v>6</v>
      </c>
      <c r="K290" s="1"/>
    </row>
    <row r="291" spans="1:11" ht="29.1" customHeight="1" x14ac:dyDescent="0.25">
      <c r="A291" s="391" t="str">
        <f>'02 LISTE DE CONTRÔLE ET RAPPORT'!A268</f>
        <v/>
      </c>
      <c r="B291" s="200">
        <v>2205.0100000000002</v>
      </c>
      <c r="C291" s="492" t="str">
        <f>'02 LISTE DE CONTRÔLE ET RAPPORT'!C268</f>
        <v xml:space="preserve">Description du défaut: Les balustrades près des entrées n’offrent manifestement pas de protection contre les chutes. </v>
      </c>
      <c r="D291" s="348" t="s">
        <v>3</v>
      </c>
      <c r="E291" s="422"/>
      <c r="F291" s="422"/>
      <c r="G291" s="423"/>
      <c r="H291" s="8" t="s">
        <v>6</v>
      </c>
      <c r="I291" s="8" t="s">
        <v>6</v>
      </c>
      <c r="J291" s="8" t="s">
        <v>6</v>
      </c>
      <c r="K291" s="1"/>
    </row>
    <row r="292" spans="1:11" ht="29.45" customHeight="1" thickBot="1" x14ac:dyDescent="0.3">
      <c r="A292" s="377" t="str">
        <f>'02 LISTE DE CONTRÔLE ET RAPPORT'!A269</f>
        <v/>
      </c>
      <c r="B292" s="326"/>
      <c r="C292" s="837" t="str">
        <f>'02 LISTE DE CONTRÔLE ET RAPPORT'!C269</f>
        <v>Les balustrades doivent être conformes aux directives en vigueur. Il convient de faire appel au responsable de la sécurité de la commune.</v>
      </c>
      <c r="D292" s="838"/>
      <c r="E292" s="838"/>
      <c r="F292" s="838"/>
      <c r="G292" s="839"/>
      <c r="H292" s="8" t="s">
        <v>6</v>
      </c>
      <c r="I292" s="8" t="s">
        <v>6</v>
      </c>
      <c r="J292" s="8" t="s">
        <v>6</v>
      </c>
      <c r="K292" s="1"/>
    </row>
    <row r="293" spans="1:11" ht="15" customHeight="1" thickBot="1" x14ac:dyDescent="0.3">
      <c r="A293" s="329" t="str">
        <f>'02 LISTE DE CONTRÔLE ET RAPPORT'!A270</f>
        <v/>
      </c>
      <c r="B293" s="401">
        <v>2300</v>
      </c>
      <c r="C293" s="374" t="str">
        <f>'02 LISTE DE CONTRÔLE ET RAPPORT'!C270</f>
        <v>Fermetures</v>
      </c>
      <c r="D293" s="330"/>
      <c r="E293" s="371"/>
      <c r="F293" s="371"/>
      <c r="G293" s="372"/>
      <c r="H293" s="8" t="s">
        <v>6</v>
      </c>
      <c r="I293" s="8" t="s">
        <v>6</v>
      </c>
      <c r="J293" s="8" t="s">
        <v>6</v>
      </c>
      <c r="K293" s="8" t="s">
        <v>6</v>
      </c>
    </row>
    <row r="294" spans="1:11" ht="29.45" customHeight="1" thickBot="1" x14ac:dyDescent="0.3">
      <c r="A294" s="332" t="str">
        <f>'02 LISTE DE CONTRÔLE ET RAPPORT'!A271</f>
        <v/>
      </c>
      <c r="B294" s="207">
        <v>2301</v>
      </c>
      <c r="C294" s="480" t="str">
        <f>'02 LISTE DE CONTRÔLE ET RAPPORT'!C271</f>
        <v>Portes blindées (PB), volets blindés (VB), portes pression (PP), portes blindées à deux vantaux (PBO)</v>
      </c>
      <c r="D294" s="240"/>
      <c r="E294" s="465"/>
      <c r="F294" s="466"/>
      <c r="G294" s="467"/>
      <c r="H294" s="8" t="s">
        <v>6</v>
      </c>
      <c r="I294" s="8" t="s">
        <v>6</v>
      </c>
      <c r="J294" s="8" t="s">
        <v>6</v>
      </c>
      <c r="K294" s="8" t="s">
        <v>6</v>
      </c>
    </row>
    <row r="295" spans="1:11" ht="29.1" customHeight="1" x14ac:dyDescent="0.25">
      <c r="A295" s="383" t="str">
        <f>'02 LISTE DE CONTRÔLE ET RAPPORT'!A272</f>
        <v/>
      </c>
      <c r="B295" s="193">
        <v>2301.0100000000002</v>
      </c>
      <c r="C295" s="484" t="str">
        <f>'02 LISTE DE CONTRÔLE ET RAPPORT'!C272</f>
        <v>Description du défaut: Les fermetures de l’ouvrage de protection ne sont pas accessibles.</v>
      </c>
      <c r="D295" s="344" t="s">
        <v>2431</v>
      </c>
      <c r="E295" s="424"/>
      <c r="F295" s="424"/>
      <c r="G295" s="425"/>
      <c r="H295" s="8" t="s">
        <v>6</v>
      </c>
      <c r="I295" s="8" t="s">
        <v>6</v>
      </c>
      <c r="J295" s="8" t="s">
        <v>6</v>
      </c>
      <c r="K295" s="8" t="s">
        <v>6</v>
      </c>
    </row>
    <row r="296" spans="1:11" ht="44.45" customHeight="1" x14ac:dyDescent="0.25">
      <c r="A296" s="377" t="str">
        <f>'02 LISTE DE CONTRÔLE ET RAPPORT'!A273</f>
        <v/>
      </c>
      <c r="B296" s="326"/>
      <c r="C296" s="834" t="str">
        <f>'02 LISTE DE CONTRÔLE ET RAPPORT'!C273</f>
        <v>Les obstacles architecturaux doivent être supprimés ou être démontables, de manière à ce que les fermetures puissent être fermées lors des interventions d’entretien et de maintenance ainsi que lors des contrôles périodiques (tests de surpression).</v>
      </c>
      <c r="D296" s="835"/>
      <c r="E296" s="835"/>
      <c r="F296" s="835"/>
      <c r="G296" s="836"/>
      <c r="H296" s="8" t="s">
        <v>6</v>
      </c>
      <c r="I296" s="8" t="s">
        <v>6</v>
      </c>
      <c r="J296" s="8" t="s">
        <v>6</v>
      </c>
      <c r="K296" s="8" t="s">
        <v>6</v>
      </c>
    </row>
    <row r="297" spans="1:11" ht="29.1" customHeight="1" x14ac:dyDescent="0.25">
      <c r="A297" s="389" t="str">
        <f>'02 LISTE DE CONTRÔLE ET RAPPORT'!A274</f>
        <v/>
      </c>
      <c r="B297" s="198">
        <v>2301.02</v>
      </c>
      <c r="C297" s="490" t="str">
        <f>'02 LISTE DE CONTRÔLE ET RAPPORT'!C274</f>
        <v>Description du défaut: L’ouvrage de protection ne dispose pas de toutes les fermetures requises.</v>
      </c>
      <c r="D297" s="346" t="s">
        <v>2432</v>
      </c>
      <c r="E297" s="420"/>
      <c r="F297" s="420"/>
      <c r="G297" s="421"/>
      <c r="H297" s="8" t="s">
        <v>6</v>
      </c>
      <c r="I297" s="8" t="s">
        <v>6</v>
      </c>
      <c r="J297" s="8" t="s">
        <v>6</v>
      </c>
      <c r="K297" s="8" t="s">
        <v>6</v>
      </c>
    </row>
    <row r="298" spans="1:11" ht="29.1" customHeight="1" x14ac:dyDescent="0.25">
      <c r="A298" s="377" t="str">
        <f>'02 LISTE DE CONTRÔLE ET RAPPORT'!A275</f>
        <v/>
      </c>
      <c r="B298" s="326"/>
      <c r="C298" s="834" t="str">
        <f>'02 LISTE DE CONTRÔLE ET RAPPORT'!C275</f>
        <v>Si l’ouvrage de protection ne dispose pas de toutes les fermetures requises, il n’est plus opérationnel! La marche à suivre doit être discutée avec l’autorité cantonale responsable des ouvrages de protection.</v>
      </c>
      <c r="D298" s="835"/>
      <c r="E298" s="835"/>
      <c r="F298" s="835"/>
      <c r="G298" s="836"/>
      <c r="H298" s="8" t="s">
        <v>6</v>
      </c>
      <c r="I298" s="8" t="s">
        <v>6</v>
      </c>
      <c r="J298" s="8" t="s">
        <v>6</v>
      </c>
      <c r="K298" s="8" t="s">
        <v>6</v>
      </c>
    </row>
    <row r="299" spans="1:11" ht="29.1" customHeight="1" x14ac:dyDescent="0.25">
      <c r="A299" s="389" t="str">
        <f>'02 LISTE DE CONTRÔLE ET RAPPORT'!A276</f>
        <v/>
      </c>
      <c r="B299" s="198">
        <v>2301.0300000000002</v>
      </c>
      <c r="C299" s="490" t="str">
        <f>'02 LISTE DE CONTRÔLE ET RAPPORT'!C276</f>
        <v>Description du défaut: Les fermetures ne peuvent pas être ouvertes ni fermées.</v>
      </c>
      <c r="D299" s="346" t="s">
        <v>2432</v>
      </c>
      <c r="E299" s="420"/>
      <c r="F299" s="420"/>
      <c r="G299" s="421"/>
      <c r="H299" s="8" t="s">
        <v>6</v>
      </c>
      <c r="I299" s="8" t="s">
        <v>6</v>
      </c>
      <c r="J299" s="8" t="s">
        <v>6</v>
      </c>
      <c r="K299" s="8" t="s">
        <v>6</v>
      </c>
    </row>
    <row r="300" spans="1:11" ht="62.1" customHeight="1" x14ac:dyDescent="0.25">
      <c r="A300" s="377" t="str">
        <f>'02 LISTE DE CONTRÔLE ET RAPPORT'!A277</f>
        <v/>
      </c>
      <c r="B300" s="229"/>
      <c r="C300" s="834" t="str">
        <f>'02 LISTE DE CONTRÔLE ET RAPPORT'!C277</f>
        <v>Il convient de remettre les fermetures en état de manière à ce qu’elles puissent être ouvertes et fermées lors des interventions d’entretien et de maintenance ainsi que lors des contrôles périodiques (tests de surpression). À titre d’exemple, les portes étrangères à la protection civile doivent être disposées de manière à ce que les fermetures puissent être complètement fermées, faute de quoi il faudra les retirer en amont du contrôle.</v>
      </c>
      <c r="D300" s="835"/>
      <c r="E300" s="835"/>
      <c r="F300" s="835"/>
      <c r="G300" s="836"/>
      <c r="H300" s="8" t="s">
        <v>6</v>
      </c>
      <c r="I300" s="8" t="s">
        <v>6</v>
      </c>
      <c r="J300" s="8" t="s">
        <v>6</v>
      </c>
      <c r="K300" s="8" t="s">
        <v>6</v>
      </c>
    </row>
    <row r="301" spans="1:11" ht="29.1" customHeight="1" x14ac:dyDescent="0.25">
      <c r="A301" s="381" t="str">
        <f>'02 LISTE DE CONTRÔLE ET RAPPORT'!A278</f>
        <v/>
      </c>
      <c r="B301" s="225"/>
      <c r="C301" s="834" t="str">
        <f>'02 LISTE DE CONTRÔLE ET RAPPORT'!C278</f>
        <v>Si les fermetures ne peuvent être ni ouvertes ni fermées, l’ouvrage de protection n’est plus opérationnel! La marche à suivre doit être discutée avec l’autorité cantonale responsable des ouvrages de protection.</v>
      </c>
      <c r="D301" s="835"/>
      <c r="E301" s="835"/>
      <c r="F301" s="835"/>
      <c r="G301" s="836"/>
      <c r="H301" s="8" t="s">
        <v>6</v>
      </c>
      <c r="I301" s="8" t="s">
        <v>6</v>
      </c>
      <c r="J301" s="8" t="s">
        <v>6</v>
      </c>
      <c r="K301" s="8" t="s">
        <v>6</v>
      </c>
    </row>
    <row r="302" spans="1:11" ht="29.1" customHeight="1" x14ac:dyDescent="0.25">
      <c r="A302" s="384" t="str">
        <f>'02 LISTE DE CONTRÔLE ET RAPPORT'!A279</f>
        <v/>
      </c>
      <c r="B302" s="63">
        <v>2301.04</v>
      </c>
      <c r="C302" s="485" t="str">
        <f>'02 LISTE DE CONTRÔLE ET RAPPORT'!C279</f>
        <v>Description du défaut: Les charnières présentent des fissures et/ou coincent.</v>
      </c>
      <c r="D302" s="345" t="s">
        <v>2431</v>
      </c>
      <c r="E302" s="424"/>
      <c r="F302" s="424"/>
      <c r="G302" s="425"/>
      <c r="H302" s="8" t="s">
        <v>6</v>
      </c>
      <c r="I302" s="8" t="s">
        <v>6</v>
      </c>
      <c r="J302" s="8" t="s">
        <v>6</v>
      </c>
      <c r="K302" s="8" t="s">
        <v>6</v>
      </c>
    </row>
    <row r="303" spans="1:11" ht="14.45" customHeight="1" x14ac:dyDescent="0.25">
      <c r="A303" s="377" t="str">
        <f>'02 LISTE DE CONTRÔLE ET RAPPORT'!A280</f>
        <v/>
      </c>
      <c r="B303" s="326"/>
      <c r="C303" s="834" t="str">
        <f>'02 LISTE DE CONTRÔLE ET RAPPORT'!C280</f>
        <v>Ce défaut doit être corrigé par le fabricant.</v>
      </c>
      <c r="D303" s="835"/>
      <c r="E303" s="835"/>
      <c r="F303" s="835"/>
      <c r="G303" s="836"/>
      <c r="H303" s="8" t="s">
        <v>6</v>
      </c>
      <c r="I303" s="8" t="s">
        <v>6</v>
      </c>
      <c r="J303" s="8" t="s">
        <v>6</v>
      </c>
      <c r="K303" s="8" t="s">
        <v>6</v>
      </c>
    </row>
    <row r="304" spans="1:11" ht="43.35" customHeight="1" x14ac:dyDescent="0.25">
      <c r="A304" s="384" t="str">
        <f>'02 LISTE DE CONTRÔLE ET RAPPORT'!A281</f>
        <v/>
      </c>
      <c r="B304" s="63">
        <v>2301.0500000000002</v>
      </c>
      <c r="C304" s="485" t="str">
        <f>'02 LISTE DE CONTRÔLE ET RAPPORT'!C281</f>
        <v>Description du défaut: Les goujons des charnières ne sont pas maintenus à leurs deux extrémités par une goupille ou un point de soudure.</v>
      </c>
      <c r="D304" s="345" t="s">
        <v>2431</v>
      </c>
      <c r="E304" s="424"/>
      <c r="F304" s="424"/>
      <c r="G304" s="425"/>
      <c r="H304" s="8" t="s">
        <v>6</v>
      </c>
      <c r="I304" s="8" t="s">
        <v>6</v>
      </c>
      <c r="J304" s="8" t="s">
        <v>6</v>
      </c>
      <c r="K304" s="8" t="s">
        <v>6</v>
      </c>
    </row>
    <row r="305" spans="1:11" ht="29.45" customHeight="1" x14ac:dyDescent="0.25">
      <c r="A305" s="377" t="str">
        <f>'02 LISTE DE CONTRÔLE ET RAPPORT'!A282</f>
        <v/>
      </c>
      <c r="B305" s="326"/>
      <c r="C305" s="834" t="str">
        <f>'02 LISTE DE CONTRÔLE ET RAPPORT'!C282</f>
        <v>Les goujons des charnières doivent être maintenus à leurs deux extrémités par une goupille ou un point de soudure</v>
      </c>
      <c r="D305" s="835"/>
      <c r="E305" s="835"/>
      <c r="F305" s="835"/>
      <c r="G305" s="836"/>
      <c r="H305" s="8" t="s">
        <v>6</v>
      </c>
      <c r="I305" s="8" t="s">
        <v>6</v>
      </c>
      <c r="J305" s="8" t="s">
        <v>6</v>
      </c>
      <c r="K305" s="8" t="s">
        <v>6</v>
      </c>
    </row>
    <row r="306" spans="1:11" ht="29.1" customHeight="1" x14ac:dyDescent="0.25">
      <c r="A306" s="384" t="str">
        <f>'02 LISTE DE CONTRÔLE ET RAPPORT'!A283</f>
        <v/>
      </c>
      <c r="B306" s="63">
        <v>2301.06</v>
      </c>
      <c r="C306" s="485" t="str">
        <f>'02 LISTE DE CONTRÔLE ET RAPPORT'!C283</f>
        <v>Description du défaut: Les graisseurs des paumelles fixées sur les fermetures sont manquants ou recouverts de peinture.</v>
      </c>
      <c r="D306" s="345" t="s">
        <v>2431</v>
      </c>
      <c r="E306" s="424"/>
      <c r="F306" s="424"/>
      <c r="G306" s="425"/>
      <c r="H306" s="8" t="s">
        <v>6</v>
      </c>
      <c r="I306" s="8" t="s">
        <v>6</v>
      </c>
      <c r="J306" s="8" t="s">
        <v>6</v>
      </c>
      <c r="K306" s="8" t="s">
        <v>6</v>
      </c>
    </row>
    <row r="307" spans="1:11" ht="30" customHeight="1" x14ac:dyDescent="0.25">
      <c r="A307" s="377" t="str">
        <f>'02 LISTE DE CONTRÔLE ET RAPPORT'!A284</f>
        <v/>
      </c>
      <c r="B307" s="326"/>
      <c r="C307" s="834" t="str">
        <f>'02 LISTE DE CONTRÔLE ET RAPPORT'!C284</f>
        <v>Les graisseurs des paumelles manquants au niveau des PB, VB et PP doivent être posés par une entreprise spécialisée.</v>
      </c>
      <c r="D307" s="835"/>
      <c r="E307" s="835"/>
      <c r="F307" s="835"/>
      <c r="G307" s="836"/>
      <c r="H307" s="8" t="s">
        <v>6</v>
      </c>
      <c r="I307" s="8" t="s">
        <v>6</v>
      </c>
      <c r="J307" s="8" t="s">
        <v>6</v>
      </c>
      <c r="K307" s="8" t="s">
        <v>6</v>
      </c>
    </row>
    <row r="308" spans="1:11" ht="14.45" customHeight="1" x14ac:dyDescent="0.25">
      <c r="A308" s="378" t="str">
        <f>'02 LISTE DE CONTRÔLE ET RAPPORT'!A285</f>
        <v/>
      </c>
      <c r="B308" s="191">
        <v>2301.0700000000002</v>
      </c>
      <c r="C308" s="62" t="str">
        <f>'02 LISTE DE CONTRÔLE ET RAPPORT'!C285</f>
        <v>Description du défaut: Les fermetures présentent des traces de rouille.</v>
      </c>
      <c r="D308" s="342" t="s">
        <v>2430</v>
      </c>
      <c r="E308" s="418"/>
      <c r="F308" s="418"/>
      <c r="G308" s="419"/>
      <c r="H308" s="8" t="s">
        <v>6</v>
      </c>
      <c r="I308" s="8" t="s">
        <v>6</v>
      </c>
      <c r="J308" s="8" t="s">
        <v>6</v>
      </c>
      <c r="K308" s="8" t="s">
        <v>6</v>
      </c>
    </row>
    <row r="309" spans="1:11" ht="14.45" customHeight="1" x14ac:dyDescent="0.25">
      <c r="A309" s="377" t="str">
        <f>'02 LISTE DE CONTRÔLE ET RAPPORT'!A286</f>
        <v/>
      </c>
      <c r="B309" s="326"/>
      <c r="C309" s="834" t="str">
        <f>'02 LISTE DE CONTRÔLE ET RAPPORT'!C286</f>
        <v>Les fermetures doivent être traitées par un professionnel.</v>
      </c>
      <c r="D309" s="835"/>
      <c r="E309" s="835"/>
      <c r="F309" s="835"/>
      <c r="G309" s="836"/>
      <c r="H309" s="8" t="s">
        <v>6</v>
      </c>
      <c r="I309" s="8" t="s">
        <v>6</v>
      </c>
      <c r="J309" s="8" t="s">
        <v>6</v>
      </c>
      <c r="K309" s="8" t="s">
        <v>6</v>
      </c>
    </row>
    <row r="310" spans="1:11" ht="29.1" customHeight="1" x14ac:dyDescent="0.25">
      <c r="A310" s="384" t="str">
        <f>'02 LISTE DE CONTRÔLE ET RAPPORT'!A287</f>
        <v/>
      </c>
      <c r="B310" s="63">
        <v>2301.08</v>
      </c>
      <c r="C310" s="485" t="str">
        <f>'02 LISTE DE CONTRÔLE ET RAPPORT'!C287</f>
        <v>Description du défaut: Certains leviers de verrouillage sont manquants ou ne sont pas montés.</v>
      </c>
      <c r="D310" s="345" t="s">
        <v>2431</v>
      </c>
      <c r="E310" s="424"/>
      <c r="F310" s="424"/>
      <c r="G310" s="425"/>
      <c r="H310" s="8" t="s">
        <v>6</v>
      </c>
      <c r="I310" s="8" t="s">
        <v>6</v>
      </c>
      <c r="J310" s="8" t="s">
        <v>6</v>
      </c>
      <c r="K310" s="8" t="s">
        <v>6</v>
      </c>
    </row>
    <row r="311" spans="1:11" ht="31.35" customHeight="1" x14ac:dyDescent="0.25">
      <c r="A311" s="377" t="str">
        <f>'02 LISTE DE CONTRÔLE ET RAPPORT'!A288</f>
        <v/>
      </c>
      <c r="B311" s="326"/>
      <c r="C311" s="834" t="str">
        <f>'02 LISTE DE CONTRÔLE ET RAPPORT'!C288</f>
        <v>Il convient de se procurer les leviers de verrouillage manquants auprès du fabricant. Les leviers qui ne sont pas posés correctement doivent être remontés dans les règles de l’art.</v>
      </c>
      <c r="D311" s="835"/>
      <c r="E311" s="835"/>
      <c r="F311" s="835"/>
      <c r="G311" s="836"/>
      <c r="H311" s="8" t="s">
        <v>6</v>
      </c>
      <c r="I311" s="8" t="s">
        <v>6</v>
      </c>
      <c r="J311" s="8" t="s">
        <v>6</v>
      </c>
      <c r="K311" s="8" t="s">
        <v>6</v>
      </c>
    </row>
    <row r="312" spans="1:11" ht="43.35" customHeight="1" x14ac:dyDescent="0.25">
      <c r="A312" s="384" t="str">
        <f>'02 LISTE DE CONTRÔLE ET RAPPORT'!A289</f>
        <v/>
      </c>
      <c r="B312" s="63">
        <v>2301.09</v>
      </c>
      <c r="C312" s="485" t="str">
        <f>'02 LISTE DE CONTRÔLE ET RAPPORT'!C289</f>
        <v>Description du défaut: Les leviers de verrouillage des fermetures ne sont pas parfaitement réglés (ne peuvent pas être fermés correctement).</v>
      </c>
      <c r="D312" s="345" t="s">
        <v>2431</v>
      </c>
      <c r="E312" s="424"/>
      <c r="F312" s="424"/>
      <c r="G312" s="425"/>
      <c r="H312" s="8" t="s">
        <v>6</v>
      </c>
      <c r="I312" s="8" t="s">
        <v>6</v>
      </c>
      <c r="J312" s="8" t="s">
        <v>6</v>
      </c>
      <c r="K312" s="8" t="s">
        <v>6</v>
      </c>
    </row>
    <row r="313" spans="1:11" ht="14.45" customHeight="1" x14ac:dyDescent="0.25">
      <c r="A313" s="377" t="str">
        <f>'02 LISTE DE CONTRÔLE ET RAPPORT'!A290</f>
        <v/>
      </c>
      <c r="B313" s="229"/>
      <c r="C313" s="834" t="str">
        <f>'02 LISTE DE CONTRÔLE ET RAPPORT'!C290</f>
        <v>Les leviers de verrouillage doivent être réglés de manière à ne pas pouvoir tourner eux-mêmes.</v>
      </c>
      <c r="D313" s="835"/>
      <c r="E313" s="835"/>
      <c r="F313" s="835"/>
      <c r="G313" s="836"/>
      <c r="H313" s="8" t="s">
        <v>6</v>
      </c>
      <c r="I313" s="8" t="s">
        <v>6</v>
      </c>
      <c r="J313" s="8" t="s">
        <v>6</v>
      </c>
      <c r="K313" s="8" t="s">
        <v>6</v>
      </c>
    </row>
    <row r="314" spans="1:11" ht="33" customHeight="1" x14ac:dyDescent="0.25">
      <c r="A314" s="381" t="str">
        <f>'02 LISTE DE CONTRÔLE ET RAPPORT'!A291</f>
        <v/>
      </c>
      <c r="B314" s="225"/>
      <c r="C314" s="834" t="str">
        <f>'02 LISTE DE CONTRÔLE ET RAPPORT'!C291</f>
        <v>Le jeu entre le levier extérieur et le levier intérieur – jeu mesuré à l’extrémité des leviers – ne doit pas être supérieur à 2,5 cm. Les écrous doivent être serrés, le mécanisme doit être graissé et fonctionner sans difficulté.</v>
      </c>
      <c r="D314" s="835"/>
      <c r="E314" s="835"/>
      <c r="F314" s="835"/>
      <c r="G314" s="836"/>
      <c r="H314" s="8" t="s">
        <v>6</v>
      </c>
      <c r="I314" s="8" t="s">
        <v>6</v>
      </c>
      <c r="J314" s="8" t="s">
        <v>6</v>
      </c>
      <c r="K314" s="8" t="s">
        <v>6</v>
      </c>
    </row>
    <row r="315" spans="1:11" ht="29.1" customHeight="1" x14ac:dyDescent="0.25">
      <c r="A315" s="384" t="str">
        <f>'02 LISTE DE CONTRÔLE ET RAPPORT'!A292</f>
        <v/>
      </c>
      <c r="B315" s="63">
        <v>2301.1</v>
      </c>
      <c r="C315" s="485" t="str">
        <f>'02 LISTE DE CONTRÔLE ET RAPPORT'!C292</f>
        <v>Description du défaut: Certains joints en caoutchouc des fermetures sont manquants ou ne sont pas en place.</v>
      </c>
      <c r="D315" s="345" t="s">
        <v>2431</v>
      </c>
      <c r="E315" s="424"/>
      <c r="F315" s="424"/>
      <c r="G315" s="425"/>
      <c r="H315" s="8" t="s">
        <v>6</v>
      </c>
      <c r="I315" s="8" t="s">
        <v>6</v>
      </c>
      <c r="J315" s="8" t="s">
        <v>6</v>
      </c>
      <c r="K315" s="8" t="s">
        <v>6</v>
      </c>
    </row>
    <row r="316" spans="1:11" ht="14.45" customHeight="1" x14ac:dyDescent="0.25">
      <c r="A316" s="377" t="str">
        <f>'02 LISTE DE CONTRÔLE ET RAPPORT'!A293</f>
        <v/>
      </c>
      <c r="B316" s="326"/>
      <c r="C316" s="834" t="str">
        <f>'02 LISTE DE CONTRÔLE ET RAPPORT'!C293</f>
        <v>Il faut mettre les joints en place ou s’en procurer.</v>
      </c>
      <c r="D316" s="835"/>
      <c r="E316" s="835"/>
      <c r="F316" s="835"/>
      <c r="G316" s="836"/>
      <c r="H316" s="8" t="s">
        <v>6</v>
      </c>
      <c r="I316" s="8" t="s">
        <v>6</v>
      </c>
      <c r="J316" s="8" t="s">
        <v>6</v>
      </c>
      <c r="K316" s="8" t="s">
        <v>6</v>
      </c>
    </row>
    <row r="317" spans="1:11" ht="29.1" customHeight="1" x14ac:dyDescent="0.25">
      <c r="A317" s="384" t="str">
        <f>'02 LISTE DE CONTRÔLE ET RAPPORT'!A294</f>
        <v/>
      </c>
      <c r="B317" s="63">
        <v>2301.11</v>
      </c>
      <c r="C317" s="485" t="str">
        <f>'02 LISTE DE CONTRÔLE ET RAPPORT'!C294</f>
        <v>Description du défaut: Les joints en caoutchouc sont endommagés, écrasés, encrassés, couverts de peinture ou fragilisés et desséchés.</v>
      </c>
      <c r="D317" s="345" t="s">
        <v>2431</v>
      </c>
      <c r="E317" s="424"/>
      <c r="F317" s="424"/>
      <c r="G317" s="425"/>
      <c r="H317" s="8" t="s">
        <v>6</v>
      </c>
      <c r="I317" s="8" t="s">
        <v>6</v>
      </c>
      <c r="J317" s="8" t="s">
        <v>6</v>
      </c>
      <c r="K317" s="8" t="s">
        <v>6</v>
      </c>
    </row>
    <row r="318" spans="1:11" ht="14.45" customHeight="1" x14ac:dyDescent="0.25">
      <c r="A318" s="377" t="str">
        <f>'02 LISTE DE CONTRÔLE ET RAPPORT'!A295</f>
        <v/>
      </c>
      <c r="B318" s="326"/>
      <c r="C318" s="834" t="str">
        <f>'02 LISTE DE CONTRÔLE ET RAPPORT'!C295</f>
        <v>Les joints en caoutchouc qui sont fragilisés, durcis, fissurés ou endommagés doivent être remplacés.</v>
      </c>
      <c r="D318" s="835"/>
      <c r="E318" s="835"/>
      <c r="F318" s="835"/>
      <c r="G318" s="836"/>
      <c r="H318" s="8" t="s">
        <v>6</v>
      </c>
      <c r="I318" s="8" t="s">
        <v>6</v>
      </c>
      <c r="J318" s="8" t="s">
        <v>6</v>
      </c>
      <c r="K318" s="8" t="s">
        <v>6</v>
      </c>
    </row>
    <row r="319" spans="1:11" ht="14.45" customHeight="1" x14ac:dyDescent="0.25">
      <c r="A319" s="389" t="str">
        <f>'02 LISTE DE CONTRÔLE ET RAPPORT'!A296</f>
        <v/>
      </c>
      <c r="B319" s="198">
        <v>2301.12</v>
      </c>
      <c r="C319" s="490" t="str">
        <f>'02 LISTE DE CONTRÔLE ET RAPPORT'!C296</f>
        <v>Description du défaut: Les fermetures ne sont pas étanches.</v>
      </c>
      <c r="D319" s="346" t="s">
        <v>2432</v>
      </c>
      <c r="E319" s="420"/>
      <c r="F319" s="420"/>
      <c r="G319" s="421"/>
      <c r="H319" s="8" t="s">
        <v>6</v>
      </c>
      <c r="I319" s="8" t="s">
        <v>6</v>
      </c>
      <c r="J319" s="8" t="s">
        <v>6</v>
      </c>
      <c r="K319" s="8" t="s">
        <v>6</v>
      </c>
    </row>
    <row r="320" spans="1:11" ht="14.45" customHeight="1" x14ac:dyDescent="0.25">
      <c r="A320" s="377" t="str">
        <f>'02 LISTE DE CONTRÔLE ET RAPPORT'!A297</f>
        <v/>
      </c>
      <c r="B320" s="229"/>
      <c r="C320" s="856" t="str">
        <f>'02 LISTE DE CONTRÔLE ET RAPPORT'!C297</f>
        <v xml:space="preserve">Points à contrôler: </v>
      </c>
      <c r="D320" s="857"/>
      <c r="E320" s="857"/>
      <c r="F320" s="857"/>
      <c r="G320" s="858"/>
      <c r="H320" s="8" t="s">
        <v>6</v>
      </c>
      <c r="I320" s="8" t="s">
        <v>6</v>
      </c>
      <c r="J320" s="8" t="s">
        <v>6</v>
      </c>
      <c r="K320" s="8" t="s">
        <v>6</v>
      </c>
    </row>
    <row r="321" spans="1:11" ht="14.45" customHeight="1" x14ac:dyDescent="0.25">
      <c r="A321" s="381" t="str">
        <f>'02 LISTE DE CONTRÔLE ET RAPPORT'!A298</f>
        <v/>
      </c>
      <c r="B321" s="222"/>
      <c r="C321" s="853" t="str">
        <f>'02 LISTE DE CONTRÔLE ET RAPPORT'!C298</f>
        <v>-        tous les joints en caoutchouc mis en place? (contrôler leur fixation dans la rainure),</v>
      </c>
      <c r="D321" s="854"/>
      <c r="E321" s="854"/>
      <c r="F321" s="854"/>
      <c r="G321" s="855"/>
      <c r="H321" s="8" t="s">
        <v>6</v>
      </c>
      <c r="I321" s="8" t="s">
        <v>6</v>
      </c>
      <c r="J321" s="8" t="s">
        <v>6</v>
      </c>
      <c r="K321" s="8" t="s">
        <v>6</v>
      </c>
    </row>
    <row r="322" spans="1:11" ht="14.45" customHeight="1" x14ac:dyDescent="0.25">
      <c r="A322" s="381" t="str">
        <f>'02 LISTE DE CONTRÔLE ET RAPPORT'!A299</f>
        <v/>
      </c>
      <c r="B322" s="222"/>
      <c r="C322" s="853" t="str">
        <f>'02 LISTE DE CONTRÔLE ET RAPPORT'!C299</f>
        <v>-        joints en caoutchouc intacts? (pas fissurés, pas ébréchés),</v>
      </c>
      <c r="D322" s="854"/>
      <c r="E322" s="854"/>
      <c r="F322" s="854"/>
      <c r="G322" s="855"/>
      <c r="H322" s="8" t="s">
        <v>6</v>
      </c>
      <c r="I322" s="8" t="s">
        <v>6</v>
      </c>
      <c r="J322" s="8" t="s">
        <v>6</v>
      </c>
      <c r="K322" s="8" t="s">
        <v>6</v>
      </c>
    </row>
    <row r="323" spans="1:11" ht="14.45" customHeight="1" x14ac:dyDescent="0.25">
      <c r="A323" s="381" t="str">
        <f>'02 LISTE DE CONTRÔLE ET RAPPORT'!A300</f>
        <v/>
      </c>
      <c r="B323" s="222"/>
      <c r="C323" s="853" t="str">
        <f>'02 LISTE DE CONTRÔLE ET RAPPORT'!C300</f>
        <v>-        joints en caoutchouc souples? (non durcis ou fragilisés),</v>
      </c>
      <c r="D323" s="854"/>
      <c r="E323" s="854"/>
      <c r="F323" s="854"/>
      <c r="G323" s="855"/>
      <c r="H323" s="8" t="s">
        <v>6</v>
      </c>
      <c r="I323" s="8" t="s">
        <v>6</v>
      </c>
      <c r="J323" s="8" t="s">
        <v>6</v>
      </c>
      <c r="K323" s="8" t="s">
        <v>6</v>
      </c>
    </row>
    <row r="324" spans="1:11" ht="14.45" customHeight="1" x14ac:dyDescent="0.25">
      <c r="A324" s="381" t="str">
        <f>'02 LISTE DE CONTRÔLE ET RAPPORT'!A301</f>
        <v/>
      </c>
      <c r="B324" s="222"/>
      <c r="C324" s="853" t="str">
        <f>'02 LISTE DE CONTRÔLE ET RAPPORT'!C301</f>
        <v>-        joints en caoutchouc propres? (pas de peinture) et</v>
      </c>
      <c r="D324" s="854"/>
      <c r="E324" s="854"/>
      <c r="F324" s="854"/>
      <c r="G324" s="855"/>
      <c r="H324" s="8" t="s">
        <v>6</v>
      </c>
      <c r="I324" s="8" t="s">
        <v>6</v>
      </c>
      <c r="J324" s="8" t="s">
        <v>6</v>
      </c>
      <c r="K324" s="8" t="s">
        <v>6</v>
      </c>
    </row>
    <row r="325" spans="1:11" ht="14.45" customHeight="1" x14ac:dyDescent="0.25">
      <c r="A325" s="381" t="str">
        <f>'02 LISTE DE CONTRÔLE ET RAPPORT'!A302</f>
        <v/>
      </c>
      <c r="B325" s="222"/>
      <c r="C325" s="853" t="str">
        <f>'02 LISTE DE CONTRÔLE ET RAPPORT'!C302</f>
        <v>-        fermer les fermetures et contrôler l’étanchéité (test de lumière).</v>
      </c>
      <c r="D325" s="854"/>
      <c r="E325" s="854"/>
      <c r="F325" s="854"/>
      <c r="G325" s="855"/>
      <c r="H325" s="8" t="s">
        <v>6</v>
      </c>
      <c r="I325" s="8" t="s">
        <v>6</v>
      </c>
      <c r="J325" s="8" t="s">
        <v>6</v>
      </c>
      <c r="K325" s="8" t="s">
        <v>6</v>
      </c>
    </row>
    <row r="326" spans="1:11" ht="46.35" customHeight="1" x14ac:dyDescent="0.25">
      <c r="A326" s="381" t="str">
        <f>'02 LISTE DE CONTRÔLE ET RAPPORT'!A303</f>
        <v/>
      </c>
      <c r="B326" s="222"/>
      <c r="C326" s="856" t="str">
        <f>'02 LISTE DE CONTRÔLE ET RAPPORT'!C303</f>
        <v xml:space="preserve">En présence d’interstices, on utilisera des fers plats pour garantir l’étanchéité (fermetures déformées). Les fers déjà présents ne sont peut-être pas soudés / collés correctement. Le cas échéant, il faut y remédier. Les mesures de rétablissement de l’étanchéité doivent être confiées à une entreprise spécialisée. </v>
      </c>
      <c r="D326" s="857"/>
      <c r="E326" s="857"/>
      <c r="F326" s="857"/>
      <c r="G326" s="858"/>
      <c r="H326" s="8" t="s">
        <v>6</v>
      </c>
      <c r="I326" s="8" t="s">
        <v>6</v>
      </c>
      <c r="J326" s="8" t="s">
        <v>6</v>
      </c>
      <c r="K326" s="8" t="s">
        <v>6</v>
      </c>
    </row>
    <row r="327" spans="1:11" ht="46.35" customHeight="1" x14ac:dyDescent="0.25">
      <c r="A327" s="381" t="str">
        <f>'02 LISTE DE CONTRÔLE ET RAPPORT'!A304</f>
        <v/>
      </c>
      <c r="B327" s="225"/>
      <c r="C327" s="856" t="str">
        <f>'02 LISTE DE CONTRÔLE ET RAPPORT'!C304</f>
        <v>Si les fermetures ne peuvent pas être étanchéisées malgré ces mesures, l’ouvrage de protection n’est plus opérationnel! La marche à suivre doit être discutée avec l’autorité cantonale responsable des ouvrages de protection.</v>
      </c>
      <c r="D327" s="857"/>
      <c r="E327" s="857"/>
      <c r="F327" s="857"/>
      <c r="G327" s="858"/>
      <c r="H327" s="8" t="s">
        <v>6</v>
      </c>
      <c r="I327" s="8" t="s">
        <v>6</v>
      </c>
      <c r="J327" s="8" t="s">
        <v>6</v>
      </c>
      <c r="K327" s="8" t="s">
        <v>6</v>
      </c>
    </row>
    <row r="328" spans="1:11" ht="29.1" customHeight="1" x14ac:dyDescent="0.25">
      <c r="A328" s="384" t="str">
        <f>'02 LISTE DE CONTRÔLE ET RAPPORT'!A305</f>
        <v/>
      </c>
      <c r="B328" s="63">
        <v>2301.13</v>
      </c>
      <c r="C328" s="485" t="str">
        <f>'02 LISTE DE CONTRÔLE ET RAPPORT'!C305</f>
        <v>Description du défaut: Il manque au moins un dispositif d’auto-libération complet et opérationnel.</v>
      </c>
      <c r="D328" s="345" t="s">
        <v>2431</v>
      </c>
      <c r="E328" s="424"/>
      <c r="F328" s="424"/>
      <c r="G328" s="425"/>
      <c r="H328" s="8" t="s">
        <v>6</v>
      </c>
      <c r="I328" s="8" t="s">
        <v>6</v>
      </c>
      <c r="J328" s="8" t="s">
        <v>6</v>
      </c>
      <c r="K328" s="8" t="s">
        <v>6</v>
      </c>
    </row>
    <row r="329" spans="1:11" ht="32.450000000000003" customHeight="1" x14ac:dyDescent="0.25">
      <c r="A329" s="377" t="str">
        <f>'02 LISTE DE CONTRÔLE ET RAPPORT'!A306</f>
        <v/>
      </c>
      <c r="B329" s="229"/>
      <c r="C329" s="834" t="str">
        <f>'02 LISTE DE CONTRÔLE ET RAPPORT'!C306</f>
        <v xml:space="preserve">Il faut se procurer un dispositif d’auto-libération. Un dispositif d’auto-libération doit être monté sur le côté intérieur de la porte blindée (PB) située le plus à l’intérieur de la construction protégée dans chaque zone d’entrée (éventuellement à proximité immédiate, mais toujours à l’intérieur de l’ouvrage de protection). Il doit y avoir au moins un dispositif d’auto-libération complet par ouvrage de protection. </v>
      </c>
      <c r="D329" s="835"/>
      <c r="E329" s="835"/>
      <c r="F329" s="835"/>
      <c r="G329" s="836"/>
      <c r="H329" s="8" t="s">
        <v>6</v>
      </c>
      <c r="I329" s="8" t="s">
        <v>6</v>
      </c>
      <c r="J329" s="8" t="s">
        <v>6</v>
      </c>
      <c r="K329" s="8" t="s">
        <v>6</v>
      </c>
    </row>
    <row r="330" spans="1:11" ht="17.45" customHeight="1" x14ac:dyDescent="0.25">
      <c r="A330" s="381" t="str">
        <f>'02 LISTE DE CONTRÔLE ET RAPPORT'!A307</f>
        <v/>
      </c>
      <c r="B330" s="222"/>
      <c r="C330" s="834" t="str">
        <f>'02 LISTE DE CONTRÔLE ET RAPPORT'!C307</f>
        <v xml:space="preserve">Si des pièces sont manquantes, il faut se les procurer. Le dispositif doit être plombé. </v>
      </c>
      <c r="D330" s="835"/>
      <c r="E330" s="835"/>
      <c r="F330" s="835"/>
      <c r="G330" s="836"/>
      <c r="H330" s="8" t="s">
        <v>6</v>
      </c>
      <c r="I330" s="8" t="s">
        <v>6</v>
      </c>
      <c r="J330" s="8" t="s">
        <v>6</v>
      </c>
      <c r="K330" s="8" t="s">
        <v>6</v>
      </c>
    </row>
    <row r="331" spans="1:11" ht="32.450000000000003" customHeight="1" x14ac:dyDescent="0.25">
      <c r="A331" s="381" t="str">
        <f>'02 LISTE DE CONTRÔLE ET RAPPORT'!A308</f>
        <v/>
      </c>
      <c r="B331" s="225"/>
      <c r="C331" s="834" t="str">
        <f>'02 LISTE DE CONTRÔLE ET RAPPORT'!C308</f>
        <v>Le fonctionnement du dispositif d’auto-libération (tube carré, arbre de l’entraînement manuel, écrou et clé) doit être vérifié.</v>
      </c>
      <c r="D331" s="835"/>
      <c r="E331" s="835"/>
      <c r="F331" s="835"/>
      <c r="G331" s="836"/>
      <c r="H331" s="8" t="s">
        <v>6</v>
      </c>
      <c r="I331" s="8" t="s">
        <v>6</v>
      </c>
      <c r="J331" s="8" t="s">
        <v>6</v>
      </c>
      <c r="K331" s="8" t="s">
        <v>6</v>
      </c>
    </row>
    <row r="332" spans="1:11" ht="29.1" customHeight="1" x14ac:dyDescent="0.25">
      <c r="A332" s="384" t="str">
        <f>'02 LISTE DE CONTRÔLE ET RAPPORT'!A309</f>
        <v/>
      </c>
      <c r="B332" s="63">
        <v>2301.14</v>
      </c>
      <c r="C332" s="485" t="str">
        <f>'02 LISTE DE CONTRÔLE ET RAPPORT'!C309</f>
        <v>Description du défaut: La poignée amovible servant à ouvrir le volet blindé depuis l’extérieur est manquante.</v>
      </c>
      <c r="D332" s="345" t="s">
        <v>2431</v>
      </c>
      <c r="E332" s="424"/>
      <c r="F332" s="424"/>
      <c r="G332" s="425"/>
      <c r="H332" s="8" t="s">
        <v>6</v>
      </c>
      <c r="I332" s="8" t="s">
        <v>6</v>
      </c>
      <c r="J332" s="8" t="s">
        <v>6</v>
      </c>
      <c r="K332" s="8" t="s">
        <v>6</v>
      </c>
    </row>
    <row r="333" spans="1:11" ht="44.45" customHeight="1" x14ac:dyDescent="0.25">
      <c r="A333" s="377" t="str">
        <f>'02 LISTE DE CONTRÔLE ET RAPPORT'!A310</f>
        <v/>
      </c>
      <c r="B333" s="326"/>
      <c r="C333" s="834" t="str">
        <f>'02 LISTE DE CONTRÔLE ET RAPPORT'!C310</f>
        <v>Il faut se procurer les poignées manquantes auprès du fabricant et les monter à l’endroit prévu. Si le verrou du VB présente un trou pour loger cette poignée, celle-ci doit être fixée soit directement sur le verrou, soit à proximité immédiate.</v>
      </c>
      <c r="D333" s="835"/>
      <c r="E333" s="835"/>
      <c r="F333" s="835"/>
      <c r="G333" s="836"/>
      <c r="H333" s="8" t="s">
        <v>6</v>
      </c>
      <c r="I333" s="8" t="s">
        <v>6</v>
      </c>
      <c r="J333" s="8" t="s">
        <v>6</v>
      </c>
      <c r="K333" s="8" t="s">
        <v>6</v>
      </c>
    </row>
    <row r="334" spans="1:11" ht="43.35" customHeight="1" x14ac:dyDescent="0.25">
      <c r="A334" s="378" t="str">
        <f>'02 LISTE DE CONTRÔLE ET RAPPORT'!A311</f>
        <v/>
      </c>
      <c r="B334" s="191">
        <v>2301.15</v>
      </c>
      <c r="C334" s="62" t="str">
        <f>'02 LISTE DE CONTRÔLE ET RAPPORT'!C311</f>
        <v>Description du défaut: Dans la mesure où ce VB (fabrication/type) est doté d’un canal de transmission, le bouchon de fermeture est manquant ou difficile à retirer.</v>
      </c>
      <c r="D334" s="342" t="s">
        <v>2430</v>
      </c>
      <c r="E334" s="418"/>
      <c r="F334" s="418"/>
      <c r="G334" s="419"/>
      <c r="H334" s="8" t="s">
        <v>6</v>
      </c>
      <c r="I334" s="8" t="s">
        <v>6</v>
      </c>
      <c r="J334" s="8" t="s">
        <v>6</v>
      </c>
      <c r="K334" s="8" t="s">
        <v>6</v>
      </c>
    </row>
    <row r="335" spans="1:11" ht="14.45" customHeight="1" x14ac:dyDescent="0.25">
      <c r="A335" s="377" t="str">
        <f>'02 LISTE DE CONTRÔLE ET RAPPORT'!A312</f>
        <v/>
      </c>
      <c r="B335" s="326"/>
      <c r="C335" s="834" t="str">
        <f>'02 LISTE DE CONTRÔLE ET RAPPORT'!C312</f>
        <v>Il faut s’en procurer un ou faire en sorte que l’élément présent soit fonctionnel.</v>
      </c>
      <c r="D335" s="835"/>
      <c r="E335" s="835"/>
      <c r="F335" s="835"/>
      <c r="G335" s="836"/>
      <c r="H335" s="8" t="s">
        <v>6</v>
      </c>
      <c r="I335" s="8" t="s">
        <v>6</v>
      </c>
      <c r="J335" s="8" t="s">
        <v>6</v>
      </c>
      <c r="K335" s="8" t="s">
        <v>6</v>
      </c>
    </row>
    <row r="336" spans="1:11" ht="29.1" customHeight="1" x14ac:dyDescent="0.25">
      <c r="A336" s="378" t="str">
        <f>'02 LISTE DE CONTRÔLE ET RAPPORT'!A313</f>
        <v/>
      </c>
      <c r="B336" s="191">
        <v>2301.16</v>
      </c>
      <c r="C336" s="62" t="str">
        <f>'02 LISTE DE CONTRÔLE ET RAPPORT'!C313</f>
        <v>Description du défaut: Certains verrous de sûreté d’ouvrages de protection construits à partir du 1er janvier 1974 sont manquants.</v>
      </c>
      <c r="D336" s="342" t="s">
        <v>2430</v>
      </c>
      <c r="E336" s="418"/>
      <c r="F336" s="418"/>
      <c r="G336" s="419"/>
      <c r="H336" s="8" t="s">
        <v>6</v>
      </c>
      <c r="I336" s="8" t="s">
        <v>6</v>
      </c>
      <c r="J336" s="8" t="s">
        <v>6</v>
      </c>
      <c r="K336" s="8" t="s">
        <v>6</v>
      </c>
    </row>
    <row r="337" spans="1:11" ht="14.45" customHeight="1" x14ac:dyDescent="0.25">
      <c r="A337" s="377" t="str">
        <f>'02 LISTE DE CONTRÔLE ET RAPPORT'!A314</f>
        <v/>
      </c>
      <c r="B337" s="326"/>
      <c r="C337" s="834" t="str">
        <f>'02 LISTE DE CONTRÔLE ET RAPPORT'!C314</f>
        <v>Il faut se procurer les verrous de sûreté manquants.</v>
      </c>
      <c r="D337" s="835"/>
      <c r="E337" s="835"/>
      <c r="F337" s="835"/>
      <c r="G337" s="836"/>
      <c r="H337" s="8" t="s">
        <v>6</v>
      </c>
      <c r="I337" s="8" t="s">
        <v>6</v>
      </c>
      <c r="J337" s="8" t="s">
        <v>6</v>
      </c>
      <c r="K337" s="8" t="s">
        <v>6</v>
      </c>
    </row>
    <row r="338" spans="1:11" ht="29.1" customHeight="1" x14ac:dyDescent="0.25">
      <c r="A338" s="384" t="str">
        <f>'02 LISTE DE CONTRÔLE ET RAPPORT'!A315</f>
        <v/>
      </c>
      <c r="B338" s="63">
        <v>2301.17</v>
      </c>
      <c r="C338" s="485" t="str">
        <f>'02 LISTE DE CONTRÔLE ET RAPPORT'!C315</f>
        <v>Description du défaut: La fenêtre de cave du VB ne peut pas être démontée.</v>
      </c>
      <c r="D338" s="345" t="s">
        <v>2431</v>
      </c>
      <c r="E338" s="424"/>
      <c r="F338" s="424"/>
      <c r="G338" s="425"/>
      <c r="H338" s="1" t="s">
        <v>6</v>
      </c>
      <c r="I338" s="1"/>
      <c r="J338" s="8" t="s">
        <v>6</v>
      </c>
      <c r="K338" s="8" t="s">
        <v>6</v>
      </c>
    </row>
    <row r="339" spans="1:11" ht="32.1" customHeight="1" thickBot="1" x14ac:dyDescent="0.3">
      <c r="A339" s="377" t="str">
        <f>'02 LISTE DE CONTRÔLE ET RAPPORT'!A316</f>
        <v/>
      </c>
      <c r="B339" s="326"/>
      <c r="C339" s="837" t="str">
        <f>'02 LISTE DE CONTRÔLE ET RAPPORT'!C316</f>
        <v>Les éléments pour temps de paix de la fenêtre de cave doivent être facilement démontables. Si ce n’est pas le cas, il faut y remédier.</v>
      </c>
      <c r="D339" s="838"/>
      <c r="E339" s="838"/>
      <c r="F339" s="838"/>
      <c r="G339" s="839"/>
      <c r="H339" s="1" t="s">
        <v>6</v>
      </c>
      <c r="I339" s="1"/>
      <c r="J339" s="8" t="s">
        <v>6</v>
      </c>
      <c r="K339" s="8" t="s">
        <v>6</v>
      </c>
    </row>
    <row r="340" spans="1:11" ht="15" customHeight="1" thickBot="1" x14ac:dyDescent="0.3">
      <c r="A340" s="332" t="str">
        <f>'02 LISTE DE CONTRÔLE ET RAPPORT'!A317</f>
        <v/>
      </c>
      <c r="B340" s="207">
        <v>2302</v>
      </c>
      <c r="C340" s="480" t="str">
        <f>'02 LISTE DE CONTRÔLE ET RAPPORT'!C317</f>
        <v>Fermetures supplémentaires («porte rouge») / portes communicantes</v>
      </c>
      <c r="D340" s="240"/>
      <c r="E340" s="465"/>
      <c r="F340" s="466"/>
      <c r="G340" s="467"/>
      <c r="H340" s="8" t="s">
        <v>6</v>
      </c>
      <c r="I340" s="8" t="s">
        <v>6</v>
      </c>
      <c r="J340" s="8" t="s">
        <v>6</v>
      </c>
      <c r="K340" s="8" t="s">
        <v>6</v>
      </c>
    </row>
    <row r="341" spans="1:11" ht="43.35" customHeight="1" x14ac:dyDescent="0.25">
      <c r="A341" s="392" t="str">
        <f>'02 LISTE DE CONTRÔLE ET RAPPORT'!A318</f>
        <v/>
      </c>
      <c r="B341" s="201">
        <v>2302.0100000000002</v>
      </c>
      <c r="C341" s="493" t="str">
        <f>'02 LISTE DE CONTRÔLE ET RAPPORT'!C318</f>
        <v>Description du défaut: Les entrées supplémentaires utilisées en temps de paix ou les passages entre deux ouvrages de protection ne peuvent pas être fermés par une PB ou un VB.</v>
      </c>
      <c r="D341" s="349" t="s">
        <v>2432</v>
      </c>
      <c r="E341" s="420"/>
      <c r="F341" s="420"/>
      <c r="G341" s="421"/>
      <c r="H341" s="8" t="s">
        <v>6</v>
      </c>
      <c r="I341" s="8" t="s">
        <v>6</v>
      </c>
      <c r="J341" s="8" t="s">
        <v>6</v>
      </c>
      <c r="K341" s="8" t="s">
        <v>6</v>
      </c>
    </row>
    <row r="342" spans="1:11" ht="44.1" customHeight="1" x14ac:dyDescent="0.25">
      <c r="A342" s="377" t="str">
        <f>'02 LISTE DE CONTRÔLE ET RAPPORT'!A319</f>
        <v/>
      </c>
      <c r="B342" s="229"/>
      <c r="C342" s="834" t="str">
        <f>'02 LISTE DE CONTRÔLE ET RAPPORT'!C319</f>
        <v>Les fermetures supplémentaires (portes ou volets blindés) situées entre les zones protégée et non protégée (zone étanche aux gaz et aux pressions) et utilisées exclusivement à des fins étrangères à la protection civile sont appelées «portes rouges» et doivent être verrouillées en cas d’occupation de l’abri.</v>
      </c>
      <c r="D342" s="835"/>
      <c r="E342" s="835"/>
      <c r="F342" s="835"/>
      <c r="G342" s="836"/>
      <c r="H342" s="8" t="s">
        <v>6</v>
      </c>
      <c r="I342" s="8" t="s">
        <v>6</v>
      </c>
      <c r="J342" s="8" t="s">
        <v>6</v>
      </c>
      <c r="K342" s="8" t="s">
        <v>6</v>
      </c>
    </row>
    <row r="343" spans="1:11" ht="44.45" customHeight="1" x14ac:dyDescent="0.25">
      <c r="A343" s="381" t="str">
        <f>'02 LISTE DE CONTRÔLE ET RAPPORT'!A320</f>
        <v/>
      </c>
      <c r="B343" s="225"/>
      <c r="C343" s="834" t="str">
        <f>'02 LISTE DE CONTRÔLE ET RAPPORT'!C320</f>
        <v>Si les entrées supplémentaires utilisées en temps de paix ou les passages entre deux ouvrages de protection ne peuvent pas être fermés par une PB ou un VB, l’ouvrage de protection n’est pas opérationnel! La marche à suivre doit être discutée avec l’autorité cantonale responsable des ouvrages de protection.</v>
      </c>
      <c r="D343" s="835"/>
      <c r="E343" s="835"/>
      <c r="F343" s="835"/>
      <c r="G343" s="836"/>
      <c r="H343" s="8" t="s">
        <v>6</v>
      </c>
      <c r="I343" s="8" t="s">
        <v>6</v>
      </c>
      <c r="J343" s="8" t="s">
        <v>6</v>
      </c>
      <c r="K343" s="8" t="s">
        <v>6</v>
      </c>
    </row>
    <row r="344" spans="1:11" ht="57.6" customHeight="1" x14ac:dyDescent="0.25">
      <c r="A344" s="378" t="str">
        <f>'02 LISTE DE CONTRÔLE ET RAPPORT'!A321</f>
        <v/>
      </c>
      <c r="B344" s="191">
        <v>2302.02</v>
      </c>
      <c r="C344" s="62" t="str">
        <f>'02 LISTE DE CONTRÔLE ET RAPPORT'!C321</f>
        <v>Description du défaut: Les fermetures supplémentaires pour une utilisation en temps de paix entre la zone protégée et la zone non protégée ne portent pas en permanence l’inscription «Porte rouge, fermée en cas d’occupation de la construction».</v>
      </c>
      <c r="D344" s="342" t="s">
        <v>2430</v>
      </c>
      <c r="E344" s="418"/>
      <c r="F344" s="418"/>
      <c r="G344" s="419"/>
      <c r="H344" s="8" t="s">
        <v>6</v>
      </c>
      <c r="I344" s="8" t="s">
        <v>6</v>
      </c>
      <c r="J344" s="8" t="s">
        <v>6</v>
      </c>
      <c r="K344" s="8" t="s">
        <v>6</v>
      </c>
    </row>
    <row r="345" spans="1:11" ht="31.35" customHeight="1" x14ac:dyDescent="0.25">
      <c r="A345" s="377" t="str">
        <f>'02 LISTE DE CONTRÔLE ET RAPPORT'!A322</f>
        <v/>
      </c>
      <c r="B345" s="326"/>
      <c r="C345" s="834" t="str">
        <f>'02 LISTE DE CONTRÔLE ET RAPPORT'!C322</f>
        <v>Ces fermetures supplémentaires doivent porter une inscription permanente. Il doit y avoir des deux côtés de la fermeture des écriteaux indiquant «Porte rouge, fermée en cas d’occupation de la construction».</v>
      </c>
      <c r="D345" s="835"/>
      <c r="E345" s="835"/>
      <c r="F345" s="835"/>
      <c r="G345" s="836"/>
      <c r="H345" s="8" t="s">
        <v>6</v>
      </c>
      <c r="I345" s="8" t="s">
        <v>6</v>
      </c>
      <c r="J345" s="8" t="s">
        <v>6</v>
      </c>
      <c r="K345" s="8" t="s">
        <v>6</v>
      </c>
    </row>
    <row r="346" spans="1:11" ht="43.35" customHeight="1" x14ac:dyDescent="0.25">
      <c r="A346" s="378" t="str">
        <f>'02 LISTE DE CONTRÔLE ET RAPPORT'!A323</f>
        <v/>
      </c>
      <c r="B346" s="191">
        <v>2302.0300000000002</v>
      </c>
      <c r="C346" s="62" t="str">
        <f>'02 LISTE DE CONTRÔLE ET RAPPORT'!C323</f>
        <v>Description du défaut: Les portes communicantes entre les ouvrages de protection ne portent pas en permanence l’inscription «Cette porte doit être fermée en cas d’occupation».</v>
      </c>
      <c r="D346" s="342" t="s">
        <v>2430</v>
      </c>
      <c r="E346" s="418"/>
      <c r="F346" s="418"/>
      <c r="G346" s="419"/>
      <c r="H346" s="8" t="s">
        <v>6</v>
      </c>
      <c r="I346" s="8" t="s">
        <v>6</v>
      </c>
      <c r="J346" s="8" t="s">
        <v>6</v>
      </c>
      <c r="K346" s="8" t="s">
        <v>6</v>
      </c>
    </row>
    <row r="347" spans="1:11" ht="18" customHeight="1" x14ac:dyDescent="0.25">
      <c r="A347" s="377" t="str">
        <f>'02 LISTE DE CONTRÔLE ET RAPPORT'!A324</f>
        <v/>
      </c>
      <c r="B347" s="326"/>
      <c r="C347" s="834" t="str">
        <f>'02 LISTE DE CONTRÔLE ET RAPPORT'!C324</f>
        <v>Les écriteaux «Cette porte doit être fermée en cas d’occupation» doivent être apposés de façon  permanente.</v>
      </c>
      <c r="D347" s="835"/>
      <c r="E347" s="835"/>
      <c r="F347" s="835"/>
      <c r="G347" s="836"/>
      <c r="H347" s="8" t="s">
        <v>6</v>
      </c>
      <c r="I347" s="8" t="s">
        <v>6</v>
      </c>
      <c r="J347" s="8" t="s">
        <v>6</v>
      </c>
      <c r="K347" s="8" t="s">
        <v>6</v>
      </c>
    </row>
    <row r="348" spans="1:11" ht="29.1" customHeight="1" x14ac:dyDescent="0.25">
      <c r="A348" s="384" t="str">
        <f>'02 LISTE DE CONTRÔLE ET RAPPORT'!A325</f>
        <v/>
      </c>
      <c r="B348" s="63">
        <v>2302.04</v>
      </c>
      <c r="C348" s="485" t="str">
        <f>'02 LISTE DE CONTRÔLE ET RAPPORT'!C325</f>
        <v>Description du défaut: Les fermetures supplémentaires ne sont pas équipées d’un mécanisme de fermeture spécial.</v>
      </c>
      <c r="D348" s="345" t="s">
        <v>2431</v>
      </c>
      <c r="E348" s="424"/>
      <c r="F348" s="424"/>
      <c r="G348" s="425"/>
      <c r="H348" s="8" t="s">
        <v>6</v>
      </c>
      <c r="I348" s="8" t="s">
        <v>6</v>
      </c>
      <c r="J348" s="8" t="s">
        <v>6</v>
      </c>
      <c r="K348" s="8" t="s">
        <v>6</v>
      </c>
    </row>
    <row r="349" spans="1:11" ht="32.1" customHeight="1" thickBot="1" x14ac:dyDescent="0.3">
      <c r="A349" s="377" t="str">
        <f>'02 LISTE DE CONTRÔLE ET RAPPORT'!A326</f>
        <v/>
      </c>
      <c r="B349" s="326"/>
      <c r="C349" s="837" t="str">
        <f>'02 LISTE DE CONTRÔLE ET RAPPORT'!C326</f>
        <v>Il faut qu’il y ait un mécanisme de fermeture spécial visant à éviter qu’il ne soit possible d’ouvrir ni de l’intérieur ni de l’extérieur. Il convient de se procurer et d’installer un dispositif de fermeture fonctionnel.</v>
      </c>
      <c r="D349" s="838"/>
      <c r="E349" s="838"/>
      <c r="F349" s="838"/>
      <c r="G349" s="839"/>
      <c r="H349" s="8" t="s">
        <v>6</v>
      </c>
      <c r="I349" s="8" t="s">
        <v>6</v>
      </c>
      <c r="J349" s="8" t="s">
        <v>6</v>
      </c>
      <c r="K349" s="8" t="s">
        <v>6</v>
      </c>
    </row>
    <row r="350" spans="1:11" ht="15" customHeight="1" thickBot="1" x14ac:dyDescent="0.3">
      <c r="A350" s="332" t="str">
        <f>'02 LISTE DE CONTRÔLE ET RAPPORT'!A327</f>
        <v/>
      </c>
      <c r="B350" s="207">
        <v>2303</v>
      </c>
      <c r="C350" s="480" t="str">
        <f>'02 LISTE DE CONTRÔLE ET RAPPORT'!C327</f>
        <v>Complément à la PB avec seuil démontable</v>
      </c>
      <c r="D350" s="240"/>
      <c r="E350" s="465"/>
      <c r="F350" s="466"/>
      <c r="G350" s="467"/>
      <c r="H350" s="8" t="s">
        <v>6</v>
      </c>
      <c r="I350" s="8" t="s">
        <v>6</v>
      </c>
      <c r="J350" s="8" t="s">
        <v>6</v>
      </c>
      <c r="K350" s="8" t="s">
        <v>6</v>
      </c>
    </row>
    <row r="351" spans="1:11" ht="14.45" customHeight="1" x14ac:dyDescent="0.25">
      <c r="A351" s="392" t="str">
        <f>'02 LISTE DE CONTRÔLE ET RAPPORT'!A328</f>
        <v/>
      </c>
      <c r="B351" s="201">
        <v>2303.0100000000002</v>
      </c>
      <c r="C351" s="493" t="str">
        <f>'02 LISTE DE CONTRÔLE ET RAPPORT'!C328</f>
        <v>Description du défaut: Le seuil démontable est manquant.</v>
      </c>
      <c r="D351" s="349" t="s">
        <v>2432</v>
      </c>
      <c r="E351" s="420"/>
      <c r="F351" s="420"/>
      <c r="G351" s="421"/>
      <c r="H351" s="8" t="s">
        <v>6</v>
      </c>
      <c r="I351" s="8" t="s">
        <v>6</v>
      </c>
      <c r="J351" s="8" t="s">
        <v>6</v>
      </c>
      <c r="K351" s="8" t="s">
        <v>6</v>
      </c>
    </row>
    <row r="352" spans="1:11" ht="14.45" customHeight="1" x14ac:dyDescent="0.25">
      <c r="A352" s="377" t="str">
        <f>'02 LISTE DE CONTRÔLE ET RAPPORT'!A329</f>
        <v/>
      </c>
      <c r="B352" s="229"/>
      <c r="C352" s="834" t="str">
        <f>'02 LISTE DE CONTRÔLE ET RAPPORT'!C329</f>
        <v>Il convient de se procurer un produit homologué OFPP (BZS).</v>
      </c>
      <c r="D352" s="835"/>
      <c r="E352" s="835"/>
      <c r="F352" s="835"/>
      <c r="G352" s="836"/>
      <c r="H352" s="8" t="s">
        <v>6</v>
      </c>
      <c r="I352" s="8" t="s">
        <v>6</v>
      </c>
      <c r="J352" s="8" t="s">
        <v>6</v>
      </c>
      <c r="K352" s="8" t="s">
        <v>6</v>
      </c>
    </row>
    <row r="353" spans="1:11" ht="29.1" customHeight="1" x14ac:dyDescent="0.25">
      <c r="A353" s="381" t="str">
        <f>'02 LISTE DE CONTRÔLE ET RAPPORT'!A330</f>
        <v/>
      </c>
      <c r="B353" s="225"/>
      <c r="C353" s="834" t="str">
        <f>'02 LISTE DE CONTRÔLE ET RAPPORT'!C330</f>
        <v>Si le seuil démontable est manquant, l’ouvrage de protection n’est plus opérationnel! La marche à suivre doit être discutée avec l’autorité cantonale responsable des ouvrages de protection.</v>
      </c>
      <c r="D353" s="835"/>
      <c r="E353" s="835"/>
      <c r="F353" s="835"/>
      <c r="G353" s="836"/>
      <c r="H353" s="8" t="s">
        <v>6</v>
      </c>
      <c r="I353" s="8" t="s">
        <v>6</v>
      </c>
      <c r="J353" s="8" t="s">
        <v>6</v>
      </c>
      <c r="K353" s="8" t="s">
        <v>6</v>
      </c>
    </row>
    <row r="354" spans="1:11" ht="29.1" customHeight="1" x14ac:dyDescent="0.25">
      <c r="A354" s="378" t="str">
        <f>'02 LISTE DE CONTRÔLE ET RAPPORT'!A331</f>
        <v/>
      </c>
      <c r="B354" s="191">
        <v>2303.02</v>
      </c>
      <c r="C354" s="62" t="str">
        <f>'02 LISTE DE CONTRÔLE ET RAPPORT'!C331</f>
        <v>Description du défaut: Le seuil démontable n’est pas stocké à côté de la PB ou fixé à la PB.</v>
      </c>
      <c r="D354" s="342" t="s">
        <v>2430</v>
      </c>
      <c r="E354" s="418"/>
      <c r="F354" s="418"/>
      <c r="G354" s="419"/>
      <c r="H354" s="8" t="s">
        <v>6</v>
      </c>
      <c r="I354" s="8" t="s">
        <v>6</v>
      </c>
      <c r="J354" s="8" t="s">
        <v>6</v>
      </c>
      <c r="K354" s="8" t="s">
        <v>6</v>
      </c>
    </row>
    <row r="355" spans="1:11" ht="28.35" customHeight="1" x14ac:dyDescent="0.25">
      <c r="A355" s="377" t="str">
        <f>'02 LISTE DE CONTRÔLE ET RAPPORT'!A332</f>
        <v/>
      </c>
      <c r="B355" s="326"/>
      <c r="C355" s="834" t="str">
        <f>'02 LISTE DE CONTRÔLE ET RAPPORT'!C332</f>
        <v>Après démontage, le seuil doit pouvoir être fixé sur la porte ou à proximité immédiate. Il convient d’installer un support / un mécanisme.</v>
      </c>
      <c r="D355" s="835"/>
      <c r="E355" s="835"/>
      <c r="F355" s="835"/>
      <c r="G355" s="836"/>
      <c r="H355" s="8" t="s">
        <v>6</v>
      </c>
      <c r="I355" s="8" t="s">
        <v>6</v>
      </c>
      <c r="J355" s="8" t="s">
        <v>6</v>
      </c>
      <c r="K355" s="8" t="s">
        <v>6</v>
      </c>
    </row>
    <row r="356" spans="1:11" ht="29.1" customHeight="1" x14ac:dyDescent="0.25">
      <c r="A356" s="378" t="str">
        <f>'02 LISTE DE CONTRÔLE ET RAPPORT'!A333</f>
        <v/>
      </c>
      <c r="B356" s="191">
        <v>2303.0300000000002</v>
      </c>
      <c r="C356" s="62" t="str">
        <f>'02 LISTE DE CONTRÔLE ET RAPPORT'!C333</f>
        <v>Description du défaut: Les outils pour le seuil démontable sont manquants.</v>
      </c>
      <c r="D356" s="342" t="s">
        <v>2430</v>
      </c>
      <c r="E356" s="418"/>
      <c r="F356" s="418"/>
      <c r="G356" s="419"/>
      <c r="H356" s="8" t="s">
        <v>6</v>
      </c>
      <c r="I356" s="8" t="s">
        <v>6</v>
      </c>
      <c r="J356" s="8" t="s">
        <v>6</v>
      </c>
      <c r="K356" s="8" t="s">
        <v>6</v>
      </c>
    </row>
    <row r="357" spans="1:11" ht="17.45" customHeight="1" x14ac:dyDescent="0.25">
      <c r="A357" s="377" t="str">
        <f>'02 LISTE DE CONTRÔLE ET RAPPORT'!A334</f>
        <v/>
      </c>
      <c r="B357" s="326"/>
      <c r="C357" s="834" t="str">
        <f>'02 LISTE DE CONTRÔLE ET RAPPORT'!C334</f>
        <v>Il convient de se procurer l’outillage auprès d’une entreprise spécialisée et de le fixer au niveau de la porte.</v>
      </c>
      <c r="D357" s="835"/>
      <c r="E357" s="835"/>
      <c r="F357" s="835"/>
      <c r="G357" s="836"/>
      <c r="H357" s="8" t="s">
        <v>6</v>
      </c>
      <c r="I357" s="8" t="s">
        <v>6</v>
      </c>
      <c r="J357" s="8" t="s">
        <v>6</v>
      </c>
      <c r="K357" s="8" t="s">
        <v>6</v>
      </c>
    </row>
    <row r="358" spans="1:11" ht="29.1" customHeight="1" x14ac:dyDescent="0.25">
      <c r="A358" s="389" t="str">
        <f>'02 LISTE DE CONTRÔLE ET RAPPORT'!A335</f>
        <v/>
      </c>
      <c r="B358" s="198">
        <v>2303.04</v>
      </c>
      <c r="C358" s="490" t="str">
        <f>'02 LISTE DE CONTRÔLE ET RAPPORT'!C335</f>
        <v>Description du défaut: Le seuil démontable ne peut pas être fixé solidement.</v>
      </c>
      <c r="D358" s="346" t="s">
        <v>2432</v>
      </c>
      <c r="E358" s="420"/>
      <c r="F358" s="420"/>
      <c r="G358" s="421"/>
      <c r="H358" s="8" t="s">
        <v>6</v>
      </c>
      <c r="I358" s="8" t="s">
        <v>6</v>
      </c>
      <c r="J358" s="8" t="s">
        <v>6</v>
      </c>
      <c r="K358" s="8" t="s">
        <v>6</v>
      </c>
    </row>
    <row r="359" spans="1:11" ht="32.1" customHeight="1" thickBot="1" x14ac:dyDescent="0.3">
      <c r="A359" s="377" t="str">
        <f>'02 LISTE DE CONTRÔLE ET RAPPORT'!A336</f>
        <v/>
      </c>
      <c r="B359" s="326"/>
      <c r="C359" s="837" t="str">
        <f>'02 LISTE DE CONTRÔLE ET RAPPORT'!C336</f>
        <v>Si le seuil démontable ne peut pas être fixé solidement, l’ouvrage de protection n’est plus opérationnel! La marche à suivre doit être discutée avec l’autorité cantonale responsable des ouvrages de protection.</v>
      </c>
      <c r="D359" s="838"/>
      <c r="E359" s="838"/>
      <c r="F359" s="838"/>
      <c r="G359" s="839"/>
      <c r="H359" s="8" t="s">
        <v>6</v>
      </c>
      <c r="I359" s="8" t="s">
        <v>6</v>
      </c>
      <c r="J359" s="8" t="s">
        <v>6</v>
      </c>
      <c r="K359" s="8" t="s">
        <v>6</v>
      </c>
    </row>
    <row r="360" spans="1:11" ht="15" customHeight="1" thickBot="1" x14ac:dyDescent="0.3">
      <c r="A360" s="332" t="str">
        <f>'02 LISTE DE CONTRÔLE ET RAPPORT'!A337</f>
        <v/>
      </c>
      <c r="B360" s="207">
        <v>2304</v>
      </c>
      <c r="C360" s="480" t="str">
        <f>'02 LISTE DE CONTRÔLE ET RAPPORT'!C337</f>
        <v>Paroi blindée coulissante (PBC)</v>
      </c>
      <c r="D360" s="240"/>
      <c r="E360" s="465"/>
      <c r="F360" s="466"/>
      <c r="G360" s="467"/>
      <c r="H360" s="8" t="s">
        <v>6</v>
      </c>
      <c r="I360" s="8" t="s">
        <v>6</v>
      </c>
      <c r="J360" s="8" t="s">
        <v>6</v>
      </c>
      <c r="K360" s="1"/>
    </row>
    <row r="361" spans="1:11" ht="14.45" customHeight="1" x14ac:dyDescent="0.25">
      <c r="A361" s="376" t="str">
        <f>'02 LISTE DE CONTRÔLE ET RAPPORT'!A338</f>
        <v/>
      </c>
      <c r="B361" s="190">
        <v>2304.0100000000002</v>
      </c>
      <c r="C361" s="481" t="str">
        <f>'02 LISTE DE CONTRÔLE ET RAPPORT'!C338</f>
        <v>Description du défaut: L’armoire à outils est manquante.</v>
      </c>
      <c r="D361" s="341" t="s">
        <v>2430</v>
      </c>
      <c r="E361" s="418"/>
      <c r="F361" s="418"/>
      <c r="G361" s="419"/>
      <c r="H361" s="8" t="s">
        <v>6</v>
      </c>
      <c r="I361" s="8" t="s">
        <v>6</v>
      </c>
      <c r="J361" s="8" t="s">
        <v>6</v>
      </c>
      <c r="K361" s="1"/>
    </row>
    <row r="362" spans="1:11" ht="14.45" customHeight="1" x14ac:dyDescent="0.25">
      <c r="A362" s="377" t="str">
        <f>'02 LISTE DE CONTRÔLE ET RAPPORT'!A339</f>
        <v/>
      </c>
      <c r="B362" s="229"/>
      <c r="C362" s="856" t="str">
        <f>'02 LISTE DE CONTRÔLE ET RAPPORT'!C339</f>
        <v>Il faut se procurer une armoire à outils pour entreposer le matériel nécessaire à l’exploitation de la paroi blindée coulissante, à savoir:</v>
      </c>
      <c r="D362" s="857"/>
      <c r="E362" s="857"/>
      <c r="F362" s="857"/>
      <c r="G362" s="858"/>
      <c r="H362" s="8" t="s">
        <v>6</v>
      </c>
      <c r="I362" s="8" t="s">
        <v>6</v>
      </c>
      <c r="J362" s="8" t="s">
        <v>6</v>
      </c>
      <c r="K362" s="1"/>
    </row>
    <row r="363" spans="1:11" ht="14.45" customHeight="1" x14ac:dyDescent="0.25">
      <c r="A363" s="381" t="str">
        <f>'02 LISTE DE CONTRÔLE ET RAPPORT'!A340</f>
        <v/>
      </c>
      <c r="B363" s="222"/>
      <c r="C363" s="853" t="str">
        <f>'02 LISTE DE CONTRÔLE ET RAPPORT'!C340</f>
        <v>-        tire-câble 3 t avec levier télescopique,</v>
      </c>
      <c r="D363" s="854"/>
      <c r="E363" s="854"/>
      <c r="F363" s="854"/>
      <c r="G363" s="855"/>
      <c r="H363" s="8" t="s">
        <v>6</v>
      </c>
      <c r="I363" s="8" t="s">
        <v>6</v>
      </c>
      <c r="J363" s="8" t="s">
        <v>6</v>
      </c>
      <c r="K363" s="1"/>
    </row>
    <row r="364" spans="1:11" ht="14.45" customHeight="1" x14ac:dyDescent="0.25">
      <c r="A364" s="381" t="str">
        <f>'02 LISTE DE CONTRÔLE ET RAPPORT'!A341</f>
        <v/>
      </c>
      <c r="B364" s="222"/>
      <c r="C364" s="853" t="str">
        <f>'02 LISTE DE CONTRÔLE ET RAPPORT'!C341</f>
        <v>-        câble de tire-câble 3 t avec dévidoir,</v>
      </c>
      <c r="D364" s="854"/>
      <c r="E364" s="854"/>
      <c r="F364" s="854"/>
      <c r="G364" s="855"/>
      <c r="H364" s="8" t="s">
        <v>6</v>
      </c>
      <c r="I364" s="8" t="s">
        <v>6</v>
      </c>
      <c r="J364" s="8" t="s">
        <v>6</v>
      </c>
      <c r="K364" s="1"/>
    </row>
    <row r="365" spans="1:11" ht="14.45" customHeight="1" x14ac:dyDescent="0.25">
      <c r="A365" s="381" t="str">
        <f>'02 LISTE DE CONTRÔLE ET RAPPORT'!A342</f>
        <v/>
      </c>
      <c r="B365" s="222"/>
      <c r="C365" s="853" t="str">
        <f>'02 LISTE DE CONTRÔLE ET RAPPORT'!C342</f>
        <v>-        2 manilles,</v>
      </c>
      <c r="D365" s="854"/>
      <c r="E365" s="854"/>
      <c r="F365" s="854"/>
      <c r="G365" s="855"/>
      <c r="H365" s="8" t="s">
        <v>6</v>
      </c>
      <c r="I365" s="8" t="s">
        <v>6</v>
      </c>
      <c r="J365" s="8" t="s">
        <v>6</v>
      </c>
      <c r="K365" s="1"/>
    </row>
    <row r="366" spans="1:11" ht="14.45" customHeight="1" x14ac:dyDescent="0.25">
      <c r="A366" s="381" t="str">
        <f>'02 LISTE DE CONTRÔLE ET RAPPORT'!A343</f>
        <v/>
      </c>
      <c r="B366" s="222"/>
      <c r="C366" s="853" t="str">
        <f>'02 LISTE DE CONTRÔLE ET RAPPORT'!C343</f>
        <v>-        verrou antichoc (barre de sécurité servant à verrouiller la PBC fermée),</v>
      </c>
      <c r="D366" s="854"/>
      <c r="E366" s="854"/>
      <c r="F366" s="854"/>
      <c r="G366" s="855"/>
      <c r="H366" s="8" t="s">
        <v>6</v>
      </c>
      <c r="I366" s="8" t="s">
        <v>6</v>
      </c>
      <c r="J366" s="8" t="s">
        <v>6</v>
      </c>
      <c r="K366" s="1"/>
    </row>
    <row r="367" spans="1:11" ht="14.45" customHeight="1" x14ac:dyDescent="0.25">
      <c r="A367" s="381" t="str">
        <f>'02 LISTE DE CONTRÔLE ET RAPPORT'!A344</f>
        <v/>
      </c>
      <c r="B367" s="222"/>
      <c r="C367" s="853" t="str">
        <f>'02 LISTE DE CONTRÔLE ET RAPPORT'!C344</f>
        <v>-        modes d’emploi (PBC, outillage, év. démontage de la porte utilisée en temps de paix),</v>
      </c>
      <c r="D367" s="854"/>
      <c r="E367" s="854"/>
      <c r="F367" s="854"/>
      <c r="G367" s="855"/>
      <c r="H367" s="8" t="s">
        <v>6</v>
      </c>
      <c r="I367" s="8" t="s">
        <v>6</v>
      </c>
      <c r="J367" s="8" t="s">
        <v>6</v>
      </c>
      <c r="K367" s="1"/>
    </row>
    <row r="368" spans="1:11" ht="14.45" customHeight="1" x14ac:dyDescent="0.25">
      <c r="A368" s="381" t="str">
        <f>'02 LISTE DE CONTRÔLE ET RAPPORT'!A345</f>
        <v/>
      </c>
      <c r="B368" s="222"/>
      <c r="C368" s="853" t="str">
        <f>'02 LISTE DE CONTRÔLE ET RAPPORT'!C345</f>
        <v>-        outillage (selon les indications du fabricant) et</v>
      </c>
      <c r="D368" s="854"/>
      <c r="E368" s="854"/>
      <c r="F368" s="854"/>
      <c r="G368" s="855"/>
      <c r="H368" s="8" t="s">
        <v>6</v>
      </c>
      <c r="I368" s="8" t="s">
        <v>6</v>
      </c>
      <c r="J368" s="8" t="s">
        <v>6</v>
      </c>
      <c r="K368" s="1"/>
    </row>
    <row r="369" spans="1:11" ht="14.45" customHeight="1" x14ac:dyDescent="0.25">
      <c r="A369" s="381" t="str">
        <f>'02 LISTE DE CONTRÔLE ET RAPPORT'!A346</f>
        <v/>
      </c>
      <c r="B369" s="225"/>
      <c r="C369" s="853" t="str">
        <f>'02 LISTE DE CONTRÔLE ET RAPPORT'!C346</f>
        <v>-        poulie de renvoi (facultatif).</v>
      </c>
      <c r="D369" s="854"/>
      <c r="E369" s="854"/>
      <c r="F369" s="854"/>
      <c r="G369" s="855"/>
      <c r="H369" s="8" t="s">
        <v>6</v>
      </c>
      <c r="I369" s="8" t="s">
        <v>6</v>
      </c>
      <c r="J369" s="8" t="s">
        <v>6</v>
      </c>
      <c r="K369" s="1"/>
    </row>
    <row r="370" spans="1:11" ht="29.1" customHeight="1" x14ac:dyDescent="0.25">
      <c r="A370" s="378" t="str">
        <f>'02 LISTE DE CONTRÔLE ET RAPPORT'!A347</f>
        <v/>
      </c>
      <c r="B370" s="191">
        <v>2304.02</v>
      </c>
      <c r="C370" s="62" t="str">
        <f>'02 LISTE DE CONTRÔLE ET RAPPORT'!C347</f>
        <v>Description du défaut: L’armoire à outils n’est pas fermée à clé et/ou la clé est manquante.</v>
      </c>
      <c r="D370" s="342" t="s">
        <v>2430</v>
      </c>
      <c r="E370" s="418"/>
      <c r="F370" s="418"/>
      <c r="G370" s="419"/>
      <c r="H370" s="8" t="s">
        <v>6</v>
      </c>
      <c r="I370" s="8" t="s">
        <v>6</v>
      </c>
      <c r="J370" s="8" t="s">
        <v>6</v>
      </c>
      <c r="K370" s="1"/>
    </row>
    <row r="371" spans="1:11" ht="32.450000000000003" customHeight="1" x14ac:dyDescent="0.25">
      <c r="A371" s="377" t="str">
        <f>'02 LISTE DE CONTRÔLE ET RAPPORT'!A348</f>
        <v/>
      </c>
      <c r="B371" s="326"/>
      <c r="C371" s="834" t="str">
        <f>'02 LISTE DE CONTRÔLE ET RAPPORT'!C348</f>
        <v>Il convient de se procurer une clé ou de remplacer la serrure. La clé doit être étiquetée et déposée à un endroit approprié dans l’abri.</v>
      </c>
      <c r="D371" s="835"/>
      <c r="E371" s="835"/>
      <c r="F371" s="835"/>
      <c r="G371" s="836"/>
      <c r="H371" s="8" t="s">
        <v>6</v>
      </c>
      <c r="I371" s="8" t="s">
        <v>6</v>
      </c>
      <c r="J371" s="8" t="s">
        <v>6</v>
      </c>
      <c r="K371" s="1"/>
    </row>
    <row r="372" spans="1:11" ht="14.45" customHeight="1" x14ac:dyDescent="0.25">
      <c r="A372" s="384" t="str">
        <f>'02 LISTE DE CONTRÔLE ET RAPPORT'!A349</f>
        <v/>
      </c>
      <c r="B372" s="63">
        <v>2304.0300000000002</v>
      </c>
      <c r="C372" s="485" t="str">
        <f>'02 LISTE DE CONTRÔLE ET RAPPORT'!C349</f>
        <v>Description du défaut: Le mode d’emploi est manquant.</v>
      </c>
      <c r="D372" s="345" t="s">
        <v>2431</v>
      </c>
      <c r="E372" s="424"/>
      <c r="F372" s="424"/>
      <c r="G372" s="425"/>
      <c r="H372" s="8" t="s">
        <v>6</v>
      </c>
      <c r="I372" s="8" t="s">
        <v>6</v>
      </c>
      <c r="J372" s="8" t="s">
        <v>6</v>
      </c>
      <c r="K372" s="1"/>
    </row>
    <row r="373" spans="1:11" ht="30.6" customHeight="1" x14ac:dyDescent="0.25">
      <c r="A373" s="377" t="str">
        <f>'02 LISTE DE CONTRÔLE ET RAPPORT'!A350</f>
        <v/>
      </c>
      <c r="B373" s="326"/>
      <c r="C373" s="834" t="str">
        <f>'02 LISTE DE CONTRÔLE ET RAPPORT'!C350</f>
        <v>Il faut se procurer les modes d’emploi manquants (PBC, outillage, évt. démontage de la porte utilisée en temps de paix) et les stocker dans l’armoire métallique prévue à cet effet.</v>
      </c>
      <c r="D373" s="835"/>
      <c r="E373" s="835"/>
      <c r="F373" s="835"/>
      <c r="G373" s="836"/>
      <c r="H373" s="8" t="s">
        <v>6</v>
      </c>
      <c r="I373" s="8" t="s">
        <v>6</v>
      </c>
      <c r="J373" s="8" t="s">
        <v>6</v>
      </c>
      <c r="K373" s="1"/>
    </row>
    <row r="374" spans="1:11" ht="29.1" customHeight="1" x14ac:dyDescent="0.25">
      <c r="A374" s="384" t="str">
        <f>'02 LISTE DE CONTRÔLE ET RAPPORT'!A351</f>
        <v/>
      </c>
      <c r="B374" s="63">
        <v>2304.04</v>
      </c>
      <c r="C374" s="485" t="str">
        <f>'02 LISTE DE CONTRÔLE ET RAPPORT'!C351</f>
        <v>Description du défaut: Les outils nécessaires sont incomplets ou manquants.</v>
      </c>
      <c r="D374" s="345" t="s">
        <v>2431</v>
      </c>
      <c r="E374" s="424"/>
      <c r="F374" s="424"/>
      <c r="G374" s="425"/>
      <c r="H374" s="8" t="s">
        <v>6</v>
      </c>
      <c r="I374" s="8" t="s">
        <v>6</v>
      </c>
      <c r="J374" s="8" t="s">
        <v>6</v>
      </c>
      <c r="K374" s="1"/>
    </row>
    <row r="375" spans="1:11" ht="29.1" customHeight="1" x14ac:dyDescent="0.25">
      <c r="A375" s="377" t="str">
        <f>'02 LISTE DE CONTRÔLE ET RAPPORT'!A352</f>
        <v/>
      </c>
      <c r="B375" s="326"/>
      <c r="C375" s="834" t="str">
        <f>'02 LISTE DE CONTRÔLE ET RAPPORT'!C352</f>
        <v>Il faut se procurer les outils manquants (selon les indications du fabricant) et les stocker dans l’armoire métallique prévue à cet effet.</v>
      </c>
      <c r="D375" s="835"/>
      <c r="E375" s="835"/>
      <c r="F375" s="835"/>
      <c r="G375" s="836"/>
      <c r="H375" s="8" t="s">
        <v>6</v>
      </c>
      <c r="I375" s="8" t="s">
        <v>6</v>
      </c>
      <c r="J375" s="8" t="s">
        <v>6</v>
      </c>
      <c r="K375" s="1"/>
    </row>
    <row r="376" spans="1:11" ht="14.45" customHeight="1" x14ac:dyDescent="0.25">
      <c r="A376" s="378" t="str">
        <f>'02 LISTE DE CONTRÔLE ET RAPPORT'!A353</f>
        <v/>
      </c>
      <c r="B376" s="191">
        <v>2304.0500000000002</v>
      </c>
      <c r="C376" s="62" t="str">
        <f>'02 LISTE DE CONTRÔLE ET RAPPORT'!C353</f>
        <v>Description du défaut: Les outils nécessaires sont en mauvais état.</v>
      </c>
      <c r="D376" s="342" t="s">
        <v>2430</v>
      </c>
      <c r="E376" s="418"/>
      <c r="F376" s="418"/>
      <c r="G376" s="419"/>
      <c r="H376" s="8" t="s">
        <v>6</v>
      </c>
      <c r="I376" s="8" t="s">
        <v>6</v>
      </c>
      <c r="J376" s="8" t="s">
        <v>6</v>
      </c>
      <c r="K376" s="1"/>
    </row>
    <row r="377" spans="1:11" ht="30" customHeight="1" x14ac:dyDescent="0.25">
      <c r="A377" s="377" t="str">
        <f>'02 LISTE DE CONTRÔLE ET RAPPORT'!A354</f>
        <v/>
      </c>
      <c r="B377" s="326"/>
      <c r="C377" s="834" t="str">
        <f>'02 LISTE DE CONTRÔLE ET RAPPORT'!C354</f>
        <v>Les outils (selon les indications du fabricant) doivent être remplacés et stockés dans l’armoire métallique prévue à cet effet.</v>
      </c>
      <c r="D377" s="835"/>
      <c r="E377" s="835"/>
      <c r="F377" s="835"/>
      <c r="G377" s="836"/>
      <c r="H377" s="8" t="s">
        <v>6</v>
      </c>
      <c r="I377" s="8" t="s">
        <v>6</v>
      </c>
      <c r="J377" s="8" t="s">
        <v>6</v>
      </c>
      <c r="K377" s="1"/>
    </row>
    <row r="378" spans="1:11" ht="29.1" customHeight="1" x14ac:dyDescent="0.25">
      <c r="A378" s="384" t="str">
        <f>'02 LISTE DE CONTRÔLE ET RAPPORT'!A355</f>
        <v/>
      </c>
      <c r="B378" s="63">
        <v>2304.06</v>
      </c>
      <c r="C378" s="485" t="str">
        <f>'02 LISTE DE CONTRÔLE ET RAPPORT'!C355</f>
        <v>Description du défaut: Le levier télescopique du tire-câble 3 t est manquant.</v>
      </c>
      <c r="D378" s="345" t="s">
        <v>2431</v>
      </c>
      <c r="E378" s="424"/>
      <c r="F378" s="424"/>
      <c r="G378" s="425"/>
      <c r="H378" s="8" t="s">
        <v>6</v>
      </c>
      <c r="I378" s="8" t="s">
        <v>6</v>
      </c>
      <c r="J378" s="8" t="s">
        <v>6</v>
      </c>
      <c r="K378" s="1"/>
    </row>
    <row r="379" spans="1:11" ht="30.6" customHeight="1" x14ac:dyDescent="0.25">
      <c r="A379" s="377" t="str">
        <f>'02 LISTE DE CONTRÔLE ET RAPPORT'!A356</f>
        <v/>
      </c>
      <c r="B379" s="326"/>
      <c r="C379" s="834" t="str">
        <f>'02 LISTE DE CONTRÔLE ET RAPPORT'!C356</f>
        <v>Il faut se procurer le levier télescopique du tire-câble 3 t et le stocker dans l’armoire métallique prévue à cet effet.</v>
      </c>
      <c r="D379" s="835"/>
      <c r="E379" s="835"/>
      <c r="F379" s="835"/>
      <c r="G379" s="836"/>
      <c r="H379" s="8" t="s">
        <v>6</v>
      </c>
      <c r="I379" s="8" t="s">
        <v>6</v>
      </c>
      <c r="J379" s="8" t="s">
        <v>6</v>
      </c>
      <c r="K379" s="1"/>
    </row>
    <row r="380" spans="1:11" ht="29.1" customHeight="1" x14ac:dyDescent="0.25">
      <c r="A380" s="384" t="str">
        <f>'02 LISTE DE CONTRÔLE ET RAPPORT'!A357</f>
        <v/>
      </c>
      <c r="B380" s="63">
        <v>2304.0700000000002</v>
      </c>
      <c r="C380" s="485" t="str">
        <f>'02 LISTE DE CONTRÔLE ET RAPPORT'!C357</f>
        <v>Description du défaut: Le câble du tire-câble 3 t est manquant (y c. dévidoir).</v>
      </c>
      <c r="D380" s="345" t="s">
        <v>2431</v>
      </c>
      <c r="E380" s="424"/>
      <c r="F380" s="424"/>
      <c r="G380" s="425"/>
      <c r="H380" s="8" t="s">
        <v>6</v>
      </c>
      <c r="I380" s="8" t="s">
        <v>6</v>
      </c>
      <c r="J380" s="8" t="s">
        <v>6</v>
      </c>
      <c r="K380" s="1"/>
    </row>
    <row r="381" spans="1:11" ht="28.35" customHeight="1" x14ac:dyDescent="0.25">
      <c r="A381" s="377" t="str">
        <f>'02 LISTE DE CONTRÔLE ET RAPPORT'!A358</f>
        <v/>
      </c>
      <c r="B381" s="326"/>
      <c r="C381" s="834" t="str">
        <f>'02 LISTE DE CONTRÔLE ET RAPPORT'!C358</f>
        <v>Il faut se procurer le câble du tire-câble 3 t (y c. dévidoir) et le stocker dans l’armoire métallique prévue à cet effet.</v>
      </c>
      <c r="D381" s="835"/>
      <c r="E381" s="835"/>
      <c r="F381" s="835"/>
      <c r="G381" s="836"/>
      <c r="H381" s="8" t="s">
        <v>6</v>
      </c>
      <c r="I381" s="8" t="s">
        <v>6</v>
      </c>
      <c r="J381" s="8" t="s">
        <v>6</v>
      </c>
      <c r="K381" s="1"/>
    </row>
    <row r="382" spans="1:11" ht="29.1" customHeight="1" x14ac:dyDescent="0.25">
      <c r="A382" s="390" t="str">
        <f>'02 LISTE DE CONTRÔLE ET RAPPORT'!A359</f>
        <v/>
      </c>
      <c r="B382" s="199">
        <v>2304.08</v>
      </c>
      <c r="C382" s="491" t="str">
        <f>'02 LISTE DE CONTRÔLE ET RAPPORT'!C359</f>
        <v>Description du défaut: Le tire-câble ne répond manifestement pas aux prescriptions de sécurité du fabricant.</v>
      </c>
      <c r="D382" s="347" t="s">
        <v>3</v>
      </c>
      <c r="E382" s="422"/>
      <c r="F382" s="422"/>
      <c r="G382" s="423"/>
      <c r="H382" s="8" t="s">
        <v>6</v>
      </c>
      <c r="I382" s="8" t="s">
        <v>6</v>
      </c>
      <c r="J382" s="8" t="s">
        <v>6</v>
      </c>
      <c r="K382" s="1"/>
    </row>
    <row r="383" spans="1:11" ht="29.45" customHeight="1" x14ac:dyDescent="0.25">
      <c r="A383" s="377" t="str">
        <f>'02 LISTE DE CONTRÔLE ET RAPPORT'!A360</f>
        <v/>
      </c>
      <c r="B383" s="326"/>
      <c r="C383" s="834" t="str">
        <f>'02 LISTE DE CONTRÔLE ET RAPPORT'!C360</f>
        <v>Si le tire-câble ne répond manifestement pas aux prescriptions de sécurité du fabricant, il doit être contrôlé par ce dernier. L’intervalle de contrôle dépend des indications du fabricant (en règle générale, 8 à 10 ans). Lors du contrôle par le fabricant, une marque de contrôle est apposée sur le boîtier. En outre, le tire-câble et le câble sont munis d’un plomb. Tant que le plomb est intact, il n’est pas nécessaire de procéder à un contrôle périodique. Lors du retrait du plomb, la date de mise en service doit être inscrite sur le boîtier du tire-câble. L’intervalle de contrôle s’applique à partir de cette date. Si aucune date n’est inscrite sur le boîtier, c’est la date figurant sur la marque de contrôle qui fait foi.</v>
      </c>
      <c r="D383" s="835"/>
      <c r="E383" s="835"/>
      <c r="F383" s="835"/>
      <c r="G383" s="836"/>
      <c r="H383" s="8" t="s">
        <v>6</v>
      </c>
      <c r="I383" s="8" t="s">
        <v>6</v>
      </c>
      <c r="J383" s="8" t="s">
        <v>6</v>
      </c>
      <c r="K383" s="1"/>
    </row>
    <row r="384" spans="1:11" ht="14.45" customHeight="1" x14ac:dyDescent="0.25">
      <c r="A384" s="384" t="str">
        <f>'02 LISTE DE CONTRÔLE ET RAPPORT'!A361</f>
        <v/>
      </c>
      <c r="B384" s="63">
        <v>2304.09</v>
      </c>
      <c r="C384" s="485" t="str">
        <f>'02 LISTE DE CONTRÔLE ET RAPPORT'!C361</f>
        <v>Description du défaut: Le tire-câble ne fonctionne pas.</v>
      </c>
      <c r="D384" s="345" t="s">
        <v>2431</v>
      </c>
      <c r="E384" s="424"/>
      <c r="F384" s="424"/>
      <c r="G384" s="425"/>
      <c r="H384" s="8" t="s">
        <v>6</v>
      </c>
      <c r="I384" s="8" t="s">
        <v>6</v>
      </c>
      <c r="J384" s="8" t="s">
        <v>6</v>
      </c>
      <c r="K384" s="1"/>
    </row>
    <row r="385" spans="1:11" ht="14.45" customHeight="1" x14ac:dyDescent="0.25">
      <c r="A385" s="377" t="str">
        <f>'02 LISTE DE CONTRÔLE ET RAPPORT'!A362</f>
        <v/>
      </c>
      <c r="B385" s="326"/>
      <c r="C385" s="834" t="str">
        <f>'02 LISTE DE CONTRÔLE ET RAPPORT'!C362</f>
        <v>Il doit être vérifié et réparé/remplacé par le fabricant.</v>
      </c>
      <c r="D385" s="835"/>
      <c r="E385" s="835"/>
      <c r="F385" s="835"/>
      <c r="G385" s="836"/>
      <c r="H385" s="8" t="s">
        <v>6</v>
      </c>
      <c r="I385" s="8" t="s">
        <v>6</v>
      </c>
      <c r="J385" s="8" t="s">
        <v>6</v>
      </c>
      <c r="K385" s="1"/>
    </row>
    <row r="386" spans="1:11" ht="14.45" customHeight="1" x14ac:dyDescent="0.25">
      <c r="A386" s="384" t="str">
        <f>'02 LISTE DE CONTRÔLE ET RAPPORT'!A363</f>
        <v/>
      </c>
      <c r="B386" s="63">
        <v>2304.1</v>
      </c>
      <c r="C386" s="485" t="str">
        <f>'02 LISTE DE CONTRÔLE ET RAPPORT'!C363</f>
        <v xml:space="preserve">Description du défaut: Il n’y a pas suffisamment de manilles. </v>
      </c>
      <c r="D386" s="345" t="s">
        <v>2431</v>
      </c>
      <c r="E386" s="424"/>
      <c r="F386" s="424"/>
      <c r="G386" s="425"/>
      <c r="H386" s="8" t="s">
        <v>6</v>
      </c>
      <c r="I386" s="8" t="s">
        <v>6</v>
      </c>
      <c r="J386" s="8" t="s">
        <v>6</v>
      </c>
      <c r="K386" s="1"/>
    </row>
    <row r="387" spans="1:11" ht="30" customHeight="1" x14ac:dyDescent="0.25">
      <c r="A387" s="377" t="str">
        <f>'02 LISTE DE CONTRÔLE ET RAPPORT'!A364</f>
        <v/>
      </c>
      <c r="B387" s="326"/>
      <c r="C387" s="834" t="str">
        <f>'02 LISTE DE CONTRÔLE ET RAPPORT'!C364</f>
        <v>Deux manilles doivent être stockées dans l’armoire métallique prévue à cet effet. Il faut se procurer les manilles manquantes.</v>
      </c>
      <c r="D387" s="835"/>
      <c r="E387" s="835"/>
      <c r="F387" s="835"/>
      <c r="G387" s="836"/>
      <c r="H387" s="8" t="s">
        <v>6</v>
      </c>
      <c r="I387" s="8" t="s">
        <v>6</v>
      </c>
      <c r="J387" s="8" t="s">
        <v>6</v>
      </c>
      <c r="K387" s="1"/>
    </row>
    <row r="388" spans="1:11" ht="29.1" customHeight="1" x14ac:dyDescent="0.25">
      <c r="A388" s="384" t="str">
        <f>'02 LISTE DE CONTRÔLE ET RAPPORT'!A365</f>
        <v/>
      </c>
      <c r="B388" s="63">
        <v>2304.11</v>
      </c>
      <c r="C388" s="485" t="str">
        <f>'02 LISTE DE CONTRÔLE ET RAPPORT'!C365</f>
        <v>Description du défaut: Le verrou antichoc (barre de sécurité servant à verrouiller la PBC fermée) est manquant.</v>
      </c>
      <c r="D388" s="345" t="s">
        <v>2431</v>
      </c>
      <c r="E388" s="424"/>
      <c r="F388" s="424"/>
      <c r="G388" s="425"/>
      <c r="H388" s="8" t="s">
        <v>6</v>
      </c>
      <c r="I388" s="8" t="s">
        <v>6</v>
      </c>
      <c r="J388" s="8" t="s">
        <v>6</v>
      </c>
      <c r="K388" s="1"/>
    </row>
    <row r="389" spans="1:11" ht="17.45" customHeight="1" x14ac:dyDescent="0.25">
      <c r="A389" s="377" t="str">
        <f>'02 LISTE DE CONTRÔLE ET RAPPORT'!A366</f>
        <v/>
      </c>
      <c r="B389" s="326"/>
      <c r="C389" s="834" t="str">
        <f>'02 LISTE DE CONTRÔLE ET RAPPORT'!C366</f>
        <v>Il faut se procurer le verrou antichoc manquant et le stocker dans l’armoire métallique prévue à cet effet.</v>
      </c>
      <c r="D389" s="835"/>
      <c r="E389" s="835"/>
      <c r="F389" s="835"/>
      <c r="G389" s="836"/>
      <c r="H389" s="8" t="s">
        <v>6</v>
      </c>
      <c r="I389" s="8" t="s">
        <v>6</v>
      </c>
      <c r="J389" s="8" t="s">
        <v>6</v>
      </c>
      <c r="K389" s="1"/>
    </row>
    <row r="390" spans="1:11" ht="29.1" customHeight="1" x14ac:dyDescent="0.25">
      <c r="A390" s="378" t="str">
        <f>'02 LISTE DE CONTRÔLE ET RAPPORT'!A367</f>
        <v/>
      </c>
      <c r="B390" s="191">
        <v>2304.12</v>
      </c>
      <c r="C390" s="62" t="str">
        <f>'02 LISTE DE CONTRÔLE ET RAPPORT'!C367</f>
        <v>Description du défaut: Les films protecteurs et passages en tôle ou leurs vis de fixation sont en mauvais état.</v>
      </c>
      <c r="D390" s="342" t="s">
        <v>2430</v>
      </c>
      <c r="E390" s="418"/>
      <c r="F390" s="418"/>
      <c r="G390" s="419"/>
      <c r="H390" s="8" t="s">
        <v>6</v>
      </c>
      <c r="I390" s="8" t="s">
        <v>6</v>
      </c>
      <c r="J390" s="8" t="s">
        <v>6</v>
      </c>
      <c r="K390" s="1"/>
    </row>
    <row r="391" spans="1:11" ht="47.45" customHeight="1" x14ac:dyDescent="0.25">
      <c r="A391" s="377" t="str">
        <f>'02 LISTE DE CONTRÔLE ET RAPPORT'!A368</f>
        <v/>
      </c>
      <c r="B391" s="326"/>
      <c r="C391" s="834" t="str">
        <f>'02 LISTE DE CONTRÔLE ET RAPPORT'!C368</f>
        <v>En cas de défaut en la matière, la paroi blindée coulissante doit faire l’objet d’un contrôle général et de mesures de maintenance selon les ITE et les prescriptions du fabricant. Il convient d’examiner les films protecteurs et les passages en tôle ainsi que leurs vis de fixation.</v>
      </c>
      <c r="D391" s="835"/>
      <c r="E391" s="835"/>
      <c r="F391" s="835"/>
      <c r="G391" s="836"/>
      <c r="H391" s="8" t="s">
        <v>6</v>
      </c>
      <c r="I391" s="8" t="s">
        <v>6</v>
      </c>
      <c r="J391" s="8" t="s">
        <v>6</v>
      </c>
      <c r="K391" s="1"/>
    </row>
    <row r="392" spans="1:11" ht="29.1" customHeight="1" x14ac:dyDescent="0.25">
      <c r="A392" s="378" t="str">
        <f>'02 LISTE DE CONTRÔLE ET RAPPORT'!A369</f>
        <v/>
      </c>
      <c r="B392" s="191">
        <v>2304.13</v>
      </c>
      <c r="C392" s="62" t="str">
        <f>'02 LISTE DE CONTRÔLE ET RAPPORT'!C369</f>
        <v>Description du défaut: Les joints en caoutchouc et métalliques ne sont pas entretenus.</v>
      </c>
      <c r="D392" s="342" t="s">
        <v>2430</v>
      </c>
      <c r="E392" s="418"/>
      <c r="F392" s="418"/>
      <c r="G392" s="419"/>
      <c r="H392" s="8" t="s">
        <v>6</v>
      </c>
      <c r="I392" s="8" t="s">
        <v>6</v>
      </c>
      <c r="J392" s="8" t="s">
        <v>6</v>
      </c>
      <c r="K392" s="1"/>
    </row>
    <row r="393" spans="1:11" ht="30" customHeight="1" x14ac:dyDescent="0.25">
      <c r="A393" s="377" t="str">
        <f>'02 LISTE DE CONTRÔLE ET RAPPORT'!A370</f>
        <v/>
      </c>
      <c r="B393" s="326"/>
      <c r="C393" s="834" t="str">
        <f>'02 LISTE DE CONTRÔLE ET RAPPORT'!C370</f>
        <v>En cas de défaut en la matière, la paroi blindée coulissante doit faire l’objet d’un contrôle général et de mesures de maintenance selon les ITE et les prescriptions du fabricant. Il convient d’examiner les joints.</v>
      </c>
      <c r="D393" s="835"/>
      <c r="E393" s="835"/>
      <c r="F393" s="835"/>
      <c r="G393" s="836"/>
      <c r="H393" s="8" t="s">
        <v>6</v>
      </c>
      <c r="I393" s="8" t="s">
        <v>6</v>
      </c>
      <c r="J393" s="8" t="s">
        <v>6</v>
      </c>
      <c r="K393" s="1"/>
    </row>
    <row r="394" spans="1:11" ht="29.1" customHeight="1" x14ac:dyDescent="0.25">
      <c r="A394" s="378" t="str">
        <f>'02 LISTE DE CONTRÔLE ET RAPPORT'!A371</f>
        <v/>
      </c>
      <c r="B394" s="191">
        <v>2304.14</v>
      </c>
      <c r="C394" s="62" t="str">
        <f>'02 LISTE DE CONTRÔLE ET RAPPORT'!C371</f>
        <v>Description du défaut: Les rails conducteurs ne sont pas exempts de rouille.</v>
      </c>
      <c r="D394" s="342" t="s">
        <v>2430</v>
      </c>
      <c r="E394" s="418"/>
      <c r="F394" s="418"/>
      <c r="G394" s="419"/>
      <c r="H394" s="8" t="s">
        <v>6</v>
      </c>
      <c r="I394" s="8" t="s">
        <v>6</v>
      </c>
      <c r="J394" s="8" t="s">
        <v>6</v>
      </c>
      <c r="K394" s="1"/>
    </row>
    <row r="395" spans="1:11" ht="43.35" customHeight="1" x14ac:dyDescent="0.25">
      <c r="A395" s="377" t="str">
        <f>'02 LISTE DE CONTRÔLE ET RAPPORT'!A372</f>
        <v/>
      </c>
      <c r="B395" s="326"/>
      <c r="C395" s="834" t="str">
        <f>'02 LISTE DE CONTRÔLE ET RAPPORT'!C372</f>
        <v>En cas de défaut en la matière, la paroi blindée coulissante doit faire l’objet d’un contrôle général et de mesures de maintenance selon les ITE et les prescriptions du fabricant. Un traitement antirouille des rails conducteurs est à envisager.</v>
      </c>
      <c r="D395" s="835"/>
      <c r="E395" s="835"/>
      <c r="F395" s="835"/>
      <c r="G395" s="836"/>
      <c r="H395" s="8" t="s">
        <v>6</v>
      </c>
      <c r="I395" s="8" t="s">
        <v>6</v>
      </c>
      <c r="J395" s="8" t="s">
        <v>6</v>
      </c>
      <c r="K395" s="1"/>
    </row>
    <row r="396" spans="1:11" ht="14.45" customHeight="1" x14ac:dyDescent="0.25">
      <c r="A396" s="378" t="str">
        <f>'02 LISTE DE CONTRÔLE ET RAPPORT'!A373</f>
        <v/>
      </c>
      <c r="B396" s="191">
        <v>2304.15</v>
      </c>
      <c r="C396" s="62" t="str">
        <f>'02 LISTE DE CONTRÔLE ET RAPPORT'!C373</f>
        <v>Description du défaut: La PBC n’est pas exempte de rouille.</v>
      </c>
      <c r="D396" s="342" t="s">
        <v>2430</v>
      </c>
      <c r="E396" s="418"/>
      <c r="F396" s="418"/>
      <c r="G396" s="419"/>
      <c r="H396" s="8" t="s">
        <v>6</v>
      </c>
      <c r="I396" s="8" t="s">
        <v>6</v>
      </c>
      <c r="J396" s="8" t="s">
        <v>6</v>
      </c>
      <c r="K396" s="1"/>
    </row>
    <row r="397" spans="1:11" ht="32.450000000000003" customHeight="1" x14ac:dyDescent="0.25">
      <c r="A397" s="377" t="str">
        <f>'02 LISTE DE CONTRÔLE ET RAPPORT'!A374</f>
        <v/>
      </c>
      <c r="B397" s="326"/>
      <c r="C397" s="834" t="str">
        <f>'02 LISTE DE CONTRÔLE ET RAPPORT'!C374</f>
        <v>En cas de défaut en la matière, la paroi blindée coulissante doit faire l’objet d’un contrôle général et de mesures de maintenance selon les ITE et les prescriptions du fabricant. Un traitement antirouille de la paroi blindée coulissante est à envisager.</v>
      </c>
      <c r="D397" s="835"/>
      <c r="E397" s="835"/>
      <c r="F397" s="835"/>
      <c r="G397" s="836"/>
      <c r="H397" s="8" t="s">
        <v>6</v>
      </c>
      <c r="I397" s="8" t="s">
        <v>6</v>
      </c>
      <c r="J397" s="8" t="s">
        <v>6</v>
      </c>
      <c r="K397" s="1"/>
    </row>
    <row r="398" spans="1:11" ht="14.45" customHeight="1" x14ac:dyDescent="0.25">
      <c r="A398" s="378" t="str">
        <f>'02 LISTE DE CONTRÔLE ET RAPPORT'!A375</f>
        <v/>
      </c>
      <c r="B398" s="191">
        <v>2304.16</v>
      </c>
      <c r="C398" s="62" t="str">
        <f>'02 LISTE DE CONTRÔLE ET RAPPORT'!C375</f>
        <v>Description du défaut: La rigole de la PBC n’est pas propre.</v>
      </c>
      <c r="D398" s="342" t="s">
        <v>2430</v>
      </c>
      <c r="E398" s="418"/>
      <c r="F398" s="418"/>
      <c r="G398" s="419"/>
      <c r="H398" s="8" t="s">
        <v>6</v>
      </c>
      <c r="I398" s="8" t="s">
        <v>6</v>
      </c>
      <c r="J398" s="8" t="s">
        <v>6</v>
      </c>
      <c r="K398" s="1"/>
    </row>
    <row r="399" spans="1:11" ht="42.6" customHeight="1" x14ac:dyDescent="0.25">
      <c r="A399" s="377" t="str">
        <f>'02 LISTE DE CONTRÔLE ET RAPPORT'!A376</f>
        <v/>
      </c>
      <c r="B399" s="326"/>
      <c r="C399" s="834" t="str">
        <f>'02 LISTE DE CONTRÔLE ET RAPPORT'!C376</f>
        <v>En cas de défaut en la matière, la paroi blindée coulissante doit faire l’objet d’un contrôle général et de mesures de maintenance selon les ITE et les prescriptions du fabricant. Il convient d’examiner l’état de propreté général.</v>
      </c>
      <c r="D399" s="835"/>
      <c r="E399" s="835"/>
      <c r="F399" s="835"/>
      <c r="G399" s="836"/>
      <c r="H399" s="8" t="s">
        <v>6</v>
      </c>
      <c r="I399" s="8" t="s">
        <v>6</v>
      </c>
      <c r="J399" s="8" t="s">
        <v>6</v>
      </c>
      <c r="K399" s="1"/>
    </row>
    <row r="400" spans="1:11" ht="29.1" customHeight="1" x14ac:dyDescent="0.25">
      <c r="A400" s="384" t="str">
        <f>'02 LISTE DE CONTRÔLE ET RAPPORT'!A377</f>
        <v/>
      </c>
      <c r="B400" s="63">
        <v>2304.17</v>
      </c>
      <c r="C400" s="485" t="str">
        <f>'02 LISTE DE CONTRÔLE ET RAPPORT'!C377</f>
        <v>Description du défaut: L’écoulement de l’eau de la rigole est manquant ou ne fonctionne pas.</v>
      </c>
      <c r="D400" s="345" t="s">
        <v>2431</v>
      </c>
      <c r="E400" s="424"/>
      <c r="F400" s="424"/>
      <c r="G400" s="425"/>
      <c r="H400" s="8" t="s">
        <v>6</v>
      </c>
      <c r="I400" s="8" t="s">
        <v>6</v>
      </c>
      <c r="J400" s="8" t="s">
        <v>6</v>
      </c>
      <c r="K400" s="1"/>
    </row>
    <row r="401" spans="1:11" ht="27.6" customHeight="1" x14ac:dyDescent="0.25">
      <c r="A401" s="377" t="str">
        <f>'02 LISTE DE CONTRÔLE ET RAPPORT'!A378</f>
        <v/>
      </c>
      <c r="B401" s="326"/>
      <c r="C401" s="834" t="str">
        <f>'02 LISTE DE CONTRÔLE ET RAPPORT'!C378</f>
        <v>En cas de défaut en la matière, la paroi blindée coulissante doit faire l’objet d’un contrôle général et de mesures de maintenance selon les ITE et les prescriptions du fabricant. L’écoulement de l’eau doit être garanti.</v>
      </c>
      <c r="D401" s="835"/>
      <c r="E401" s="835"/>
      <c r="F401" s="835"/>
      <c r="G401" s="836"/>
      <c r="H401" s="8" t="s">
        <v>6</v>
      </c>
      <c r="I401" s="8" t="s">
        <v>6</v>
      </c>
      <c r="J401" s="8" t="s">
        <v>6</v>
      </c>
      <c r="K401" s="1"/>
    </row>
    <row r="402" spans="1:11" ht="29.1" customHeight="1" x14ac:dyDescent="0.25">
      <c r="A402" s="384" t="str">
        <f>'02 LISTE DE CONTRÔLE ET RAPPORT'!A379</f>
        <v/>
      </c>
      <c r="B402" s="63">
        <v>2304.1799999999998</v>
      </c>
      <c r="C402" s="485" t="str">
        <f>'02 LISTE DE CONTRÔLE ET RAPPORT'!C379</f>
        <v>Description du défaut: L’entretien de la PBC n’a pas été effectué régulièrement.</v>
      </c>
      <c r="D402" s="345" t="s">
        <v>2431</v>
      </c>
      <c r="E402" s="424"/>
      <c r="F402" s="424"/>
      <c r="G402" s="425"/>
      <c r="H402" s="8" t="s">
        <v>6</v>
      </c>
      <c r="I402" s="8" t="s">
        <v>6</v>
      </c>
      <c r="J402" s="8" t="s">
        <v>6</v>
      </c>
      <c r="K402" s="1"/>
    </row>
    <row r="403" spans="1:11" ht="14.45" customHeight="1" x14ac:dyDescent="0.25">
      <c r="A403" s="377" t="str">
        <f>'02 LISTE DE CONTRÔLE ET RAPPORT'!A380</f>
        <v/>
      </c>
      <c r="B403" s="326"/>
      <c r="C403" s="834" t="str">
        <f>'02 LISTE DE CONTRÔLE ET RAPPORT'!C380</f>
        <v>La maintenance doit être assurée régulièrement conformément aux ITE.</v>
      </c>
      <c r="D403" s="835"/>
      <c r="E403" s="835"/>
      <c r="F403" s="835"/>
      <c r="G403" s="836"/>
      <c r="H403" s="8" t="s">
        <v>6</v>
      </c>
      <c r="I403" s="8" t="s">
        <v>6</v>
      </c>
      <c r="J403" s="8" t="s">
        <v>6</v>
      </c>
      <c r="K403" s="1"/>
    </row>
    <row r="404" spans="1:11" ht="29.1" customHeight="1" x14ac:dyDescent="0.25">
      <c r="A404" s="389" t="str">
        <f>'02 LISTE DE CONTRÔLE ET RAPPORT'!A381</f>
        <v/>
      </c>
      <c r="B404" s="198">
        <v>2304.19</v>
      </c>
      <c r="C404" s="490" t="str">
        <f>'02 LISTE DE CONTRÔLE ET RAPPORT'!C381</f>
        <v>Description du défaut: La PBC ne peut pas être entièrement fermée ou n’est pas étanche.</v>
      </c>
      <c r="D404" s="346" t="s">
        <v>2432</v>
      </c>
      <c r="E404" s="420"/>
      <c r="F404" s="420"/>
      <c r="G404" s="421"/>
      <c r="H404" s="8" t="s">
        <v>6</v>
      </c>
      <c r="I404" s="8" t="s">
        <v>6</v>
      </c>
      <c r="J404" s="8" t="s">
        <v>6</v>
      </c>
      <c r="K404" s="1"/>
    </row>
    <row r="405" spans="1:11" ht="20.100000000000001" customHeight="1" x14ac:dyDescent="0.25">
      <c r="A405" s="377" t="str">
        <f>'02 LISTE DE CONTRÔLE ET RAPPORT'!A382</f>
        <v/>
      </c>
      <c r="B405" s="229"/>
      <c r="C405" s="834" t="str">
        <f>'02 LISTE DE CONTRÔLE ET RAPPORT'!C382</f>
        <v>La paroi blindée coulissante doit être remise en état par une entreprise spécialisée.</v>
      </c>
      <c r="D405" s="835"/>
      <c r="E405" s="835"/>
      <c r="F405" s="835"/>
      <c r="G405" s="836"/>
      <c r="H405" s="8" t="s">
        <v>6</v>
      </c>
      <c r="I405" s="8" t="s">
        <v>6</v>
      </c>
      <c r="J405" s="8" t="s">
        <v>6</v>
      </c>
      <c r="K405" s="1"/>
    </row>
    <row r="406" spans="1:11" ht="43.35" customHeight="1" thickBot="1" x14ac:dyDescent="0.3">
      <c r="A406" s="381" t="str">
        <f>'02 LISTE DE CONTRÔLE ET RAPPORT'!A383</f>
        <v/>
      </c>
      <c r="B406" s="225"/>
      <c r="C406" s="837" t="str">
        <f>'02 LISTE DE CONTRÔLE ET RAPPORT'!C383</f>
        <v>Si la PBC ne peut pas être entièrement fermée ou n’est pas étanche, l’ouvrage de protection n’est plus opérationnel! La marche à suivre doit être discutée avec l’autorité cantonale responsable des ouvrages de protection.</v>
      </c>
      <c r="D406" s="838"/>
      <c r="E406" s="838"/>
      <c r="F406" s="838"/>
      <c r="G406" s="839"/>
      <c r="H406" s="8" t="s">
        <v>6</v>
      </c>
      <c r="I406" s="8" t="s">
        <v>6</v>
      </c>
      <c r="J406" s="8" t="s">
        <v>6</v>
      </c>
      <c r="K406" s="1"/>
    </row>
    <row r="407" spans="1:11" ht="15" customHeight="1" thickBot="1" x14ac:dyDescent="0.3">
      <c r="A407" s="329" t="str">
        <f>'02 LISTE DE CONTRÔLE ET RAPPORT'!A384</f>
        <v/>
      </c>
      <c r="B407" s="401">
        <v>2400</v>
      </c>
      <c r="C407" s="374" t="str">
        <f>'02 LISTE DE CONTRÔLE ET RAPPORT'!C384</f>
        <v>Équipement</v>
      </c>
      <c r="D407" s="330"/>
      <c r="E407" s="371"/>
      <c r="F407" s="371"/>
      <c r="G407" s="372"/>
      <c r="H407" s="8" t="s">
        <v>6</v>
      </c>
      <c r="I407" s="8" t="s">
        <v>6</v>
      </c>
      <c r="J407" s="8" t="s">
        <v>6</v>
      </c>
      <c r="K407" s="8" t="s">
        <v>6</v>
      </c>
    </row>
    <row r="408" spans="1:11" ht="15" customHeight="1" thickBot="1" x14ac:dyDescent="0.3">
      <c r="A408" s="332" t="str">
        <f>'02 LISTE DE CONTRÔLE ET RAPPORT'!A385</f>
        <v/>
      </c>
      <c r="B408" s="207">
        <v>2401</v>
      </c>
      <c r="C408" s="480" t="str">
        <f>'02 LISTE DE CONTRÔLE ET RAPPORT'!C385</f>
        <v>Lits</v>
      </c>
      <c r="D408" s="240"/>
      <c r="E408" s="465"/>
      <c r="F408" s="466"/>
      <c r="G408" s="467"/>
      <c r="H408" s="8" t="s">
        <v>6</v>
      </c>
      <c r="I408" s="8" t="s">
        <v>6</v>
      </c>
      <c r="J408" s="8" t="s">
        <v>6</v>
      </c>
      <c r="K408" s="8" t="s">
        <v>6</v>
      </c>
    </row>
    <row r="409" spans="1:11" ht="43.35" customHeight="1" x14ac:dyDescent="0.25">
      <c r="A409" s="376" t="str">
        <f>'02 LISTE DE CONTRÔLE ET RAPPORT'!A386</f>
        <v/>
      </c>
      <c r="B409" s="190">
        <v>2401.0100000000002</v>
      </c>
      <c r="C409" s="481" t="str">
        <f>'02 LISTE DE CONTRÔLE ET RAPPORT'!C386</f>
        <v xml:space="preserve">Description du défaut: Les abris construits à partir du 1er janvier 1987 ainsi que les constructions protégées ne disposent pas de tous les lits nécessaires. </v>
      </c>
      <c r="D409" s="341" t="s">
        <v>2430</v>
      </c>
      <c r="E409" s="418"/>
      <c r="F409" s="418"/>
      <c r="G409" s="419"/>
      <c r="H409" s="8" t="s">
        <v>6</v>
      </c>
      <c r="I409" s="8" t="s">
        <v>6</v>
      </c>
      <c r="J409" s="8" t="s">
        <v>6</v>
      </c>
      <c r="K409" s="1"/>
    </row>
    <row r="410" spans="1:11" ht="44.45" customHeight="1" x14ac:dyDescent="0.25">
      <c r="A410" s="377" t="str">
        <f>'02 LISTE DE CONTRÔLE ET RAPPORT'!A387</f>
        <v/>
      </c>
      <c r="B410" s="326"/>
      <c r="C410" s="834" t="str">
        <f>'02 LISTE DE CONTRÔLE ET RAPPORT'!C387</f>
        <v>Il convient de se procurer les lits manquants (homologation OFPP (BZS). Pour ce qui est des abris, les lits doivent être installés ou du moins étiquetés et entreposés. Pour ce qui est des constructions protégées, les lits doivent en règle générale être installés (selon les indications du fabricant).</v>
      </c>
      <c r="D410" s="835"/>
      <c r="E410" s="835"/>
      <c r="F410" s="835"/>
      <c r="G410" s="836"/>
      <c r="H410" s="8" t="s">
        <v>6</v>
      </c>
      <c r="I410" s="8" t="s">
        <v>6</v>
      </c>
      <c r="J410" s="8" t="s">
        <v>6</v>
      </c>
      <c r="K410" s="1"/>
    </row>
    <row r="411" spans="1:11" ht="43.35" hidden="1" customHeight="1" x14ac:dyDescent="0.25">
      <c r="A411" s="378" t="str">
        <f>'02 LISTE DE CONTRÔLE ET RAPPORT'!A388</f>
        <v/>
      </c>
      <c r="B411" s="191">
        <v>2401.02</v>
      </c>
      <c r="C411" s="62" t="str">
        <f>'02 LISTE DE CONTRÔLE ET RAPPORT'!C388</f>
        <v>Description du défaut: Il manque des lits pour patients (y compris monte-lits nécessaires). (Abris d’hôpitaux et d’EMS: exigé seulement pour les structures construites avant 2012)</v>
      </c>
      <c r="D411" s="342" t="s">
        <v>2430</v>
      </c>
      <c r="E411" s="418"/>
      <c r="F411" s="418"/>
      <c r="G411" s="419"/>
      <c r="H411" s="8" t="s">
        <v>6</v>
      </c>
      <c r="I411" s="8" t="s">
        <v>6</v>
      </c>
      <c r="J411" s="1"/>
      <c r="K411" s="1"/>
    </row>
    <row r="412" spans="1:11" ht="48" hidden="1" customHeight="1" x14ac:dyDescent="0.25">
      <c r="A412" s="377" t="str">
        <f>'02 LISTE DE CONTRÔLE ET RAPPORT'!A389</f>
        <v/>
      </c>
      <c r="B412" s="326"/>
      <c r="C412" s="834" t="str">
        <f>'02 LISTE DE CONTRÔLE ET RAPPORT'!C389</f>
        <v>Il convient de se procurer les lits pour patients (y compris monte-lits nécessaires) manquants (homologation OFPP (BZS). Pour ce qui est des abris, les lits doivent être installés ou du moins étiquetés et entreposés. Pour ce qui est des constructions protégées, les lits doivent en règle générale être installés (selon les indications du fabricant).</v>
      </c>
      <c r="D412" s="835"/>
      <c r="E412" s="835"/>
      <c r="F412" s="835"/>
      <c r="G412" s="836"/>
      <c r="H412" s="8" t="s">
        <v>6</v>
      </c>
      <c r="I412" s="8" t="s">
        <v>6</v>
      </c>
      <c r="J412" s="1"/>
      <c r="K412" s="1"/>
    </row>
    <row r="413" spans="1:11" ht="29.1" customHeight="1" x14ac:dyDescent="0.25">
      <c r="A413" s="378" t="str">
        <f>'02 LISTE DE CONTRÔLE ET RAPPORT'!A390</f>
        <v/>
      </c>
      <c r="B413" s="191">
        <v>2401.0300000000002</v>
      </c>
      <c r="C413" s="62" t="str">
        <f>'02 LISTE DE CONTRÔLE ET RAPPORT'!C390</f>
        <v>Description du défaut: Il manque les instructions de montage et/ou des vis/des outils de montage des parois de séparation des lits.</v>
      </c>
      <c r="D413" s="342" t="s">
        <v>2430</v>
      </c>
      <c r="E413" s="418"/>
      <c r="F413" s="418"/>
      <c r="G413" s="419"/>
      <c r="H413" s="1" t="s">
        <v>6</v>
      </c>
      <c r="I413" s="1"/>
      <c r="J413" s="8" t="s">
        <v>6</v>
      </c>
      <c r="K413" s="1"/>
    </row>
    <row r="414" spans="1:11" ht="15" customHeight="1" thickBot="1" x14ac:dyDescent="0.3">
      <c r="A414" s="377" t="str">
        <f>'02 LISTE DE CONTRÔLE ET RAPPORT'!A391</f>
        <v/>
      </c>
      <c r="B414" s="326"/>
      <c r="C414" s="837" t="str">
        <f>'02 LISTE DE CONTRÔLE ET RAPPORT'!C391</f>
        <v>Il convient de se procurer les composants manquants auprès d’un fabricant.</v>
      </c>
      <c r="D414" s="838"/>
      <c r="E414" s="838"/>
      <c r="F414" s="838"/>
      <c r="G414" s="839"/>
      <c r="H414" s="1" t="s">
        <v>6</v>
      </c>
      <c r="I414" s="1"/>
      <c r="J414" s="8" t="s">
        <v>6</v>
      </c>
      <c r="K414" s="1"/>
    </row>
    <row r="415" spans="1:11" ht="15" customHeight="1" thickBot="1" x14ac:dyDescent="0.3">
      <c r="A415" s="332" t="str">
        <f>'02 LISTE DE CONTRÔLE ET RAPPORT'!A392</f>
        <v/>
      </c>
      <c r="B415" s="207">
        <v>2402</v>
      </c>
      <c r="C415" s="480" t="str">
        <f>'02 LISTE DE CONTRÔLE ET RAPPORT'!C392</f>
        <v>Équipement de toilettes à sec</v>
      </c>
      <c r="D415" s="240"/>
      <c r="E415" s="465"/>
      <c r="F415" s="466"/>
      <c r="G415" s="467"/>
      <c r="H415" s="8" t="s">
        <v>6</v>
      </c>
      <c r="I415" s="8" t="s">
        <v>6</v>
      </c>
      <c r="J415" s="8" t="s">
        <v>6</v>
      </c>
      <c r="K415" s="8" t="s">
        <v>6</v>
      </c>
    </row>
    <row r="416" spans="1:11" ht="43.35" customHeight="1" x14ac:dyDescent="0.25">
      <c r="A416" s="376" t="str">
        <f>'02 LISTE DE CONTRÔLE ET RAPPORT'!A393</f>
        <v/>
      </c>
      <c r="B416" s="190">
        <v>2402.0100000000002</v>
      </c>
      <c r="C416" s="481" t="str">
        <f>'02 LISTE DE CONTRÔLE ET RAPPORT'!C393</f>
        <v>Description du défaut: Dans les abris construits à partir du 1er janvier 1987 ainsi que dans les constructions protégées – indépendamment de leur date de construction –, il n’y a pas le nombre requis d’équipements de toilettes à sec.</v>
      </c>
      <c r="D416" s="341" t="s">
        <v>2430</v>
      </c>
      <c r="E416" s="418"/>
      <c r="F416" s="418"/>
      <c r="G416" s="419"/>
      <c r="H416" s="8" t="s">
        <v>6</v>
      </c>
      <c r="I416" s="8" t="s">
        <v>6</v>
      </c>
      <c r="J416" s="8" t="s">
        <v>6</v>
      </c>
      <c r="K416" s="8" t="s">
        <v>6</v>
      </c>
    </row>
    <row r="417" spans="1:11" ht="14.45" customHeight="1" x14ac:dyDescent="0.25">
      <c r="A417" s="377" t="str">
        <f>'02 LISTE DE CONTRÔLE ET RAPPORT'!A394</f>
        <v/>
      </c>
      <c r="B417" s="326"/>
      <c r="C417" s="834" t="str">
        <f>'02 LISTE DE CONTRÔLE ET RAPPORT'!C394</f>
        <v>Il convient de se procurer le nombre requis d’équipements de toilettes à sec.</v>
      </c>
      <c r="D417" s="835"/>
      <c r="E417" s="835"/>
      <c r="F417" s="835"/>
      <c r="G417" s="836"/>
      <c r="H417" s="8" t="s">
        <v>6</v>
      </c>
      <c r="I417" s="8" t="s">
        <v>6</v>
      </c>
      <c r="J417" s="8" t="s">
        <v>6</v>
      </c>
      <c r="K417" s="8" t="s">
        <v>6</v>
      </c>
    </row>
    <row r="418" spans="1:11" ht="57.6" customHeight="1" x14ac:dyDescent="0.25">
      <c r="A418" s="378" t="str">
        <f>'02 LISTE DE CONTRÔLE ET RAPPORT'!A395</f>
        <v/>
      </c>
      <c r="B418" s="191">
        <v>2402.02</v>
      </c>
      <c r="C418" s="62" t="str">
        <f>'02 LISTE DE CONTRÔLE ET RAPPORT'!C395</f>
        <v>Description du défaut: Dans les abris de trente places protégées et plus construits à partir du 1er janvier 1987 ainsi que dans les constructions protégées  – indépendamment de leur date de construction – il n’y a pas assez de cabines de toilettes disponibles ou montées de manière fixe.</v>
      </c>
      <c r="D418" s="342" t="s">
        <v>2430</v>
      </c>
      <c r="E418" s="418"/>
      <c r="F418" s="418"/>
      <c r="G418" s="419"/>
      <c r="H418" s="8" t="s">
        <v>6</v>
      </c>
      <c r="I418" s="8" t="s">
        <v>6</v>
      </c>
      <c r="J418" s="8" t="s">
        <v>6</v>
      </c>
      <c r="K418" s="8" t="s">
        <v>6</v>
      </c>
    </row>
    <row r="419" spans="1:11" ht="48.6" customHeight="1" x14ac:dyDescent="0.25">
      <c r="A419" s="377" t="str">
        <f>'02 LISTE DE CONTRÔLE ET RAPPORT'!A396</f>
        <v/>
      </c>
      <c r="B419" s="326"/>
      <c r="C419" s="834" t="str">
        <f>'02 LISTE DE CONTRÔLE ET RAPPORT'!C396</f>
        <v>Deux cabines de toilettes doivent être installées/montées pour 31 à 100 places protégées, trois pour 101 à 200 places protégées. Les cabines de toilettes doivent être montées et peuvent être utilisées comme local de stockage pour les équipements d’abri.</v>
      </c>
      <c r="D419" s="835"/>
      <c r="E419" s="835"/>
      <c r="F419" s="835"/>
      <c r="G419" s="836"/>
      <c r="H419" s="8" t="s">
        <v>6</v>
      </c>
      <c r="I419" s="8" t="s">
        <v>6</v>
      </c>
      <c r="J419" s="8" t="s">
        <v>6</v>
      </c>
      <c r="K419" s="8" t="s">
        <v>6</v>
      </c>
    </row>
    <row r="420" spans="1:11" ht="29.1" customHeight="1" x14ac:dyDescent="0.25">
      <c r="A420" s="378" t="str">
        <f>'02 LISTE DE CONTRÔLE ET RAPPORT'!A397</f>
        <v/>
      </c>
      <c r="B420" s="191">
        <v>2402.0300000000002</v>
      </c>
      <c r="C420" s="62" t="str">
        <f>'02 LISTE DE CONTRÔLE ET RAPPORT'!C397</f>
        <v>Description du défaut: Il n’y a pas suffisamment de lavabos ou d’urinoirs rigoles mobiles ou fixes.</v>
      </c>
      <c r="D420" s="342" t="s">
        <v>2430</v>
      </c>
      <c r="E420" s="418"/>
      <c r="F420" s="418"/>
      <c r="G420" s="419"/>
      <c r="H420" s="8" t="s">
        <v>6</v>
      </c>
      <c r="I420" s="8" t="s">
        <v>6</v>
      </c>
      <c r="J420" s="8" t="s">
        <v>6</v>
      </c>
      <c r="K420" s="8" t="s">
        <v>6</v>
      </c>
    </row>
    <row r="421" spans="1:11" ht="15" customHeight="1" thickBot="1" x14ac:dyDescent="0.3">
      <c r="A421" s="377" t="str">
        <f>'02 LISTE DE CONTRÔLE ET RAPPORT'!A398</f>
        <v/>
      </c>
      <c r="B421" s="326"/>
      <c r="C421" s="837" t="str">
        <f>'02 LISTE DE CONTRÔLE ET RAPPORT'!C398</f>
        <v>Il convient de se procurer les équipements manquants.</v>
      </c>
      <c r="D421" s="838"/>
      <c r="E421" s="838"/>
      <c r="F421" s="838"/>
      <c r="G421" s="839"/>
      <c r="H421" s="8" t="s">
        <v>6</v>
      </c>
      <c r="I421" s="8" t="s">
        <v>6</v>
      </c>
      <c r="J421" s="8" t="s">
        <v>6</v>
      </c>
      <c r="K421" s="8" t="s">
        <v>6</v>
      </c>
    </row>
    <row r="422" spans="1:11" ht="15" customHeight="1" thickBot="1" x14ac:dyDescent="0.3">
      <c r="A422" s="332" t="str">
        <f>'02 LISTE DE CONTRÔLE ET RAPPORT'!A399</f>
        <v/>
      </c>
      <c r="B422" s="207">
        <v>2403</v>
      </c>
      <c r="C422" s="480" t="str">
        <f>'02 LISTE DE CONTRÔLE ET RAPPORT'!C399</f>
        <v>Préparation de l’ouvrage de protection</v>
      </c>
      <c r="D422" s="240"/>
      <c r="E422" s="465"/>
      <c r="F422" s="466"/>
      <c r="G422" s="467"/>
      <c r="H422" s="8" t="s">
        <v>6</v>
      </c>
      <c r="I422" s="8" t="s">
        <v>6</v>
      </c>
      <c r="J422" s="8" t="s">
        <v>6</v>
      </c>
      <c r="K422" s="8" t="s">
        <v>6</v>
      </c>
    </row>
    <row r="423" spans="1:11" ht="60" x14ac:dyDescent="0.25">
      <c r="A423" s="383" t="str">
        <f>'02 LISTE DE CONTRÔLE ET RAPPORT'!A400</f>
        <v/>
      </c>
      <c r="B423" s="193">
        <v>2403.0100000000002</v>
      </c>
      <c r="C423" s="484" t="str">
        <f>'02 LISTE DE CONTRÔLE ET RAPPORT'!C400</f>
        <v>Description du défaut: Sans recours à des moyens auxiliaires spéciaux, l’abri et la construction protégée ne peuvent pas être libérés et préparés pour leur occupation respectivement dans les cinq jours et immédiatement.</v>
      </c>
      <c r="D423" s="344" t="s">
        <v>2431</v>
      </c>
      <c r="E423" s="424"/>
      <c r="F423" s="424"/>
      <c r="G423" s="425"/>
      <c r="H423" s="8" t="s">
        <v>6</v>
      </c>
      <c r="I423" s="8" t="s">
        <v>6</v>
      </c>
      <c r="J423" s="8" t="s">
        <v>6</v>
      </c>
      <c r="K423" s="8" t="s">
        <v>6</v>
      </c>
    </row>
    <row r="424" spans="1:11" ht="29.1" customHeight="1" x14ac:dyDescent="0.25">
      <c r="A424" s="377" t="str">
        <f>'02 LISTE DE CONTRÔLE ET RAPPORT'!A401</f>
        <v/>
      </c>
      <c r="B424" s="326"/>
      <c r="C424" s="834" t="str">
        <f>'02 LISTE DE CONTRÔLE ET RAPPORT'!C401</f>
        <v>Les instructions de démontage, moyens auxiliaires et outils nécessaires à la préparation doivent être entreposés dans l’ouvrage de protection ou à proximité de celui-ci.</v>
      </c>
      <c r="D424" s="835"/>
      <c r="E424" s="835"/>
      <c r="F424" s="835"/>
      <c r="G424" s="836"/>
      <c r="H424" s="8" t="s">
        <v>6</v>
      </c>
      <c r="I424" s="8" t="s">
        <v>6</v>
      </c>
      <c r="J424" s="8" t="s">
        <v>6</v>
      </c>
      <c r="K424" s="8" t="s">
        <v>6</v>
      </c>
    </row>
    <row r="425" spans="1:11" ht="57.6" customHeight="1" x14ac:dyDescent="0.25">
      <c r="A425" s="384" t="str">
        <f>'02 LISTE DE CONTRÔLE ET RAPPORT'!A402</f>
        <v/>
      </c>
      <c r="B425" s="63">
        <v>2403.02</v>
      </c>
      <c r="C425" s="485" t="str">
        <f>'02 LISTE DE CONTRÔLE ET RAPPORT'!C402</f>
        <v>Description du défaut: L’ouvrage de protection ne peut pas être mis en service à tout moment en cas de catastrophe ou de situation d’urgence (abris: valable uniquement pour les abris publics prévus comme hébergements d’urgence).</v>
      </c>
      <c r="D425" s="345" t="s">
        <v>2431</v>
      </c>
      <c r="E425" s="424"/>
      <c r="F425" s="424"/>
      <c r="G425" s="425"/>
      <c r="H425" s="8" t="s">
        <v>6</v>
      </c>
      <c r="I425" s="8" t="s">
        <v>6</v>
      </c>
      <c r="J425" s="8" t="s">
        <v>6</v>
      </c>
      <c r="K425" s="1"/>
    </row>
    <row r="426" spans="1:11" ht="30.6" customHeight="1" thickBot="1" x14ac:dyDescent="0.3">
      <c r="A426" s="377" t="str">
        <f>'02 LISTE DE CONTRÔLE ET RAPPORT'!A403</f>
        <v/>
      </c>
      <c r="B426" s="326"/>
      <c r="C426" s="837" t="str">
        <f>'02 LISTE DE CONTRÔLE ET RAPPORT'!C403</f>
        <v>Les instructions de démontage, moyens auxiliaires et outils nécessaires à la préparation doivent être entreposés dans l’ouvrage de protection ou à proximité de celui-ci.</v>
      </c>
      <c r="D426" s="838"/>
      <c r="E426" s="838"/>
      <c r="F426" s="838"/>
      <c r="G426" s="839"/>
      <c r="H426" s="8" t="s">
        <v>6</v>
      </c>
      <c r="I426" s="8" t="s">
        <v>6</v>
      </c>
      <c r="J426" s="8" t="s">
        <v>6</v>
      </c>
      <c r="K426" s="1"/>
    </row>
    <row r="427" spans="1:11" ht="15" hidden="1" customHeight="1" thickBot="1" x14ac:dyDescent="0.3">
      <c r="A427" s="329" t="str">
        <f>'02 LISTE DE CONTRÔLE ET RAPPORT'!A404</f>
        <v/>
      </c>
      <c r="B427" s="401">
        <v>2500</v>
      </c>
      <c r="C427" s="374" t="str">
        <f>'02 LISTE DE CONTRÔLE ET RAPPORT'!C404</f>
        <v>Système de détection de gaz (local des engins po att)</v>
      </c>
      <c r="D427" s="330"/>
      <c r="E427" s="371"/>
      <c r="F427" s="371"/>
      <c r="G427" s="372"/>
      <c r="H427" s="8" t="s">
        <v>6</v>
      </c>
      <c r="I427" s="8" t="s">
        <v>6</v>
      </c>
      <c r="J427" s="1"/>
      <c r="K427" s="1"/>
    </row>
    <row r="428" spans="1:11" ht="15" hidden="1" customHeight="1" thickBot="1" x14ac:dyDescent="0.3">
      <c r="A428" s="332" t="str">
        <f>'02 LISTE DE CONTRÔLE ET RAPPORT'!A405</f>
        <v/>
      </c>
      <c r="B428" s="207">
        <v>2501</v>
      </c>
      <c r="C428" s="480" t="str">
        <f>'02 LISTE DE CONTRÔLE ET RAPPORT'!C405</f>
        <v>Système de détection de gaz manquant</v>
      </c>
      <c r="D428" s="240"/>
      <c r="E428" s="465"/>
      <c r="F428" s="466"/>
      <c r="G428" s="467"/>
      <c r="H428" s="8" t="s">
        <v>6</v>
      </c>
      <c r="I428" s="8" t="s">
        <v>6</v>
      </c>
      <c r="J428" s="1"/>
      <c r="K428" s="1"/>
    </row>
    <row r="429" spans="1:11" ht="29.1" hidden="1" customHeight="1" x14ac:dyDescent="0.25">
      <c r="A429" s="391" t="str">
        <f>'02 LISTE DE CONTRÔLE ET RAPPORT'!A406</f>
        <v/>
      </c>
      <c r="B429" s="200">
        <v>2501.0100000000002</v>
      </c>
      <c r="C429" s="492" t="str">
        <f>'02 LISTE DE CONTRÔLE ET RAPPORT'!C406</f>
        <v>Description du défaut: Il manque un panneau d’avertissement indiquant qu’aucun liquide inflammable ne doit être stocké.</v>
      </c>
      <c r="D429" s="348" t="s">
        <v>3</v>
      </c>
      <c r="E429" s="422"/>
      <c r="F429" s="422"/>
      <c r="G429" s="423"/>
      <c r="H429" s="8" t="s">
        <v>6</v>
      </c>
      <c r="I429" s="8" t="s">
        <v>6</v>
      </c>
      <c r="J429" s="1"/>
      <c r="K429" s="1"/>
    </row>
    <row r="430" spans="1:11" ht="29.45" hidden="1" customHeight="1" x14ac:dyDescent="0.25">
      <c r="A430" s="377" t="str">
        <f>'02 LISTE DE CONTRÔLE ET RAPPORT'!A407</f>
        <v/>
      </c>
      <c r="B430" s="326"/>
      <c r="C430" s="834" t="str">
        <f>'02 LISTE DE CONTRÔLE ET RAPPORT'!C407</f>
        <v>Aucun liquide inflammable ne peut être stocké dans ce local. Un panneau d’avertissement «Aucun liquide inflammable ne doit être entreposé dans ce local» doit donc être placé bien en évidence devant l’entrée.</v>
      </c>
      <c r="D430" s="835"/>
      <c r="E430" s="835"/>
      <c r="F430" s="835"/>
      <c r="G430" s="836"/>
      <c r="H430" s="8" t="s">
        <v>6</v>
      </c>
      <c r="I430" s="8" t="s">
        <v>6</v>
      </c>
      <c r="J430" s="1"/>
      <c r="K430" s="1"/>
    </row>
    <row r="431" spans="1:11" ht="43.35" hidden="1" customHeight="1" x14ac:dyDescent="0.25">
      <c r="A431" s="390" t="str">
        <f>'02 LISTE DE CONTRÔLE ET RAPPORT'!A408</f>
        <v/>
      </c>
      <c r="B431" s="199">
        <v>2501.02</v>
      </c>
      <c r="C431" s="491" t="str">
        <f>'02 LISTE DE CONTRÔLE ET RAPPORT'!C408</f>
        <v>Description du défaut: Des liquides inflammables ou des appareils avec un réservoir de combustible rempli sont entreposés dans la construction.</v>
      </c>
      <c r="D431" s="347" t="s">
        <v>3</v>
      </c>
      <c r="E431" s="422"/>
      <c r="F431" s="422"/>
      <c r="G431" s="423"/>
      <c r="H431" s="8" t="s">
        <v>6</v>
      </c>
      <c r="I431" s="8" t="s">
        <v>6</v>
      </c>
      <c r="J431" s="1"/>
      <c r="K431" s="1"/>
    </row>
    <row r="432" spans="1:11" ht="74.099999999999994" hidden="1" customHeight="1" x14ac:dyDescent="0.25">
      <c r="A432" s="377" t="str">
        <f>'02 LISTE DE CONTRÔLE ET RAPPORT'!A409</f>
        <v/>
      </c>
      <c r="B432" s="229"/>
      <c r="C432" s="834" t="str">
        <f>'02 LISTE DE CONTRÔLE ET RAPPORT'!C409</f>
        <v>Si des liquides inflammables (carburants et matières consommables, machines et appareils avec le réservoir rempli, autres liquides inflammables) sont entreposés dans le local des engins, la première mesure immédiate à prendre est de les déplacer. En outre, les appareils électriques (déshumidificateurs, radiateurs, etc.) et les raccordements (prises) ne doivent pas être placés à moins d’un mètre du sol. En présence d’un appareil de ventilation VA 150, les conduites flexibles doivent être raccordées et plombées de manière à garantir   un apport d’air permanent. Il n’est pas nécessaire d’équiper le local des engins d’un filtre à gaz.</v>
      </c>
      <c r="D432" s="835"/>
      <c r="E432" s="835"/>
      <c r="F432" s="835"/>
      <c r="G432" s="836"/>
      <c r="H432" s="8" t="s">
        <v>6</v>
      </c>
      <c r="I432" s="8" t="s">
        <v>6</v>
      </c>
      <c r="J432" s="1"/>
      <c r="K432" s="1"/>
    </row>
    <row r="433" spans="1:11" ht="44.45" hidden="1" customHeight="1" x14ac:dyDescent="0.25">
      <c r="A433" s="381" t="str">
        <f>'02 LISTE DE CONTRÔLE ET RAPPORT'!A410</f>
        <v/>
      </c>
      <c r="B433" s="222"/>
      <c r="C433" s="834" t="str">
        <f>'02 LISTE DE CONTRÔLE ET RAPPORT'!C410</f>
        <v>Si, pour des questions de capacité opérationnelle de la protection civile, il s’avère à l’avenir nécessaire d’entreposer des liquides inflammables ou des appareils avec un réservoir de combustible rempli, la marche à suivre devra être discutée avec l’autorité cantonale responsable des ouvrages de protection.</v>
      </c>
      <c r="D433" s="835"/>
      <c r="E433" s="835"/>
      <c r="F433" s="835"/>
      <c r="G433" s="836"/>
      <c r="H433" s="8" t="s">
        <v>6</v>
      </c>
      <c r="I433" s="8" t="s">
        <v>6</v>
      </c>
      <c r="J433" s="1"/>
      <c r="K433" s="1"/>
    </row>
    <row r="434" spans="1:11" ht="44.45" hidden="1" customHeight="1" thickBot="1" x14ac:dyDescent="0.3">
      <c r="A434" s="381" t="str">
        <f>'02 LISTE DE CONTRÔLE ET RAPPORT'!A411</f>
        <v/>
      </c>
      <c r="B434" s="225"/>
      <c r="C434" s="837" t="str">
        <f>'02 LISTE DE CONTRÔLE ET RAPPORT'!C411</f>
        <v>Un projet en vue du montage d’un appareil de détection de gaz doit être soumis à l’OFPP par la voie de service. Les bases correspondantes de l’OFPP doivent être respectées.</v>
      </c>
      <c r="D434" s="838"/>
      <c r="E434" s="838"/>
      <c r="F434" s="838"/>
      <c r="G434" s="839"/>
      <c r="H434" s="8" t="s">
        <v>6</v>
      </c>
      <c r="I434" s="8" t="s">
        <v>6</v>
      </c>
      <c r="J434" s="1"/>
      <c r="K434" s="1"/>
    </row>
    <row r="435" spans="1:11" ht="15" hidden="1" customHeight="1" thickBot="1" x14ac:dyDescent="0.3">
      <c r="A435" s="332" t="str">
        <f>'02 LISTE DE CONTRÔLE ET RAPPORT'!A412</f>
        <v/>
      </c>
      <c r="B435" s="207">
        <v>2502</v>
      </c>
      <c r="C435" s="480" t="str">
        <f>'02 LISTE DE CONTRÔLE ET RAPPORT'!C412</f>
        <v>Système de détection de gaz disponible</v>
      </c>
      <c r="D435" s="240"/>
      <c r="E435" s="465"/>
      <c r="F435" s="466"/>
      <c r="G435" s="467"/>
      <c r="H435" s="8" t="s">
        <v>6</v>
      </c>
      <c r="I435" s="8" t="s">
        <v>6</v>
      </c>
      <c r="J435" s="1"/>
      <c r="K435" s="1"/>
    </row>
    <row r="436" spans="1:11" ht="43.35" hidden="1" customHeight="1" x14ac:dyDescent="0.25">
      <c r="A436" s="391" t="str">
        <f>'02 LISTE DE CONTRÔLE ET RAPPORT'!A413</f>
        <v/>
      </c>
      <c r="B436" s="200">
        <v>2502.0100000000002</v>
      </c>
      <c r="C436" s="492" t="str">
        <f>'02 LISTE DE CONTRÔLE ET RAPPORT'!C413</f>
        <v>Description du défaut: Il manque une plaquette d’avertissement adaptée au type de ventilation et indiquant les mesures à prendre en cas d’alarme.</v>
      </c>
      <c r="D436" s="348" t="s">
        <v>3</v>
      </c>
      <c r="E436" s="422"/>
      <c r="F436" s="422"/>
      <c r="G436" s="423"/>
      <c r="H436" s="8" t="s">
        <v>6</v>
      </c>
      <c r="I436" s="8" t="s">
        <v>6</v>
      </c>
      <c r="J436" s="1"/>
      <c r="K436" s="1"/>
    </row>
    <row r="437" spans="1:11" ht="58.35" hidden="1" customHeight="1" x14ac:dyDescent="0.25">
      <c r="A437" s="377" t="str">
        <f>'02 LISTE DE CONTRÔLE ET RAPPORT'!A414</f>
        <v/>
      </c>
      <c r="B437" s="326"/>
      <c r="C437" s="834" t="str">
        <f>'02 LISTE DE CONTRÔLE ET RAPPORT'!C414</f>
        <v xml:space="preserve">Une plaquette d’avertissement doit être fixée bien en évidence à l’entrée du local des engins. Elle doit contenir des indications précises sur le comportement à adopter en cas de déclenchement de l’alarme. Les mesures prescrites doivent être bien lisibles et contenir des informations telles que le nom et le numéro de téléphone des personnes responsables. </v>
      </c>
      <c r="D437" s="835"/>
      <c r="E437" s="835"/>
      <c r="F437" s="835"/>
      <c r="G437" s="836"/>
      <c r="H437" s="8" t="s">
        <v>6</v>
      </c>
      <c r="I437" s="8" t="s">
        <v>6</v>
      </c>
      <c r="J437" s="1"/>
      <c r="K437" s="1"/>
    </row>
    <row r="438" spans="1:11" ht="43.35" hidden="1" customHeight="1" x14ac:dyDescent="0.25">
      <c r="A438" s="390" t="str">
        <f>'02 LISTE DE CONTRÔLE ET RAPPORT'!A415</f>
        <v/>
      </c>
      <c r="B438" s="199">
        <v>2502.02</v>
      </c>
      <c r="C438" s="491" t="str">
        <f>'02 LISTE DE CONTRÔLE ET RAPPORT'!C415</f>
        <v>Description du défaut: La plaquette d’avertissement indiquant les mesures à prendre n’est pas mise à jour en ce qui concerne les personnes et les organisations responsables.</v>
      </c>
      <c r="D438" s="347" t="s">
        <v>3</v>
      </c>
      <c r="E438" s="422"/>
      <c r="F438" s="422"/>
      <c r="G438" s="423"/>
      <c r="H438" s="8" t="s">
        <v>6</v>
      </c>
      <c r="I438" s="8" t="s">
        <v>6</v>
      </c>
      <c r="J438" s="1"/>
      <c r="K438" s="1"/>
    </row>
    <row r="439" spans="1:11" ht="32.1" hidden="1" customHeight="1" x14ac:dyDescent="0.25">
      <c r="A439" s="377" t="str">
        <f>'02 LISTE DE CONTRÔLE ET RAPPORT'!A416</f>
        <v/>
      </c>
      <c r="B439" s="326"/>
      <c r="C439" s="834" t="str">
        <f>'02 LISTE DE CONTRÔLE ET RAPPORT'!C416</f>
        <v>Les informations telles que le nom et le numéro de téléphone des personnes responsables doivent être mises à jour immédiatement.</v>
      </c>
      <c r="D439" s="835"/>
      <c r="E439" s="835"/>
      <c r="F439" s="835"/>
      <c r="G439" s="836"/>
      <c r="H439" s="8" t="s">
        <v>6</v>
      </c>
      <c r="I439" s="8" t="s">
        <v>6</v>
      </c>
      <c r="J439" s="1"/>
      <c r="K439" s="1"/>
    </row>
    <row r="440" spans="1:11" ht="29.1" hidden="1" customHeight="1" x14ac:dyDescent="0.25">
      <c r="A440" s="390" t="str">
        <f>'02 LISTE DE CONTRÔLE ET RAPPORT'!A417</f>
        <v/>
      </c>
      <c r="B440" s="199">
        <v>2502.0300000000002</v>
      </c>
      <c r="C440" s="491" t="str">
        <f>'02 LISTE DE CONTRÔLE ET RAPPORT'!C417</f>
        <v>Description du défaut: Les personnes et les organisations responsables averties en cas d’alarme ne connaissent pas les mesures à prendre.</v>
      </c>
      <c r="D440" s="347" t="s">
        <v>3</v>
      </c>
      <c r="E440" s="422"/>
      <c r="F440" s="422"/>
      <c r="G440" s="423"/>
      <c r="H440" s="8" t="s">
        <v>6</v>
      </c>
      <c r="I440" s="8" t="s">
        <v>6</v>
      </c>
      <c r="J440" s="1"/>
      <c r="K440" s="1"/>
    </row>
    <row r="441" spans="1:11" ht="45" hidden="1" customHeight="1" x14ac:dyDescent="0.25">
      <c r="A441" s="377" t="str">
        <f>'02 LISTE DE CONTRÔLE ET RAPPORT'!A418</f>
        <v/>
      </c>
      <c r="B441" s="326"/>
      <c r="C441" s="834" t="str">
        <f>'02 LISTE DE CONTRÔLE ET RAPPORT'!C418</f>
        <v>La présence d’un appareil de détection de gaz doit être rappelée à intervalles réguliers aux personnes et organisations responsables (p. ex. aux sapeurs-pompiers). Des listes de contrôle doivent être disponibles et indiquer la marche à suivre en cas de déclenchement de l’alarme.</v>
      </c>
      <c r="D441" s="835"/>
      <c r="E441" s="835"/>
      <c r="F441" s="835"/>
      <c r="G441" s="836"/>
      <c r="H441" s="8" t="s">
        <v>6</v>
      </c>
      <c r="I441" s="8" t="s">
        <v>6</v>
      </c>
      <c r="J441" s="1"/>
      <c r="K441" s="1"/>
    </row>
    <row r="442" spans="1:11" ht="29.1" hidden="1" customHeight="1" x14ac:dyDescent="0.25">
      <c r="A442" s="390" t="str">
        <f>'02 LISTE DE CONTRÔLE ET RAPPORT'!A419</f>
        <v/>
      </c>
      <c r="B442" s="199">
        <v>2502.04</v>
      </c>
      <c r="C442" s="491" t="str">
        <f>'02 LISTE DE CONTRÔLE ET RAPPORT'!C419</f>
        <v>Description du défaut: Aucun contrat de maintenance n’a été conclu pour l’appareil de détection du gaz.</v>
      </c>
      <c r="D442" s="347" t="s">
        <v>3</v>
      </c>
      <c r="E442" s="422"/>
      <c r="F442" s="422"/>
      <c r="G442" s="423"/>
      <c r="H442" s="8" t="s">
        <v>6</v>
      </c>
      <c r="I442" s="8" t="s">
        <v>6</v>
      </c>
      <c r="J442" s="1"/>
      <c r="K442" s="1"/>
    </row>
    <row r="443" spans="1:11" ht="17.100000000000001" hidden="1" customHeight="1" x14ac:dyDescent="0.25">
      <c r="A443" s="377" t="str">
        <f>'02 LISTE DE CONTRÔLE ET RAPPORT'!A420</f>
        <v/>
      </c>
      <c r="B443" s="326"/>
      <c r="C443" s="834" t="str">
        <f>'02 LISTE DE CONTRÔLE ET RAPPORT'!C420</f>
        <v>Un contrat de maintenance doit être conclu avec le fournisseur.</v>
      </c>
      <c r="D443" s="835"/>
      <c r="E443" s="835"/>
      <c r="F443" s="835"/>
      <c r="G443" s="836"/>
      <c r="H443" s="8" t="s">
        <v>6</v>
      </c>
      <c r="I443" s="8" t="s">
        <v>6</v>
      </c>
      <c r="J443" s="1"/>
      <c r="K443" s="1"/>
    </row>
    <row r="444" spans="1:11" ht="29.1" hidden="1" customHeight="1" x14ac:dyDescent="0.25">
      <c r="A444" s="390" t="str">
        <f>'02 LISTE DE CONTRÔLE ET RAPPORT'!A421</f>
        <v/>
      </c>
      <c r="B444" s="199">
        <v>2502.0500000000002</v>
      </c>
      <c r="C444" s="491" t="str">
        <f>'02 LISTE DE CONTRÔLE ET RAPPORT'!C421</f>
        <v>Description du défaut: Il manque un carnet de contrôle/une feuille de contrôle.</v>
      </c>
      <c r="D444" s="347" t="s">
        <v>3</v>
      </c>
      <c r="E444" s="422"/>
      <c r="F444" s="422"/>
      <c r="G444" s="423"/>
      <c r="H444" s="8" t="s">
        <v>6</v>
      </c>
      <c r="I444" s="8" t="s">
        <v>6</v>
      </c>
      <c r="J444" s="1"/>
      <c r="K444" s="1"/>
    </row>
    <row r="445" spans="1:11" ht="30" hidden="1" customHeight="1" x14ac:dyDescent="0.25">
      <c r="A445" s="377" t="str">
        <f>'02 LISTE DE CONTRÔLE ET RAPPORT'!A422</f>
        <v/>
      </c>
      <c r="B445" s="326"/>
      <c r="C445" s="834" t="str">
        <f>'02 LISTE DE CONTRÔLE ET RAPPORT'!C422</f>
        <v>Il doit y avoir un carnet/une feuille de contrôle pour la consignation des contrôles, dérangements, réparations, irrégularités, adjonctions ou événements particuliers.</v>
      </c>
      <c r="D445" s="835"/>
      <c r="E445" s="835"/>
      <c r="F445" s="835"/>
      <c r="G445" s="836"/>
      <c r="H445" s="8" t="s">
        <v>6</v>
      </c>
      <c r="I445" s="8" t="s">
        <v>6</v>
      </c>
      <c r="J445" s="1"/>
      <c r="K445" s="1"/>
    </row>
    <row r="446" spans="1:11" ht="29.1" hidden="1" customHeight="1" x14ac:dyDescent="0.25">
      <c r="A446" s="390" t="str">
        <f>'02 LISTE DE CONTRÔLE ET RAPPORT'!A423</f>
        <v/>
      </c>
      <c r="B446" s="199">
        <v>2502.06</v>
      </c>
      <c r="C446" s="491" t="str">
        <f>'02 LISTE DE CONTRÔLE ET RAPPORT'!C423</f>
        <v>Description du défaut: Le carnet de contrôle/la feuille de contrôle n’est pas entièrement mis à jour.</v>
      </c>
      <c r="D446" s="347" t="s">
        <v>3</v>
      </c>
      <c r="E446" s="422"/>
      <c r="F446" s="422"/>
      <c r="G446" s="423"/>
      <c r="H446" s="8" t="s">
        <v>6</v>
      </c>
      <c r="I446" s="8" t="s">
        <v>6</v>
      </c>
      <c r="J446" s="1"/>
      <c r="K446" s="1"/>
    </row>
    <row r="447" spans="1:11" ht="29.45" hidden="1" customHeight="1" x14ac:dyDescent="0.25">
      <c r="A447" s="377" t="str">
        <f>'02 LISTE DE CONTRÔLE ET RAPPORT'!A424</f>
        <v/>
      </c>
      <c r="B447" s="326"/>
      <c r="C447" s="834" t="str">
        <f>'02 LISTE DE CONTRÔLE ET RAPPORT'!C424</f>
        <v>Tous les contrôles, dérangements, réparations, irrégularités ou adjonctions, événements particuliers, etc., doivent être consignés dans le carnet ou sur la feuille de contrôle.</v>
      </c>
      <c r="D447" s="835"/>
      <c r="E447" s="835"/>
      <c r="F447" s="835"/>
      <c r="G447" s="836"/>
      <c r="H447" s="8" t="s">
        <v>6</v>
      </c>
      <c r="I447" s="8" t="s">
        <v>6</v>
      </c>
      <c r="J447" s="1"/>
      <c r="K447" s="1"/>
    </row>
    <row r="448" spans="1:11" ht="45.75" hidden="1" thickBot="1" x14ac:dyDescent="0.3">
      <c r="A448" s="390" t="str">
        <f>'02 LISTE DE CONTRÔLE ET RAPPORT'!A425</f>
        <v/>
      </c>
      <c r="B448" s="199">
        <v>2502.0700000000002</v>
      </c>
      <c r="C448" s="491" t="str">
        <f>'02 LISTE DE CONTRÔLE ET RAPPORT'!C425</f>
        <v>Description du défaut: Les entretiens périodiques de l’installation de détection de gaz n’ont pas été effectués conformément au contrat d’entretien.</v>
      </c>
      <c r="D448" s="347" t="s">
        <v>3</v>
      </c>
      <c r="E448" s="422"/>
      <c r="F448" s="422"/>
      <c r="G448" s="423"/>
      <c r="H448" s="8" t="s">
        <v>6</v>
      </c>
      <c r="I448" s="8" t="s">
        <v>6</v>
      </c>
      <c r="J448" s="1"/>
      <c r="K448" s="1"/>
    </row>
    <row r="449" spans="1:11" ht="15" hidden="1" customHeight="1" thickBot="1" x14ac:dyDescent="0.3">
      <c r="A449" s="377" t="str">
        <f>'02 LISTE DE CONTRÔLE ET RAPPORT'!A426</f>
        <v/>
      </c>
      <c r="B449" s="326"/>
      <c r="C449" s="837" t="str">
        <f>'02 LISTE DE CONTRÔLE ET RAPPORT'!C426</f>
        <v>L’entretien doit être effectué sans délai.</v>
      </c>
      <c r="D449" s="838"/>
      <c r="E449" s="838"/>
      <c r="F449" s="838"/>
      <c r="G449" s="839"/>
      <c r="H449" s="8" t="s">
        <v>6</v>
      </c>
      <c r="I449" s="8" t="s">
        <v>6</v>
      </c>
      <c r="J449" s="1"/>
      <c r="K449" s="1"/>
    </row>
    <row r="450" spans="1:11" ht="15" hidden="1" customHeight="1" thickBot="1" x14ac:dyDescent="0.3">
      <c r="A450" s="332" t="str">
        <f>'02 LISTE DE CONTRÔLE ET RAPPORT'!A427</f>
        <v/>
      </c>
      <c r="B450" s="207">
        <v>2503</v>
      </c>
      <c r="C450" s="480" t="str">
        <f>'02 LISTE DE CONTRÔLE ET RAPPORT'!C427</f>
        <v>Installations électriques liées au système de détection de gaz</v>
      </c>
      <c r="D450" s="240"/>
      <c r="E450" s="465"/>
      <c r="F450" s="466"/>
      <c r="G450" s="467"/>
      <c r="H450" s="8" t="s">
        <v>6</v>
      </c>
      <c r="I450" s="8" t="s">
        <v>6</v>
      </c>
      <c r="J450" s="1"/>
      <c r="K450" s="1"/>
    </row>
    <row r="451" spans="1:11" ht="72" hidden="1" customHeight="1" x14ac:dyDescent="0.25">
      <c r="A451" s="391" t="str">
        <f>'02 LISTE DE CONTRÔLE ET RAPPORT'!A428</f>
        <v/>
      </c>
      <c r="B451" s="200">
        <v>2503.0100000000002</v>
      </c>
      <c r="C451" s="492" t="str">
        <f>'02 LISTE DE CONTRÔLE ET RAPPORT'!C428</f>
        <v>Description du défaut: Certains composants des installations à courant fort (interrupteurs, prises, etc.) ainsi que les appareils électriques (déshumidificateurs, radiateurs, chargeurs, etc.) ne sont manifestement pas placés à plus d’un mètre du sol (consignes concernant la protection contre les explosions de la Suva).</v>
      </c>
      <c r="D451" s="348" t="s">
        <v>3</v>
      </c>
      <c r="E451" s="422"/>
      <c r="F451" s="422"/>
      <c r="G451" s="423"/>
      <c r="H451" s="8" t="s">
        <v>6</v>
      </c>
      <c r="I451" s="8" t="s">
        <v>6</v>
      </c>
      <c r="J451" s="1"/>
      <c r="K451" s="1"/>
    </row>
    <row r="452" spans="1:11" ht="46.35" hidden="1" customHeight="1" x14ac:dyDescent="0.25">
      <c r="A452" s="377" t="str">
        <f>'02 LISTE DE CONTRÔLE ET RAPPORT'!A429</f>
        <v/>
      </c>
      <c r="B452" s="326"/>
      <c r="C452" s="834" t="str">
        <f>'02 LISTE DE CONTRÔLE ET RAPPORT'!C429</f>
        <v>Les installations électriques doivent être modifiées de façon à ce que leur bord inférieur (interrupteurs, prises, déshumidificateurs, radiateurs, etc.) soit à plus d’un mètre du sol. Le cas échéant, la protection EMP ne doit pas être entravée.</v>
      </c>
      <c r="D452" s="835"/>
      <c r="E452" s="835"/>
      <c r="F452" s="835"/>
      <c r="G452" s="836"/>
      <c r="H452" s="8" t="s">
        <v>6</v>
      </c>
      <c r="I452" s="8" t="s">
        <v>6</v>
      </c>
      <c r="J452" s="1"/>
      <c r="K452" s="1"/>
    </row>
    <row r="453" spans="1:11" ht="29.1" hidden="1" customHeight="1" x14ac:dyDescent="0.25">
      <c r="A453" s="390" t="str">
        <f>'02 LISTE DE CONTRÔLE ET RAPPORT'!A430</f>
        <v/>
      </c>
      <c r="B453" s="199">
        <v>2503.02</v>
      </c>
      <c r="C453" s="491" t="str">
        <f>'02 LISTE DE CONTRÔLE ET RAPPORT'!C430</f>
        <v>Description du défaut: Il n’est pas garanti que l’appareil de ventilation 150 (VA 150) empêche une marche à l’air de roulement.</v>
      </c>
      <c r="D453" s="347" t="s">
        <v>3</v>
      </c>
      <c r="E453" s="422"/>
      <c r="F453" s="422"/>
      <c r="G453" s="423"/>
      <c r="H453" s="8" t="s">
        <v>6</v>
      </c>
      <c r="I453" s="8" t="s">
        <v>6</v>
      </c>
      <c r="J453" s="1"/>
      <c r="K453" s="1"/>
    </row>
    <row r="454" spans="1:11" ht="44.45" hidden="1" customHeight="1" x14ac:dyDescent="0.25">
      <c r="A454" s="377" t="str">
        <f>'02 LISTE DE CONTRÔLE ET RAPPORT'!A431</f>
        <v/>
      </c>
      <c r="B454" s="229"/>
      <c r="C454" s="834" t="str">
        <f>'02 LISTE DE CONTRÔLE ET RAPPORT'!C431</f>
        <v>Afin d’éviter, le cas échéant, qu’un réchauffeur d’air électrique puisse mettre le feu à des vapeurs inflammables et afin que celles-ci puissent ainsi être évacuées au moyen de l’appareil de ventilation, le VA 150 ne doit pas pouvoir être utilisé en marche à air de roulement.</v>
      </c>
      <c r="D454" s="835"/>
      <c r="E454" s="835"/>
      <c r="F454" s="835"/>
      <c r="G454" s="836"/>
      <c r="H454" s="8" t="s">
        <v>6</v>
      </c>
      <c r="I454" s="8" t="s">
        <v>6</v>
      </c>
      <c r="J454" s="1"/>
      <c r="K454" s="1"/>
    </row>
    <row r="455" spans="1:11" ht="31.35" hidden="1" customHeight="1" x14ac:dyDescent="0.25">
      <c r="A455" s="381" t="str">
        <f>'02 LISTE DE CONTRÔLE ET RAPPORT'!A432</f>
        <v/>
      </c>
      <c r="B455" s="225"/>
      <c r="C455" s="834" t="str">
        <f>'02 LISTE DE CONTRÔLE ET RAPPORT'!C432</f>
        <v>Les conduites flexibles doivent être raccordées de manière fixe (raccord rapide ou tuyau) et plombées en sorte de garantir un apport d’air permanent. Il n’est pas nécessaire d’équiper le local des engins d’un filtre à gaz.</v>
      </c>
      <c r="D455" s="835"/>
      <c r="E455" s="835"/>
      <c r="F455" s="835"/>
      <c r="G455" s="836"/>
      <c r="H455" s="8" t="s">
        <v>6</v>
      </c>
      <c r="I455" s="8" t="s">
        <v>6</v>
      </c>
      <c r="J455" s="1"/>
      <c r="K455" s="1"/>
    </row>
    <row r="456" spans="1:11" ht="29.1" hidden="1" customHeight="1" x14ac:dyDescent="0.25">
      <c r="A456" s="390" t="str">
        <f>'02 LISTE DE CONTRÔLE ET RAPPORT'!A433</f>
        <v/>
      </c>
      <c r="B456" s="199">
        <v>2503.0300000000002</v>
      </c>
      <c r="C456" s="491" t="str">
        <f>'02 LISTE DE CONTRÔLE ET RAPPORT'!C433</f>
        <v>Description du défaut: Il n’est pas garanti que le VA 150 ne puisse être démarré qu’au niveau du tableau secondaire.</v>
      </c>
      <c r="D456" s="347" t="s">
        <v>3</v>
      </c>
      <c r="E456" s="422"/>
      <c r="F456" s="422"/>
      <c r="G456" s="423"/>
      <c r="H456" s="8" t="s">
        <v>6</v>
      </c>
      <c r="I456" s="8" t="s">
        <v>6</v>
      </c>
      <c r="J456" s="1"/>
      <c r="K456" s="1"/>
    </row>
    <row r="457" spans="1:11" ht="60" hidden="1" customHeight="1" thickBot="1" x14ac:dyDescent="0.3">
      <c r="A457" s="377" t="str">
        <f>'02 LISTE DE CONTRÔLE ET RAPPORT'!A434</f>
        <v/>
      </c>
      <c r="B457" s="326"/>
      <c r="C457" s="837" t="str">
        <f>'02 LISTE DE CONTRÔLE ET RAPPORT'!C434</f>
        <v>Afin que personne ne doive pénétrer dans le local des engins en cas de déclenchement de l’appareil de détection de gaz, l’appareil de ventilation servant à évacuer les vapeurs inflammables doit pouvoir être mis en marche depuis l’extérieur. À cet effet, l’installation électrique doit être modifiée par un professionnel. L’interrupteur du VA doit être ponté.</v>
      </c>
      <c r="D457" s="838"/>
      <c r="E457" s="838"/>
      <c r="F457" s="838"/>
      <c r="G457" s="839"/>
      <c r="H457" s="8" t="s">
        <v>6</v>
      </c>
      <c r="I457" s="8" t="s">
        <v>6</v>
      </c>
      <c r="J457" s="1"/>
      <c r="K457" s="1"/>
    </row>
    <row r="458" spans="1:11" ht="15.75" thickBot="1" x14ac:dyDescent="0.3">
      <c r="A458" s="385" t="str">
        <f>'02 LISTE DE CONTRÔLE ET RAPPORT'!A435</f>
        <v/>
      </c>
      <c r="B458" s="194">
        <v>2600</v>
      </c>
      <c r="C458" s="486" t="s">
        <v>1167</v>
      </c>
      <c r="D458" s="411"/>
      <c r="E458" s="470"/>
      <c r="F458" s="470"/>
      <c r="G458" s="471"/>
      <c r="H458" s="8" t="s">
        <v>6</v>
      </c>
      <c r="I458" s="8" t="s">
        <v>6</v>
      </c>
      <c r="J458" s="8" t="s">
        <v>6</v>
      </c>
      <c r="K458" s="8" t="s">
        <v>6</v>
      </c>
    </row>
    <row r="459" spans="1:11" ht="14.45" customHeight="1" x14ac:dyDescent="0.25">
      <c r="A459" s="393" t="str">
        <f>'02 LISTE DE CONTRÔLE ET RAPPORT'!A436</f>
        <v/>
      </c>
      <c r="B459" s="402">
        <v>2601</v>
      </c>
      <c r="C459" s="494" t="str">
        <f>'02 LISTE DE CONTRÔLE ET RAPPORT'!C436</f>
        <v>Description des défauts:</v>
      </c>
      <c r="D459" s="338"/>
      <c r="E459" s="354"/>
      <c r="F459" s="354"/>
      <c r="G459" s="355"/>
      <c r="H459" s="8" t="s">
        <v>6</v>
      </c>
      <c r="I459" s="8" t="s">
        <v>6</v>
      </c>
      <c r="J459" s="8" t="s">
        <v>6</v>
      </c>
      <c r="K459" s="8" t="s">
        <v>6</v>
      </c>
    </row>
    <row r="460" spans="1:11" ht="14.45" customHeight="1" x14ac:dyDescent="0.25">
      <c r="A460" s="394" t="str">
        <f>'02 LISTE DE CONTRÔLE ET RAPPORT'!A437</f>
        <v/>
      </c>
      <c r="B460" s="403">
        <v>2602</v>
      </c>
      <c r="C460" s="495" t="str">
        <f>'02 LISTE DE CONTRÔLE ET RAPPORT'!C437</f>
        <v>Description des défauts:</v>
      </c>
      <c r="D460" s="339"/>
      <c r="E460" s="356"/>
      <c r="F460" s="356"/>
      <c r="G460" s="357"/>
      <c r="H460" s="8" t="s">
        <v>6</v>
      </c>
      <c r="I460" s="8" t="s">
        <v>6</v>
      </c>
      <c r="J460" s="8" t="s">
        <v>6</v>
      </c>
      <c r="K460" s="8" t="s">
        <v>6</v>
      </c>
    </row>
    <row r="461" spans="1:11" ht="15" customHeight="1" thickBot="1" x14ac:dyDescent="0.3">
      <c r="A461" s="395" t="str">
        <f>'02 LISTE DE CONTRÔLE ET RAPPORT'!A438</f>
        <v/>
      </c>
      <c r="B461" s="404">
        <v>2603</v>
      </c>
      <c r="C461" s="496" t="str">
        <f>'02 LISTE DE CONTRÔLE ET RAPPORT'!C438</f>
        <v>Description des défauts:</v>
      </c>
      <c r="D461" s="340"/>
      <c r="E461" s="358"/>
      <c r="F461" s="358"/>
      <c r="G461" s="359"/>
      <c r="H461" s="8" t="s">
        <v>6</v>
      </c>
      <c r="I461" s="8" t="s">
        <v>6</v>
      </c>
      <c r="J461" s="8" t="s">
        <v>6</v>
      </c>
      <c r="K461" s="8" t="s">
        <v>6</v>
      </c>
    </row>
    <row r="462" spans="1:11" ht="18.600000000000001" customHeight="1" thickBot="1" x14ac:dyDescent="0.3">
      <c r="A462" s="327" t="str">
        <f>'02 LISTE DE CONTRÔLE ET RAPPORT'!A439</f>
        <v/>
      </c>
      <c r="B462" s="400">
        <v>3000</v>
      </c>
      <c r="C462" s="373" t="str">
        <f>'02 LISTE DE CONTRÔLE ET RAPPORT'!C439</f>
        <v>Ventilation</v>
      </c>
      <c r="D462" s="328"/>
      <c r="E462" s="368"/>
      <c r="F462" s="368"/>
      <c r="G462" s="369"/>
      <c r="H462" s="8" t="s">
        <v>6</v>
      </c>
      <c r="I462" s="8" t="s">
        <v>6</v>
      </c>
      <c r="J462" s="8" t="s">
        <v>6</v>
      </c>
      <c r="K462" s="8" t="s">
        <v>6</v>
      </c>
    </row>
    <row r="463" spans="1:11" ht="15" customHeight="1" thickBot="1" x14ac:dyDescent="0.3">
      <c r="A463" s="329" t="str">
        <f>'02 LISTE DE CONTRÔLE ET RAPPORT'!A440</f>
        <v/>
      </c>
      <c r="B463" s="401">
        <v>3100</v>
      </c>
      <c r="C463" s="374" t="str">
        <f>'02 LISTE DE CONTRÔLE ET RAPPORT'!C440</f>
        <v>Documents d’exploitation</v>
      </c>
      <c r="D463" s="330"/>
      <c r="E463" s="371"/>
      <c r="F463" s="371"/>
      <c r="G463" s="372"/>
      <c r="H463" s="8" t="s">
        <v>6</v>
      </c>
      <c r="I463" s="8" t="s">
        <v>6</v>
      </c>
      <c r="J463" s="8" t="s">
        <v>6</v>
      </c>
      <c r="K463" s="8" t="s">
        <v>6</v>
      </c>
    </row>
    <row r="464" spans="1:11" ht="15" customHeight="1" thickBot="1" x14ac:dyDescent="0.3">
      <c r="A464" s="332" t="str">
        <f>'02 LISTE DE CONTRÔLE ET RAPPORT'!A441</f>
        <v/>
      </c>
      <c r="B464" s="207">
        <v>3101</v>
      </c>
      <c r="C464" s="480" t="str">
        <f>'02 LISTE DE CONTRÔLE ET RAPPORT'!C441</f>
        <v>Schéma d’exploitation</v>
      </c>
      <c r="D464" s="240"/>
      <c r="E464" s="465"/>
      <c r="F464" s="466"/>
      <c r="G464" s="467"/>
      <c r="H464" s="8" t="s">
        <v>6</v>
      </c>
      <c r="I464" s="8" t="s">
        <v>6</v>
      </c>
      <c r="J464" s="8" t="s">
        <v>6</v>
      </c>
      <c r="K464" s="8" t="s">
        <v>6</v>
      </c>
    </row>
    <row r="465" spans="1:11" ht="43.35" customHeight="1" x14ac:dyDescent="0.25">
      <c r="A465" s="376" t="str">
        <f>'02 LISTE DE CONTRÔLE ET RAPPORT'!A442</f>
        <v/>
      </c>
      <c r="B465" s="190">
        <v>3101.01</v>
      </c>
      <c r="C465" s="481" t="str">
        <f>'02 LISTE DE CONTRÔLE ET RAPPORT'!C442</f>
        <v xml:space="preserve">Description du défaut: Le schéma d’exploitation «Ventilation» (schéma de principe avec mode d’emploi) n’est pas affiché en permanence à un endroit approprié. </v>
      </c>
      <c r="D465" s="341" t="s">
        <v>2430</v>
      </c>
      <c r="E465" s="418"/>
      <c r="F465" s="418"/>
      <c r="G465" s="419"/>
      <c r="H465" s="8" t="s">
        <v>6</v>
      </c>
      <c r="I465" s="8" t="s">
        <v>6</v>
      </c>
      <c r="J465" s="8" t="s">
        <v>6</v>
      </c>
      <c r="K465" s="8" t="s">
        <v>6</v>
      </c>
    </row>
    <row r="466" spans="1:11" ht="19.350000000000001" customHeight="1" x14ac:dyDescent="0.25">
      <c r="A466" s="377" t="str">
        <f>'02 LISTE DE CONTRÔLE ET RAPPORT'!A443</f>
        <v/>
      </c>
      <c r="B466" s="326"/>
      <c r="C466" s="834" t="str">
        <f>'02 LISTE DE CONTRÔLE ET RAPPORT'!C443</f>
        <v>Il convient d’établir un schéma de principe et de le fixer bien en évidence sur le VA.</v>
      </c>
      <c r="D466" s="835"/>
      <c r="E466" s="835"/>
      <c r="F466" s="835"/>
      <c r="G466" s="836"/>
      <c r="H466" s="8" t="s">
        <v>6</v>
      </c>
      <c r="I466" s="8" t="s">
        <v>6</v>
      </c>
      <c r="J466" s="8" t="s">
        <v>6</v>
      </c>
      <c r="K466" s="8" t="s">
        <v>6</v>
      </c>
    </row>
    <row r="467" spans="1:11" ht="57.6" customHeight="1" x14ac:dyDescent="0.25">
      <c r="A467" s="378" t="str">
        <f>'02 LISTE DE CONTRÔLE ET RAPPORT'!A444</f>
        <v/>
      </c>
      <c r="B467" s="191">
        <v>3101.02</v>
      </c>
      <c r="C467" s="62" t="str">
        <f>'02 LISTE DE CONTRÔLE ET RAPPORT'!C444</f>
        <v>Description du défaut: Dans les abris où un appareil de ventilation central est installé ou prescrit, ainsi que dans les constructions protégées, le schéma d’exploitation «Ventilation» existant ne correspond pas à l’installation actuelle.</v>
      </c>
      <c r="D467" s="342" t="s">
        <v>2430</v>
      </c>
      <c r="E467" s="418"/>
      <c r="F467" s="418"/>
      <c r="G467" s="419"/>
      <c r="H467" s="8" t="s">
        <v>6</v>
      </c>
      <c r="I467" s="8" t="s">
        <v>6</v>
      </c>
      <c r="J467" s="8" t="s">
        <v>6</v>
      </c>
      <c r="K467" s="1"/>
    </row>
    <row r="468" spans="1:11" ht="17.100000000000001" customHeight="1" x14ac:dyDescent="0.25">
      <c r="A468" s="377" t="str">
        <f>'02 LISTE DE CONTRÔLE ET RAPPORT'!A445</f>
        <v/>
      </c>
      <c r="B468" s="326"/>
      <c r="C468" s="834" t="str">
        <f>'02 LISTE DE CONTRÔLE ET RAPPORT'!C445</f>
        <v>Le schéma d’exploitation existant doit être complété, corrigé ou redessiné.</v>
      </c>
      <c r="D468" s="835"/>
      <c r="E468" s="835"/>
      <c r="F468" s="835"/>
      <c r="G468" s="836"/>
      <c r="H468" s="8" t="s">
        <v>6</v>
      </c>
      <c r="I468" s="8" t="s">
        <v>6</v>
      </c>
      <c r="J468" s="8" t="s">
        <v>6</v>
      </c>
      <c r="K468" s="1"/>
    </row>
    <row r="469" spans="1:11" ht="29.1" customHeight="1" x14ac:dyDescent="0.25">
      <c r="A469" s="378" t="str">
        <f>'02 LISTE DE CONTRÔLE ET RAPPORT'!A446</f>
        <v/>
      </c>
      <c r="B469" s="191">
        <v>3101.03</v>
      </c>
      <c r="C469" s="62" t="str">
        <f>'02 LISTE DE CONTRÔLE ET RAPPORT'!C446</f>
        <v>Description du défaut: Les modes d’exploitation suivants ne peuvent pas être réglés correctement selon le schéma/les instructions:</v>
      </c>
      <c r="D469" s="342" t="s">
        <v>2430</v>
      </c>
      <c r="E469" s="418"/>
      <c r="F469" s="418"/>
      <c r="G469" s="419"/>
      <c r="H469" s="8" t="s">
        <v>6</v>
      </c>
      <c r="I469" s="8" t="s">
        <v>6</v>
      </c>
      <c r="J469" s="8" t="s">
        <v>6</v>
      </c>
      <c r="K469" s="1"/>
    </row>
    <row r="470" spans="1:11" ht="14.45" customHeight="1" x14ac:dyDescent="0.25">
      <c r="A470" s="377" t="str">
        <f>'02 LISTE DE CONTRÔLE ET RAPPORT'!A447</f>
        <v/>
      </c>
      <c r="B470" s="229"/>
      <c r="C470" s="853" t="str">
        <f>'02 LISTE DE CONTRÔLE ET RAPPORT'!C447</f>
        <v>-        service d’entretien,</v>
      </c>
      <c r="D470" s="854"/>
      <c r="E470" s="854"/>
      <c r="F470" s="854"/>
      <c r="G470" s="855"/>
      <c r="H470" s="8" t="s">
        <v>6</v>
      </c>
      <c r="I470" s="8" t="s">
        <v>6</v>
      </c>
      <c r="J470" s="8" t="s">
        <v>6</v>
      </c>
      <c r="K470" s="1"/>
    </row>
    <row r="471" spans="1:11" ht="14.45" customHeight="1" x14ac:dyDescent="0.25">
      <c r="A471" s="381" t="str">
        <f>'02 LISTE DE CONTRÔLE ET RAPPORT'!A448</f>
        <v/>
      </c>
      <c r="B471" s="222"/>
      <c r="C471" s="853" t="str">
        <f>'02 LISTE DE CONTRÔLE ET RAPPORT'!C448</f>
        <v>-        fonctionnement à l’air de roulement,</v>
      </c>
      <c r="D471" s="854"/>
      <c r="E471" s="854"/>
      <c r="F471" s="854"/>
      <c r="G471" s="855"/>
      <c r="H471" s="8" t="s">
        <v>6</v>
      </c>
      <c r="I471" s="8" t="s">
        <v>6</v>
      </c>
      <c r="J471" s="8" t="s">
        <v>6</v>
      </c>
      <c r="K471" s="1"/>
    </row>
    <row r="472" spans="1:11" ht="14.45" customHeight="1" x14ac:dyDescent="0.25">
      <c r="A472" s="381" t="str">
        <f>'02 LISTE DE CONTRÔLE ET RAPPORT'!A449</f>
        <v/>
      </c>
      <c r="B472" s="222"/>
      <c r="C472" s="853" t="str">
        <f>'02 LISTE DE CONTRÔLE ET RAPPORT'!C449</f>
        <v>-        marche sans filtre,</v>
      </c>
      <c r="D472" s="854"/>
      <c r="E472" s="854"/>
      <c r="F472" s="854"/>
      <c r="G472" s="855"/>
      <c r="H472" s="8" t="s">
        <v>6</v>
      </c>
      <c r="I472" s="8" t="s">
        <v>6</v>
      </c>
      <c r="J472" s="8" t="s">
        <v>6</v>
      </c>
      <c r="K472" s="1"/>
    </row>
    <row r="473" spans="1:11" ht="14.45" customHeight="1" x14ac:dyDescent="0.25">
      <c r="A473" s="381" t="str">
        <f>'02 LISTE DE CONTRÔLE ET RAPPORT'!A450</f>
        <v/>
      </c>
      <c r="B473" s="222"/>
      <c r="C473" s="853" t="str">
        <f>'02 LISTE DE CONTRÔLE ET RAPPORT'!C450</f>
        <v>-        marche avec filtre et</v>
      </c>
      <c r="D473" s="854"/>
      <c r="E473" s="854"/>
      <c r="F473" s="854"/>
      <c r="G473" s="855"/>
      <c r="H473" s="8" t="s">
        <v>6</v>
      </c>
      <c r="I473" s="8" t="s">
        <v>6</v>
      </c>
      <c r="J473" s="8" t="s">
        <v>6</v>
      </c>
      <c r="K473" s="1"/>
    </row>
    <row r="474" spans="1:11" ht="14.45" customHeight="1" x14ac:dyDescent="0.25">
      <c r="A474" s="381" t="str">
        <f>'02 LISTE DE CONTRÔLE ET RAPPORT'!A451</f>
        <v/>
      </c>
      <c r="B474" s="222"/>
      <c r="C474" s="853" t="str">
        <f>'02 LISTE DE CONTRÔLE ET RAPPORT'!C451</f>
        <v>-        ventilation de secours.</v>
      </c>
      <c r="D474" s="854"/>
      <c r="E474" s="854"/>
      <c r="F474" s="854"/>
      <c r="G474" s="855"/>
      <c r="H474" s="8" t="s">
        <v>6</v>
      </c>
      <c r="I474" s="8" t="s">
        <v>6</v>
      </c>
      <c r="J474" s="8" t="s">
        <v>6</v>
      </c>
      <c r="K474" s="1"/>
    </row>
    <row r="475" spans="1:11" ht="29.1" customHeight="1" x14ac:dyDescent="0.25">
      <c r="A475" s="381" t="str">
        <f>'02 LISTE DE CONTRÔLE ET RAPPORT'!A452</f>
        <v/>
      </c>
      <c r="B475" s="222"/>
      <c r="C475" s="856" t="str">
        <f>'02 LISTE DE CONTRÔLE ET RAPPORT'!C452</f>
        <v>À contrôler dans les abris où un VA central est prescrit (abris à partir de 800 places protégées) ou a été installé.</v>
      </c>
      <c r="D475" s="857"/>
      <c r="E475" s="857"/>
      <c r="F475" s="857"/>
      <c r="G475" s="858"/>
      <c r="H475" s="8" t="s">
        <v>6</v>
      </c>
      <c r="I475" s="8" t="s">
        <v>6</v>
      </c>
      <c r="J475" s="8" t="s">
        <v>6</v>
      </c>
      <c r="K475" s="1"/>
    </row>
    <row r="476" spans="1:11" ht="46.35" customHeight="1" thickBot="1" x14ac:dyDescent="0.3">
      <c r="A476" s="381" t="str">
        <f>'02 LISTE DE CONTRÔLE ET RAPPORT'!A453</f>
        <v/>
      </c>
      <c r="B476" s="225"/>
      <c r="C476" s="868" t="str">
        <f>'02 LISTE DE CONTRÔLE ET RAPPORT'!C453</f>
        <v>Le schéma d’exploitation «Ventilation» doit indiquer comment régler les différents modes d’exploitation. La marche à suivre doit être discutée avec l’autorité cantonale responsable des ouvrages de protection.</v>
      </c>
      <c r="D476" s="869"/>
      <c r="E476" s="869"/>
      <c r="F476" s="869"/>
      <c r="G476" s="870"/>
      <c r="H476" s="8" t="s">
        <v>6</v>
      </c>
      <c r="I476" s="8" t="s">
        <v>6</v>
      </c>
      <c r="J476" s="8" t="s">
        <v>6</v>
      </c>
      <c r="K476" s="1"/>
    </row>
    <row r="477" spans="1:11" ht="15" customHeight="1" thickBot="1" x14ac:dyDescent="0.3">
      <c r="A477" s="332" t="str">
        <f>'02 LISTE DE CONTRÔLE ET RAPPORT'!A454</f>
        <v/>
      </c>
      <c r="B477" s="207">
        <v>3102</v>
      </c>
      <c r="C477" s="480" t="str">
        <f>'02 LISTE DE CONTRÔLE ET RAPPORT'!C454</f>
        <v xml:space="preserve">Étiquette des composants pour les VA centraux </v>
      </c>
      <c r="D477" s="240"/>
      <c r="E477" s="465"/>
      <c r="F477" s="466"/>
      <c r="G477" s="467"/>
      <c r="H477" s="8" t="s">
        <v>6</v>
      </c>
      <c r="I477" s="8" t="s">
        <v>6</v>
      </c>
      <c r="J477" s="8" t="s">
        <v>6</v>
      </c>
      <c r="K477" s="1"/>
    </row>
    <row r="478" spans="1:11" ht="43.35" customHeight="1" x14ac:dyDescent="0.25">
      <c r="A478" s="376" t="str">
        <f>'02 LISTE DE CONTRÔLE ET RAPPORT'!A455</f>
        <v/>
      </c>
      <c r="B478" s="190">
        <v>3102.01</v>
      </c>
      <c r="C478" s="481" t="str">
        <f>'02 LISTE DE CONTRÔLE ET RAPPORT'!C455</f>
        <v>Description du défaut: Les numérotations et les positions des ITE et du schéma d’exploitation ne correspondent pas aux désignations utilisées.</v>
      </c>
      <c r="D478" s="341" t="s">
        <v>2430</v>
      </c>
      <c r="E478" s="418"/>
      <c r="F478" s="418"/>
      <c r="G478" s="419"/>
      <c r="H478" s="8" t="s">
        <v>6</v>
      </c>
      <c r="I478" s="8" t="s">
        <v>6</v>
      </c>
      <c r="J478" s="8" t="s">
        <v>6</v>
      </c>
      <c r="K478" s="1"/>
    </row>
    <row r="479" spans="1:11" ht="14.45" customHeight="1" x14ac:dyDescent="0.25">
      <c r="A479" s="377" t="str">
        <f>'02 LISTE DE CONTRÔLE ET RAPPORT'!A456</f>
        <v/>
      </c>
      <c r="B479" s="326"/>
      <c r="C479" s="474" t="str">
        <f>'02 LISTE DE CONTRÔLE ET RAPPORT'!C456</f>
        <v>Ces inscriptions doivent être corrigées ou complétées.</v>
      </c>
      <c r="D479" s="461"/>
      <c r="E479" s="461"/>
      <c r="F479" s="461"/>
      <c r="G479" s="462"/>
      <c r="H479" s="8" t="s">
        <v>6</v>
      </c>
      <c r="I479" s="8" t="s">
        <v>6</v>
      </c>
      <c r="J479" s="8" t="s">
        <v>6</v>
      </c>
      <c r="K479" s="1"/>
    </row>
    <row r="480" spans="1:11" ht="29.1" customHeight="1" x14ac:dyDescent="0.25">
      <c r="A480" s="378" t="str">
        <f>'02 LISTE DE CONTRÔLE ET RAPPORT'!A457</f>
        <v/>
      </c>
      <c r="B480" s="191">
        <v>3102.02</v>
      </c>
      <c r="C480" s="62" t="str">
        <f>'02 LISTE DE CONTRÔLE ET RAPPORT'!C457</f>
        <v>Description du défaut: Les inscriptions ne sont pas apposées en permanence et de manière à éviter toute confusion.</v>
      </c>
      <c r="D480" s="342" t="s">
        <v>2430</v>
      </c>
      <c r="E480" s="418"/>
      <c r="F480" s="418"/>
      <c r="G480" s="419"/>
      <c r="H480" s="8" t="s">
        <v>6</v>
      </c>
      <c r="I480" s="8" t="s">
        <v>6</v>
      </c>
      <c r="J480" s="8" t="s">
        <v>6</v>
      </c>
      <c r="K480" s="1"/>
    </row>
    <row r="481" spans="1:11" ht="57.6" customHeight="1" thickBot="1" x14ac:dyDescent="0.3">
      <c r="A481" s="377" t="str">
        <f>'02 LISTE DE CONTRÔLE ET RAPPORT'!A458</f>
        <v/>
      </c>
      <c r="B481" s="326"/>
      <c r="C481" s="837" t="str">
        <f>'02 LISTE DE CONTRÔLE ET RAPPORT'!C458</f>
        <v>Les inscriptions doivent être apposées en permanence à l’endroit prévu (par exemple autocollant, plaquette en aluminium avec chaîne, etc.) et pouvoir être clairement attribuées au composant correspondant. Grâce à elles, les installations doivent pouvoir être utilisées à l'aide du schéma d'exploitation même par un personnel non spécialisé ayant reçu les instructions nécessaires.</v>
      </c>
      <c r="D481" s="838"/>
      <c r="E481" s="838"/>
      <c r="F481" s="838"/>
      <c r="G481" s="464"/>
      <c r="H481" s="8" t="s">
        <v>6</v>
      </c>
      <c r="I481" s="8" t="s">
        <v>6</v>
      </c>
      <c r="J481" s="8" t="s">
        <v>6</v>
      </c>
      <c r="K481" s="1"/>
    </row>
    <row r="482" spans="1:11" ht="15" customHeight="1" thickBot="1" x14ac:dyDescent="0.3">
      <c r="A482" s="329" t="str">
        <f>'02 LISTE DE CONTRÔLE ET RAPPORT'!A459</f>
        <v/>
      </c>
      <c r="B482" s="401">
        <v>3200</v>
      </c>
      <c r="C482" s="374" t="str">
        <f>'02 LISTE DE CONTRÔLE ET RAPPORT'!C459</f>
        <v>Sas</v>
      </c>
      <c r="D482" s="330"/>
      <c r="E482" s="371"/>
      <c r="F482" s="371"/>
      <c r="G482" s="372"/>
      <c r="H482" s="8" t="s">
        <v>6</v>
      </c>
      <c r="I482" s="8" t="s">
        <v>6</v>
      </c>
      <c r="J482" s="8" t="s">
        <v>6</v>
      </c>
      <c r="K482" s="8" t="s">
        <v>6</v>
      </c>
    </row>
    <row r="483" spans="1:11" ht="15" customHeight="1" thickBot="1" x14ac:dyDescent="0.3">
      <c r="A483" s="332" t="str">
        <f>'02 LISTE DE CONTRÔLE ET RAPPORT'!A460</f>
        <v/>
      </c>
      <c r="B483" s="207">
        <v>3201</v>
      </c>
      <c r="C483" s="480" t="str">
        <f>'02 LISTE DE CONTRÔLE ET RAPPORT'!C460</f>
        <v>Étiquettes et temps de rinçage</v>
      </c>
      <c r="D483" s="240"/>
      <c r="E483" s="465"/>
      <c r="F483" s="466"/>
      <c r="G483" s="467"/>
      <c r="H483" s="8" t="s">
        <v>6</v>
      </c>
      <c r="I483" s="8" t="s">
        <v>6</v>
      </c>
      <c r="J483" s="8" t="s">
        <v>6</v>
      </c>
      <c r="K483" s="8" t="s">
        <v>6</v>
      </c>
    </row>
    <row r="484" spans="1:11" ht="29.1" customHeight="1" x14ac:dyDescent="0.25">
      <c r="A484" s="383" t="str">
        <f>'02 LISTE DE CONTRÔLE ET RAPPORT'!A461</f>
        <v/>
      </c>
      <c r="B484" s="193">
        <v>3201.01</v>
      </c>
      <c r="C484" s="484" t="str">
        <f>'02 LISTE DE CONTRÔLE ET RAPPORT'!C461</f>
        <v>Description du défaut: Dans les sas, le temps de rinçage ne figure pas sur un écriteau apposé en permanence.</v>
      </c>
      <c r="D484" s="344" t="s">
        <v>2431</v>
      </c>
      <c r="E484" s="424"/>
      <c r="F484" s="424"/>
      <c r="G484" s="425"/>
      <c r="H484" s="8" t="s">
        <v>6</v>
      </c>
      <c r="I484" s="8" t="s">
        <v>6</v>
      </c>
      <c r="J484" s="8" t="s">
        <v>6</v>
      </c>
      <c r="K484" s="8" t="s">
        <v>6</v>
      </c>
    </row>
    <row r="485" spans="1:11" ht="93" customHeight="1" x14ac:dyDescent="0.25">
      <c r="A485" s="377" t="str">
        <f>'02 LISTE DE CONTRÔLE ET RAPPORT'!A462</f>
        <v/>
      </c>
      <c r="B485" s="326"/>
      <c r="C485" s="834" t="str">
        <f>'02 LISTE DE CONTRÔLE ET RAPPORT'!C462</f>
        <v>Si le temps de rinçage du sas (temps nécessaire pour quatre renouvellements d’air) n’est pas clairement mentionné dans la documentation de l’ouvrage de protection, il convient de charger une entreprise spécialisée d’effectuer les calculs adéquats (à l’aide de la mesure du débit d’air évacué). Le temps de rinçage du sas pour quatre renouvellements d’air lors de la marche avec filtre (sans air de roulement) doit être affiché dans le sas sur un écriteau bien visible et résistant à l’usure. La marche à suivre doit être discutée avec l’autorité cantonale responsable des ouvrages de protection.</v>
      </c>
      <c r="D485" s="835"/>
      <c r="E485" s="835"/>
      <c r="F485" s="835"/>
      <c r="G485" s="836"/>
      <c r="H485" s="8" t="s">
        <v>6</v>
      </c>
      <c r="I485" s="8" t="s">
        <v>6</v>
      </c>
      <c r="J485" s="8" t="s">
        <v>6</v>
      </c>
      <c r="K485" s="8" t="s">
        <v>6</v>
      </c>
    </row>
    <row r="486" spans="1:11" ht="29.1" customHeight="1" x14ac:dyDescent="0.25">
      <c r="A486" s="378" t="str">
        <f>'02 LISTE DE CONTRÔLE ET RAPPORT'!A463</f>
        <v/>
      </c>
      <c r="B486" s="191">
        <v>3201.02</v>
      </c>
      <c r="C486" s="62" t="str">
        <f>'02 LISTE DE CONTRÔLE ET RAPPORT'!C463</f>
        <v>Description du défaut: Le temps de rinçage est supérieur à quinze minutes.</v>
      </c>
      <c r="D486" s="342" t="s">
        <v>2430</v>
      </c>
      <c r="E486" s="418"/>
      <c r="F486" s="418"/>
      <c r="G486" s="419"/>
      <c r="H486" s="8" t="s">
        <v>6</v>
      </c>
      <c r="I486" s="8" t="s">
        <v>6</v>
      </c>
      <c r="J486" s="8" t="s">
        <v>6</v>
      </c>
      <c r="K486" s="8" t="s">
        <v>6</v>
      </c>
    </row>
    <row r="487" spans="1:11" ht="58.35" customHeight="1" thickBot="1" x14ac:dyDescent="0.3">
      <c r="A487" s="377" t="str">
        <f>'02 LISTE DE CONTRÔLE ET RAPPORT'!A464</f>
        <v/>
      </c>
      <c r="B487" s="326"/>
      <c r="C487" s="837" t="str">
        <f>'02 LISTE DE CONTRÔLE ET RAPPORT'!C464</f>
        <v>Il convient de prendre des mesures conformes aux instructions techniques pour la modernisation des constructions et des abris spéciaux (ITMO 1997 Constructions) afin de réduire le temps de rinçage des sas. Pour ce faire, il est nécessaire de faire appel à des entreprises spécialisées et de discuter de la marche à suivre avec l’autorité cantonale responsable des ouvrages de protection.</v>
      </c>
      <c r="D487" s="838"/>
      <c r="E487" s="838"/>
      <c r="F487" s="838"/>
      <c r="G487" s="839"/>
      <c r="H487" s="8" t="s">
        <v>6</v>
      </c>
      <c r="I487" s="8" t="s">
        <v>6</v>
      </c>
      <c r="J487" s="8" t="s">
        <v>6</v>
      </c>
      <c r="K487" s="8" t="s">
        <v>6</v>
      </c>
    </row>
    <row r="488" spans="1:11" ht="15" customHeight="1" thickBot="1" x14ac:dyDescent="0.3">
      <c r="A488" s="332" t="str">
        <f>'02 LISTE DE CONTRÔLE ET RAPPORT'!A465</f>
        <v/>
      </c>
      <c r="B488" s="207">
        <v>3202</v>
      </c>
      <c r="C488" s="480" t="str">
        <f>'02 LISTE DE CONTRÔLE ET RAPPORT'!C465</f>
        <v>Sas distinct donnant sur le local des machines</v>
      </c>
      <c r="D488" s="240"/>
      <c r="E488" s="465"/>
      <c r="F488" s="466"/>
      <c r="G488" s="467"/>
      <c r="H488" s="8" t="s">
        <v>6</v>
      </c>
      <c r="I488" s="8" t="s">
        <v>6</v>
      </c>
      <c r="J488" s="8" t="s">
        <v>6</v>
      </c>
      <c r="K488" s="1"/>
    </row>
    <row r="489" spans="1:11" ht="43.35" customHeight="1" x14ac:dyDescent="0.25">
      <c r="A489" s="383" t="str">
        <f>'02 LISTE DE CONTRÔLE ET RAPPORT'!A466</f>
        <v/>
      </c>
      <c r="B489" s="193">
        <v>3202.01</v>
      </c>
      <c r="C489" s="484" t="str">
        <f>'02 LISTE DE CONTRÔLE ET RAPPORT'!C466</f>
        <v>Description du défaut: Dans le sas donnant sur le local des machines, le temps de rinçage ne figure pas sur un écriteau apposé en permanence.</v>
      </c>
      <c r="D489" s="344" t="s">
        <v>2431</v>
      </c>
      <c r="E489" s="424"/>
      <c r="F489" s="424"/>
      <c r="G489" s="425"/>
      <c r="H489" s="8" t="s">
        <v>6</v>
      </c>
      <c r="I489" s="8" t="s">
        <v>6</v>
      </c>
      <c r="J489" s="8" t="s">
        <v>6</v>
      </c>
      <c r="K489" s="1"/>
    </row>
    <row r="490" spans="1:11" ht="30.6" customHeight="1" x14ac:dyDescent="0.25">
      <c r="A490" s="377" t="str">
        <f>'02 LISTE DE CONTRÔLE ET RAPPORT'!A467</f>
        <v/>
      </c>
      <c r="B490" s="326"/>
      <c r="C490" s="834" t="str">
        <f>'02 LISTE DE CONTRÔLE ET RAPPORT'!C467</f>
        <v>Si le temps de rinçage du sas (temps nécessaire pour quatre renouvellements d’air) n’est pas clairement mentionné dans la documentation de l’ouvrage de protection, il convient de charger une entreprise spécialisée d’effectuer les calculs adéquats (à l’aide de la mesure du débit d’air évacué). Le temps de rinçage du sas pour quatre renouvellements d’air lors de la marche avec filtre (sans air de roulement) doit être affiché dans le sas sur un écriteau bien visible et résistant à l’usure. La marche à suivre doit être discutée avec l’autorité cantonale responsable des ouvrages de protection.</v>
      </c>
      <c r="D490" s="835"/>
      <c r="E490" s="835"/>
      <c r="F490" s="835"/>
      <c r="G490" s="836"/>
      <c r="H490" s="8" t="s">
        <v>6</v>
      </c>
      <c r="I490" s="8" t="s">
        <v>6</v>
      </c>
      <c r="J490" s="8" t="s">
        <v>6</v>
      </c>
      <c r="K490" s="1"/>
    </row>
    <row r="491" spans="1:11" ht="29.1" customHeight="1" x14ac:dyDescent="0.25">
      <c r="A491" s="378" t="str">
        <f>'02 LISTE DE CONTRÔLE ET RAPPORT'!A468</f>
        <v/>
      </c>
      <c r="B491" s="191">
        <v>3202.02</v>
      </c>
      <c r="C491" s="62" t="str">
        <f>'02 LISTE DE CONTRÔLE ET RAPPORT'!C468</f>
        <v>Description du défaut: Le temps de rinçage est supérieur à quinze minutes.</v>
      </c>
      <c r="D491" s="342" t="s">
        <v>2430</v>
      </c>
      <c r="E491" s="418"/>
      <c r="F491" s="418"/>
      <c r="G491" s="419"/>
      <c r="H491" s="8" t="s">
        <v>6</v>
      </c>
      <c r="I491" s="8" t="s">
        <v>6</v>
      </c>
      <c r="J491" s="8" t="s">
        <v>6</v>
      </c>
      <c r="K491" s="1"/>
    </row>
    <row r="492" spans="1:11" ht="59.1" customHeight="1" x14ac:dyDescent="0.25">
      <c r="A492" s="377" t="str">
        <f>'02 LISTE DE CONTRÔLE ET RAPPORT'!A469</f>
        <v/>
      </c>
      <c r="B492" s="326"/>
      <c r="C492" s="834" t="str">
        <f>'02 LISTE DE CONTRÔLE ET RAPPORT'!C469</f>
        <v>Il convient de prendre des mesures conformes aux instructions techniques pour la modernisation des constructions et des abris spéciaux (ITMO 1997 Constructions) afin de réduire le temps de rinçage des sas. Pour ce faire, il est nécessaire de faire appel à des entreprises spécialisées et de discuter de la marche à suivre avec l’autorité cantonale responsable des ouvrages de protection.</v>
      </c>
      <c r="D492" s="835"/>
      <c r="E492" s="835"/>
      <c r="F492" s="835"/>
      <c r="G492" s="836"/>
      <c r="H492" s="8" t="s">
        <v>6</v>
      </c>
      <c r="I492" s="8" t="s">
        <v>6</v>
      </c>
      <c r="J492" s="8" t="s">
        <v>6</v>
      </c>
      <c r="K492" s="1"/>
    </row>
    <row r="493" spans="1:11" ht="29.1" customHeight="1" x14ac:dyDescent="0.25">
      <c r="A493" s="384" t="str">
        <f>'02 LISTE DE CONTRÔLE ET RAPPORT'!A470</f>
        <v/>
      </c>
      <c r="B493" s="63">
        <v>3202.03</v>
      </c>
      <c r="C493" s="485" t="str">
        <f>'02 LISTE DE CONTRÔLE ET RAPPORT'!C470</f>
        <v>Description du défaut: Il manque un tuyau démontable dans le conduit d’évacuation d’air.</v>
      </c>
      <c r="D493" s="345" t="s">
        <v>2431</v>
      </c>
      <c r="E493" s="424"/>
      <c r="F493" s="424"/>
      <c r="G493" s="425"/>
      <c r="H493" s="8" t="s">
        <v>6</v>
      </c>
      <c r="I493" s="8" t="s">
        <v>6</v>
      </c>
      <c r="J493" s="8" t="s">
        <v>6</v>
      </c>
      <c r="K493" s="1"/>
    </row>
    <row r="494" spans="1:11" ht="31.35" customHeight="1" x14ac:dyDescent="0.25">
      <c r="A494" s="377" t="str">
        <f>'02 LISTE DE CONTRÔLE ET RAPPORT'!A471</f>
        <v/>
      </c>
      <c r="B494" s="326"/>
      <c r="C494" s="834" t="str">
        <f>'02 LISTE DE CONTRÔLE ET RAPPORT'!C471</f>
        <v>Il convient de remédier à cette lacune et de discuter de la marche à suivre avec l’autorité cantonale responsable des ouvrages de protection.</v>
      </c>
      <c r="D494" s="835"/>
      <c r="E494" s="835"/>
      <c r="F494" s="835"/>
      <c r="G494" s="836"/>
      <c r="H494" s="8" t="s">
        <v>6</v>
      </c>
      <c r="I494" s="8" t="s">
        <v>6</v>
      </c>
      <c r="J494" s="8" t="s">
        <v>6</v>
      </c>
      <c r="K494" s="1"/>
    </row>
    <row r="495" spans="1:11" ht="43.35" customHeight="1" x14ac:dyDescent="0.25">
      <c r="A495" s="378" t="str">
        <f>'02 LISTE DE CONTRÔLE ET RAPPORT'!A472</f>
        <v/>
      </c>
      <c r="B495" s="191">
        <v>3202.04</v>
      </c>
      <c r="C495" s="62" t="str">
        <f>'02 LISTE DE CONTRÔLE ET RAPPORT'!C472</f>
        <v xml:space="preserve">Description du défaut: Il manque un mode d’emploi, y compris les outils nécessaires, pour le tuyau démontable du conduit d’évacuation d’air. </v>
      </c>
      <c r="D495" s="342" t="s">
        <v>2430</v>
      </c>
      <c r="E495" s="418"/>
      <c r="F495" s="418"/>
      <c r="G495" s="419"/>
      <c r="H495" s="8" t="s">
        <v>6</v>
      </c>
      <c r="I495" s="8" t="s">
        <v>6</v>
      </c>
      <c r="J495" s="8" t="s">
        <v>6</v>
      </c>
      <c r="K495" s="1"/>
    </row>
    <row r="496" spans="1:11" ht="30.6" customHeight="1" thickBot="1" x14ac:dyDescent="0.3">
      <c r="A496" s="377" t="str">
        <f>'02 LISTE DE CONTRÔLE ET RAPPORT'!A473</f>
        <v/>
      </c>
      <c r="B496" s="229"/>
      <c r="C496" s="834" t="str">
        <f>'02 LISTE DE CONTRÔLE ET RAPPORT'!C473</f>
        <v>Le mode d’emploi et les outils nécessaires doivent être placés de manière permanente dans le sas pour la transformation.</v>
      </c>
      <c r="D496" s="835"/>
      <c r="E496" s="835"/>
      <c r="F496" s="835"/>
      <c r="G496" s="836"/>
      <c r="H496" s="8" t="s">
        <v>6</v>
      </c>
      <c r="I496" s="8" t="s">
        <v>6</v>
      </c>
      <c r="J496" s="8" t="s">
        <v>6</v>
      </c>
      <c r="K496" s="1"/>
    </row>
    <row r="497" spans="1:11" ht="15" customHeight="1" thickBot="1" x14ac:dyDescent="0.3">
      <c r="A497" s="329" t="str">
        <f>'02 LISTE DE CONTRÔLE ET RAPPORT'!A474</f>
        <v/>
      </c>
      <c r="B497" s="401">
        <v>3300</v>
      </c>
      <c r="C497" s="374" t="str">
        <f>'02 LISTE DE CONTRÔLE ET RAPPORT'!C474</f>
        <v>Composants de ventilation</v>
      </c>
      <c r="D497" s="330"/>
      <c r="E497" s="371"/>
      <c r="F497" s="371"/>
      <c r="G497" s="372"/>
      <c r="H497" s="8" t="s">
        <v>6</v>
      </c>
      <c r="I497" s="8" t="s">
        <v>6</v>
      </c>
      <c r="J497" s="8" t="s">
        <v>6</v>
      </c>
      <c r="K497" s="8" t="s">
        <v>6</v>
      </c>
    </row>
    <row r="498" spans="1:11" ht="29.45" customHeight="1" thickBot="1" x14ac:dyDescent="0.3">
      <c r="A498" s="332" t="str">
        <f>'02 LISTE DE CONTRÔLE ET RAPPORT'!A475</f>
        <v/>
      </c>
      <c r="B498" s="207">
        <v>3301</v>
      </c>
      <c r="C498" s="480" t="str">
        <f>'02 LISTE DE CONTRÔLE ET RAPPORT'!C475</f>
        <v>Soupapes (soupapes de surpression SSP / valves anti-explosion VAE / SSP/VAE combinées)</v>
      </c>
      <c r="D498" s="240"/>
      <c r="E498" s="465"/>
      <c r="F498" s="466"/>
      <c r="G498" s="467"/>
      <c r="H498" s="8" t="s">
        <v>6</v>
      </c>
      <c r="I498" s="8" t="s">
        <v>6</v>
      </c>
      <c r="J498" s="8" t="s">
        <v>6</v>
      </c>
      <c r="K498" s="8" t="s">
        <v>6</v>
      </c>
    </row>
    <row r="499" spans="1:11" ht="29.1" customHeight="1" x14ac:dyDescent="0.25">
      <c r="A499" s="383" t="str">
        <f>'02 LISTE DE CONTRÔLE ET RAPPORT'!A476</f>
        <v/>
      </c>
      <c r="B499" s="193">
        <v>3301.01</v>
      </c>
      <c r="C499" s="484" t="str">
        <f>'02 LISTE DE CONTRÔLE ET RAPPORT'!C476</f>
        <v>Description du défaut: L’accès aux soupapes pour effectuer un contrôle n’est pas garanti.</v>
      </c>
      <c r="D499" s="344" t="s">
        <v>2431</v>
      </c>
      <c r="E499" s="424"/>
      <c r="F499" s="424"/>
      <c r="G499" s="425"/>
      <c r="H499" s="8" t="s">
        <v>6</v>
      </c>
      <c r="I499" s="8" t="s">
        <v>6</v>
      </c>
      <c r="J499" s="8" t="s">
        <v>6</v>
      </c>
      <c r="K499" s="8" t="s">
        <v>6</v>
      </c>
    </row>
    <row r="500" spans="1:11" ht="14.45" customHeight="1" x14ac:dyDescent="0.25">
      <c r="A500" s="377" t="str">
        <f>'02 LISTE DE CONTRÔLE ET RAPPORT'!A477</f>
        <v/>
      </c>
      <c r="B500" s="326"/>
      <c r="C500" s="834" t="str">
        <f>'02 LISTE DE CONTRÔLE ET RAPPORT'!C477</f>
        <v>Le contrôle des soupapes n’a donc pas pu être effectué. L’accès doit être assuré par le personnel technique.</v>
      </c>
      <c r="D500" s="835"/>
      <c r="E500" s="835"/>
      <c r="F500" s="835"/>
      <c r="G500" s="836"/>
      <c r="H500" s="8" t="s">
        <v>6</v>
      </c>
      <c r="I500" s="8" t="s">
        <v>6</v>
      </c>
      <c r="J500" s="8" t="s">
        <v>6</v>
      </c>
      <c r="K500" s="8" t="s">
        <v>6</v>
      </c>
    </row>
    <row r="501" spans="1:11" ht="29.1" customHeight="1" x14ac:dyDescent="0.25">
      <c r="A501" s="389" t="str">
        <f>'02 LISTE DE CONTRÔLE ET RAPPORT'!A478</f>
        <v/>
      </c>
      <c r="B501" s="198">
        <v>3301.02</v>
      </c>
      <c r="C501" s="490" t="str">
        <f>'02 LISTE DE CONTRÔLE ET RAPPORT'!C478</f>
        <v>Description du défaut: Certaines soupapes sont manquantes ou ne sont pas montées.</v>
      </c>
      <c r="D501" s="346" t="s">
        <v>2432</v>
      </c>
      <c r="E501" s="420"/>
      <c r="F501" s="420"/>
      <c r="G501" s="421"/>
      <c r="H501" s="8" t="s">
        <v>6</v>
      </c>
      <c r="I501" s="8" t="s">
        <v>6</v>
      </c>
      <c r="J501" s="8" t="s">
        <v>6</v>
      </c>
      <c r="K501" s="8" t="s">
        <v>6</v>
      </c>
    </row>
    <row r="502" spans="1:11" ht="18" customHeight="1" x14ac:dyDescent="0.25">
      <c r="A502" s="379" t="str">
        <f>'02 LISTE DE CONTRÔLE ET RAPPORT'!A479</f>
        <v/>
      </c>
      <c r="B502" s="229"/>
      <c r="C502" s="834" t="str">
        <f>'02 LISTE DE CONTRÔLE ET RAPPORT'!C479</f>
        <v>Les soupapes manquantes doivent être montées par une entreprise spécialisée.</v>
      </c>
      <c r="D502" s="835"/>
      <c r="E502" s="835"/>
      <c r="F502" s="835"/>
      <c r="G502" s="836"/>
      <c r="H502" s="8" t="s">
        <v>6</v>
      </c>
      <c r="I502" s="8" t="s">
        <v>6</v>
      </c>
      <c r="J502" s="8" t="s">
        <v>6</v>
      </c>
      <c r="K502" s="8" t="s">
        <v>6</v>
      </c>
    </row>
    <row r="503" spans="1:11" ht="35.1" customHeight="1" x14ac:dyDescent="0.25">
      <c r="A503" s="381" t="str">
        <f>'02 LISTE DE CONTRÔLE ET RAPPORT'!A480</f>
        <v/>
      </c>
      <c r="B503" s="225"/>
      <c r="C503" s="834" t="str">
        <f>'02 LISTE DE CONTRÔLE ET RAPPORT'!C480</f>
        <v>Si toutes les soupapes ne sont pas présentes et montées, l’ouvrage de protection n’est plus opérationnel! La marche à suivre doit être discutée avec l’autorité cantonale responsable des ouvrages de protection.</v>
      </c>
      <c r="D503" s="835"/>
      <c r="E503" s="835"/>
      <c r="F503" s="835"/>
      <c r="G503" s="836"/>
      <c r="H503" s="8" t="s">
        <v>6</v>
      </c>
      <c r="I503" s="8" t="s">
        <v>6</v>
      </c>
      <c r="J503" s="8" t="s">
        <v>6</v>
      </c>
      <c r="K503" s="8" t="s">
        <v>6</v>
      </c>
    </row>
    <row r="504" spans="1:11" ht="43.35" customHeight="1" x14ac:dyDescent="0.25">
      <c r="A504" s="384" t="str">
        <f>'02 LISTE DE CONTRÔLE ET RAPPORT'!A481</f>
        <v/>
      </c>
      <c r="B504" s="63">
        <v>3301.03</v>
      </c>
      <c r="C504" s="485" t="str">
        <f>'02 LISTE DE CONTRÔLE ET RAPPORT'!C481</f>
        <v>Description du défaut: Les soupapes ne sont pas pourvues d’une inscription BZS (autocollant/plaquette) ou ne disposent pas d’une homologation OFPP (BZS)valable.</v>
      </c>
      <c r="D504" s="345" t="s">
        <v>2431</v>
      </c>
      <c r="E504" s="424"/>
      <c r="F504" s="424"/>
      <c r="G504" s="425"/>
      <c r="H504" s="8" t="s">
        <v>6</v>
      </c>
      <c r="I504" s="8" t="s">
        <v>6</v>
      </c>
      <c r="J504" s="8" t="s">
        <v>6</v>
      </c>
      <c r="K504" s="8" t="s">
        <v>6</v>
      </c>
    </row>
    <row r="505" spans="1:11" ht="33.6" customHeight="1" x14ac:dyDescent="0.25">
      <c r="A505" s="379" t="str">
        <f>'02 LISTE DE CONTRÔLE ET RAPPORT'!A482</f>
        <v/>
      </c>
      <c r="B505" s="229"/>
      <c r="C505" s="834" t="str">
        <f>'02 LISTE DE CONTRÔLE ET RAPPORT'!C482</f>
        <v>Les soupapes qui ne sont plus homologuées sont signalées dans un tableau de l’annexe 3 des «ITMO 1997 Constructions».</v>
      </c>
      <c r="D505" s="835"/>
      <c r="E505" s="835"/>
      <c r="F505" s="835"/>
      <c r="G505" s="836"/>
      <c r="H505" s="8" t="s">
        <v>6</v>
      </c>
      <c r="I505" s="8" t="s">
        <v>6</v>
      </c>
      <c r="J505" s="8" t="s">
        <v>6</v>
      </c>
      <c r="K505" s="8" t="s">
        <v>6</v>
      </c>
    </row>
    <row r="506" spans="1:11" ht="33.6" customHeight="1" x14ac:dyDescent="0.25">
      <c r="A506" s="381" t="str">
        <f>'02 LISTE DE CONTRÔLE ET RAPPORT'!A483</f>
        <v/>
      </c>
      <c r="B506" s="225"/>
      <c r="C506" s="834" t="str">
        <f>'02 LISTE DE CONTRÔLE ET RAPPORT'!C483</f>
        <v>Les soupapes doivent être remplacées. La marche à suivre doit être discutée avec l’autorité cantonale responsable des ouvrages de protection.</v>
      </c>
      <c r="D506" s="835"/>
      <c r="E506" s="835"/>
      <c r="F506" s="835"/>
      <c r="G506" s="836"/>
      <c r="H506" s="8" t="s">
        <v>6</v>
      </c>
      <c r="I506" s="8" t="s">
        <v>6</v>
      </c>
      <c r="J506" s="8" t="s">
        <v>6</v>
      </c>
      <c r="K506" s="8" t="s">
        <v>6</v>
      </c>
    </row>
    <row r="507" spans="1:11" ht="29.1" customHeight="1" x14ac:dyDescent="0.25">
      <c r="A507" s="378" t="str">
        <f>'02 LISTE DE CONTRÔLE ET RAPPORT'!A484</f>
        <v/>
      </c>
      <c r="B507" s="191">
        <v>3301.04</v>
      </c>
      <c r="C507" s="62" t="str">
        <f>'02 LISTE DE CONTRÔLE ET RAPPORT'!C484</f>
        <v>Description du défaut: Certaines soupapes sont encrassées ou ne sont pas entretenues correctement.</v>
      </c>
      <c r="D507" s="342" t="s">
        <v>2430</v>
      </c>
      <c r="E507" s="418"/>
      <c r="F507" s="418"/>
      <c r="G507" s="419"/>
      <c r="H507" s="8" t="s">
        <v>6</v>
      </c>
      <c r="I507" s="8" t="s">
        <v>6</v>
      </c>
      <c r="J507" s="8" t="s">
        <v>6</v>
      </c>
      <c r="K507" s="8" t="s">
        <v>6</v>
      </c>
    </row>
    <row r="508" spans="1:11" ht="28.35" customHeight="1" x14ac:dyDescent="0.25">
      <c r="A508" s="377" t="str">
        <f>'02 LISTE DE CONTRÔLE ET RAPPORT'!A485</f>
        <v/>
      </c>
      <c r="B508" s="326"/>
      <c r="C508" s="834" t="str">
        <f>'02 LISTE DE CONTRÔLE ET RAPPORT'!C485</f>
        <v>Il convient de contrôler les ouvertures des soupapes et d’effectuer un entretien (ITE: vérifier le fonctionnement, procéder à un nettoyage, ôter les résidus de peinture, etc.).</v>
      </c>
      <c r="D508" s="835"/>
      <c r="E508" s="835"/>
      <c r="F508" s="835"/>
      <c r="G508" s="836"/>
      <c r="H508" s="8" t="s">
        <v>6</v>
      </c>
      <c r="I508" s="8" t="s">
        <v>6</v>
      </c>
      <c r="J508" s="8" t="s">
        <v>6</v>
      </c>
      <c r="K508" s="8" t="s">
        <v>6</v>
      </c>
    </row>
    <row r="509" spans="1:11" ht="29.1" customHeight="1" x14ac:dyDescent="0.25">
      <c r="A509" s="378" t="str">
        <f>'02 LISTE DE CONTRÔLE ET RAPPORT'!A486</f>
        <v/>
      </c>
      <c r="B509" s="191">
        <v>3301.05</v>
      </c>
      <c r="C509" s="62" t="str">
        <f>'02 LISTE DE CONTRÔLE ET RAPPORT'!C486</f>
        <v>Description du défaut: Les grilles de protection près des soupapes sont rouillées ou manquantes.</v>
      </c>
      <c r="D509" s="342" t="s">
        <v>2430</v>
      </c>
      <c r="E509" s="418"/>
      <c r="F509" s="418"/>
      <c r="G509" s="419"/>
      <c r="H509" s="8" t="s">
        <v>6</v>
      </c>
      <c r="I509" s="8" t="s">
        <v>6</v>
      </c>
      <c r="J509" s="8" t="s">
        <v>6</v>
      </c>
      <c r="K509" s="8" t="s">
        <v>6</v>
      </c>
    </row>
    <row r="510" spans="1:11" ht="14.45" customHeight="1" x14ac:dyDescent="0.25">
      <c r="A510" s="377" t="str">
        <f>'02 LISTE DE CONTRÔLE ET RAPPORT'!A487</f>
        <v/>
      </c>
      <c r="B510" s="326"/>
      <c r="C510" s="834" t="str">
        <f>'02 LISTE DE CONTRÔLE ET RAPPORT'!C487</f>
        <v>Il convient de remplacer ces grilles de protection ou d’en acheter afin de les monter.</v>
      </c>
      <c r="D510" s="835"/>
      <c r="E510" s="835"/>
      <c r="F510" s="835"/>
      <c r="G510" s="836"/>
      <c r="H510" s="8" t="s">
        <v>6</v>
      </c>
      <c r="I510" s="8" t="s">
        <v>6</v>
      </c>
      <c r="J510" s="8" t="s">
        <v>6</v>
      </c>
      <c r="K510" s="8" t="s">
        <v>6</v>
      </c>
    </row>
    <row r="511" spans="1:11" ht="29.1" customHeight="1" x14ac:dyDescent="0.25">
      <c r="A511" s="384" t="str">
        <f>'02 LISTE DE CONTRÔLE ET RAPPORT'!A488</f>
        <v/>
      </c>
      <c r="B511" s="63">
        <v>3301.06</v>
      </c>
      <c r="C511" s="485" t="str">
        <f>'02 LISTE DE CONTRÔLE ET RAPPORT'!C488</f>
        <v>Description du défaut: Les plaques pare-éclats des soupapes débouchant directement à l’extérieur sont manquantes.</v>
      </c>
      <c r="D511" s="345" t="s">
        <v>2431</v>
      </c>
      <c r="E511" s="424"/>
      <c r="F511" s="424"/>
      <c r="G511" s="425"/>
      <c r="H511" s="8" t="s">
        <v>6</v>
      </c>
      <c r="I511" s="8" t="s">
        <v>6</v>
      </c>
      <c r="J511" s="8" t="s">
        <v>6</v>
      </c>
      <c r="K511" s="8" t="s">
        <v>6</v>
      </c>
    </row>
    <row r="512" spans="1:11" ht="14.45" customHeight="1" x14ac:dyDescent="0.25">
      <c r="A512" s="377" t="str">
        <f>'02 LISTE DE CONTRÔLE ET RAPPORT'!A489</f>
        <v/>
      </c>
      <c r="B512" s="326"/>
      <c r="C512" s="834" t="str">
        <f>'02 LISTE DE CONTRÔLE ET RAPPORT'!C489</f>
        <v>Il convient de se procurer des plaques pare-éclats (homologuées par l’OFPP [BZS]) et de les monter.</v>
      </c>
      <c r="D512" s="835"/>
      <c r="E512" s="835"/>
      <c r="F512" s="835"/>
      <c r="G512" s="836"/>
      <c r="H512" s="8" t="s">
        <v>6</v>
      </c>
      <c r="I512" s="8" t="s">
        <v>6</v>
      </c>
      <c r="J512" s="8" t="s">
        <v>6</v>
      </c>
      <c r="K512" s="8" t="s">
        <v>6</v>
      </c>
    </row>
    <row r="513" spans="1:11" ht="43.35" customHeight="1" x14ac:dyDescent="0.25">
      <c r="A513" s="384" t="str">
        <f>'02 LISTE DE CONTRÔLE ET RAPPORT'!A490</f>
        <v/>
      </c>
      <c r="B513" s="63">
        <v>3301.07</v>
      </c>
      <c r="C513" s="485" t="str">
        <f>'02 LISTE DE CONTRÔLE ET RAPPORT'!C490</f>
        <v>Description du défaut: Certaines VAE, VAE/PF, SSP, SSP/VAE ne fonctionnent pas correctement (ne s’ouvrent pas en cas de surpression).</v>
      </c>
      <c r="D513" s="345" t="s">
        <v>2431</v>
      </c>
      <c r="E513" s="424"/>
      <c r="F513" s="424"/>
      <c r="G513" s="425"/>
      <c r="H513" s="8" t="s">
        <v>6</v>
      </c>
      <c r="I513" s="8" t="s">
        <v>6</v>
      </c>
      <c r="J513" s="8" t="s">
        <v>6</v>
      </c>
      <c r="K513" s="8" t="s">
        <v>6</v>
      </c>
    </row>
    <row r="514" spans="1:11" ht="32.450000000000003" customHeight="1" thickBot="1" x14ac:dyDescent="0.3">
      <c r="A514" s="377" t="str">
        <f>'02 LISTE DE CONTRÔLE ET RAPPORT'!A491</f>
        <v/>
      </c>
      <c r="B514" s="326"/>
      <c r="C514" s="837" t="str">
        <f>'02 LISTE DE CONTRÔLE ET RAPPORT'!C491</f>
        <v>En cas de défaut, la marche à suivre doit être discutée avec l’autorité cantonale responsable des ouvrages de protection.</v>
      </c>
      <c r="D514" s="838"/>
      <c r="E514" s="838"/>
      <c r="F514" s="838"/>
      <c r="G514" s="839"/>
      <c r="H514" s="8" t="s">
        <v>6</v>
      </c>
      <c r="I514" s="8" t="s">
        <v>6</v>
      </c>
      <c r="J514" s="8" t="s">
        <v>6</v>
      </c>
      <c r="K514" s="8" t="s">
        <v>6</v>
      </c>
    </row>
    <row r="515" spans="1:11" ht="15" customHeight="1" thickBot="1" x14ac:dyDescent="0.3">
      <c r="A515" s="332" t="str">
        <f>'02 LISTE DE CONTRÔLE ET RAPPORT'!A492</f>
        <v/>
      </c>
      <c r="B515" s="207">
        <v>3302</v>
      </c>
      <c r="C515" s="480" t="str">
        <f>'02 LISTE DE CONTRÔLE ET RAPPORT'!C492</f>
        <v>Filtres à gaz (GF)</v>
      </c>
      <c r="D515" s="240"/>
      <c r="E515" s="465"/>
      <c r="F515" s="466"/>
      <c r="G515" s="467"/>
      <c r="H515" s="8" t="s">
        <v>6</v>
      </c>
      <c r="I515" s="8" t="s">
        <v>6</v>
      </c>
      <c r="J515" s="8" t="s">
        <v>6</v>
      </c>
      <c r="K515" s="8" t="s">
        <v>6</v>
      </c>
    </row>
    <row r="516" spans="1:11" ht="29.1" customHeight="1" x14ac:dyDescent="0.25">
      <c r="A516" s="392" t="str">
        <f>'02 LISTE DE CONTRÔLE ET RAPPORT'!A493</f>
        <v/>
      </c>
      <c r="B516" s="201">
        <v>3302.01</v>
      </c>
      <c r="C516" s="493" t="str">
        <f>'02 LISTE DE CONTRÔLE ET RAPPORT'!C493</f>
        <v>Description du défaut: Certains filtres à gaz (GF) sont manquants dans l’ouvrage de protection.</v>
      </c>
      <c r="D516" s="349" t="s">
        <v>2432</v>
      </c>
      <c r="E516" s="420"/>
      <c r="F516" s="420"/>
      <c r="G516" s="421"/>
      <c r="H516" s="8" t="s">
        <v>6</v>
      </c>
      <c r="I516" s="8" t="s">
        <v>6</v>
      </c>
      <c r="J516" s="8" t="s">
        <v>6</v>
      </c>
      <c r="K516" s="8" t="s">
        <v>6</v>
      </c>
    </row>
    <row r="517" spans="1:11" ht="33" customHeight="1" x14ac:dyDescent="0.25">
      <c r="A517" s="377" t="str">
        <f>'02 LISTE DE CONTRÔLE ET RAPPORT'!A494</f>
        <v/>
      </c>
      <c r="B517" s="229"/>
      <c r="C517" s="834" t="str">
        <f>'02 LISTE DE CONTRÔLE ET RAPPORT'!C494</f>
        <v>Il convient de se procurer les GF (homologués par l’OFPP) et de les installer. Le ou les GF (jusqu’à GF300) doivent être recouverts d’une housse de protection.</v>
      </c>
      <c r="D517" s="835"/>
      <c r="E517" s="835"/>
      <c r="F517" s="835"/>
      <c r="G517" s="836"/>
      <c r="H517" s="8" t="s">
        <v>6</v>
      </c>
      <c r="I517" s="8" t="s">
        <v>6</v>
      </c>
      <c r="J517" s="8" t="s">
        <v>6</v>
      </c>
      <c r="K517" s="8" t="s">
        <v>6</v>
      </c>
    </row>
    <row r="518" spans="1:11" ht="33" customHeight="1" x14ac:dyDescent="0.25">
      <c r="A518" s="381" t="str">
        <f>'02 LISTE DE CONTRÔLE ET RAPPORT'!A495</f>
        <v/>
      </c>
      <c r="B518" s="225"/>
      <c r="C518" s="834" t="str">
        <f>'02 LISTE DE CONTRÔLE ET RAPPORT'!C495</f>
        <v>Si tous les GF ne sont pas présents dans l’ouvrage de protection, celui-ci n’est plus opérationnel! La marche à suivre doit être discutée avec l’autorité cantonale responsable des ouvrages de protection.</v>
      </c>
      <c r="D518" s="835"/>
      <c r="E518" s="835"/>
      <c r="F518" s="835"/>
      <c r="G518" s="836"/>
      <c r="H518" s="8" t="s">
        <v>6</v>
      </c>
      <c r="I518" s="8" t="s">
        <v>6</v>
      </c>
      <c r="J518" s="8" t="s">
        <v>6</v>
      </c>
      <c r="K518" s="8" t="s">
        <v>6</v>
      </c>
    </row>
    <row r="519" spans="1:11" ht="29.1" customHeight="1" x14ac:dyDescent="0.25">
      <c r="A519" s="384" t="str">
        <f>'02 LISTE DE CONTRÔLE ET RAPPORT'!A496</f>
        <v/>
      </c>
      <c r="B519" s="63">
        <v>3302.02</v>
      </c>
      <c r="C519" s="485" t="str">
        <f>'02 LISTE DE CONTRÔLE ET RAPPORT'!C496</f>
        <v>Description du défaut: Les GF ne disposent pas d’une homologation OFPP (BZS) valable.</v>
      </c>
      <c r="D519" s="345" t="s">
        <v>2431</v>
      </c>
      <c r="E519" s="424"/>
      <c r="F519" s="424"/>
      <c r="G519" s="425"/>
      <c r="H519" s="8" t="s">
        <v>6</v>
      </c>
      <c r="I519" s="8" t="s">
        <v>6</v>
      </c>
      <c r="J519" s="8" t="s">
        <v>6</v>
      </c>
      <c r="K519" s="8" t="s">
        <v>6</v>
      </c>
    </row>
    <row r="520" spans="1:11" ht="34.35" customHeight="1" x14ac:dyDescent="0.25">
      <c r="A520" s="379" t="str">
        <f>'02 LISTE DE CONTRÔLE ET RAPPORT'!A497</f>
        <v/>
      </c>
      <c r="B520" s="229"/>
      <c r="C520" s="834" t="str">
        <f>'02 LISTE DE CONTRÔLE ET RAPPORT'!C497</f>
        <v>Les GF doivent être remplacés. Les GF qui ne sont plus homologués sont signalés dans un tableau de l’annexe 3 des «ITMO 1997 Constructions».</v>
      </c>
      <c r="D520" s="835"/>
      <c r="E520" s="835"/>
      <c r="F520" s="835"/>
      <c r="G520" s="836"/>
      <c r="H520" s="8" t="s">
        <v>6</v>
      </c>
      <c r="I520" s="8" t="s">
        <v>6</v>
      </c>
      <c r="J520" s="8" t="s">
        <v>6</v>
      </c>
      <c r="K520" s="8" t="s">
        <v>6</v>
      </c>
    </row>
    <row r="521" spans="1:11" ht="34.35" customHeight="1" x14ac:dyDescent="0.25">
      <c r="A521" s="381" t="str">
        <f>'02 LISTE DE CONTRÔLE ET RAPPORT'!A498</f>
        <v/>
      </c>
      <c r="B521" s="225"/>
      <c r="C521" s="834" t="str">
        <f>'02 LISTE DE CONTRÔLE ET RAPPORT'!C498</f>
        <v>En cas de défaut, la marche à suivre doit être discutée avec l’autorité cantonale responsable des ouvrages de protection.</v>
      </c>
      <c r="D521" s="835"/>
      <c r="E521" s="835"/>
      <c r="F521" s="835"/>
      <c r="G521" s="836"/>
      <c r="H521" s="8" t="s">
        <v>6</v>
      </c>
      <c r="I521" s="8" t="s">
        <v>6</v>
      </c>
      <c r="J521" s="8" t="s">
        <v>6</v>
      </c>
      <c r="K521" s="8" t="s">
        <v>6</v>
      </c>
    </row>
    <row r="522" spans="1:11" ht="29.1" customHeight="1" x14ac:dyDescent="0.25">
      <c r="A522" s="389" t="str">
        <f>'02 LISTE DE CONTRÔLE ET RAPPORT'!A499</f>
        <v/>
      </c>
      <c r="B522" s="198">
        <v>3302.03</v>
      </c>
      <c r="C522" s="490" t="str">
        <f>'02 LISTE DE CONTRÔLE ET RAPPORT'!C499</f>
        <v>Description du défaut: Les plombs du GF sont endommagés ou manquants.</v>
      </c>
      <c r="D522" s="346" t="s">
        <v>2432</v>
      </c>
      <c r="E522" s="420"/>
      <c r="F522" s="420"/>
      <c r="G522" s="421"/>
      <c r="H522" s="8" t="s">
        <v>6</v>
      </c>
      <c r="I522" s="8" t="s">
        <v>6</v>
      </c>
      <c r="J522" s="8" t="s">
        <v>6</v>
      </c>
      <c r="K522" s="8" t="s">
        <v>6</v>
      </c>
    </row>
    <row r="523" spans="1:11" ht="58.35" customHeight="1" x14ac:dyDescent="0.25">
      <c r="A523" s="379" t="str">
        <f>'02 LISTE DE CONTRÔLE ET RAPPORT'!A500</f>
        <v/>
      </c>
      <c r="B523" s="229"/>
      <c r="C523" s="834" t="str">
        <f>'02 LISTE DE CONTRÔLE ET RAPPORT'!C500</f>
        <v>Si les plombs sont endommagés ou ont été enlevés, il y a lieu de supposer que les GF ont été ouverts. D’entente avec l’autorité cantonale responsable des ouvrages de protection, il faut charger le fournisseur du filtre à gaz/l’entreprise spécialisée (titulaire de l’homologation) d’effectuer un contrôle et de remplacer ces filtres si leur poids a augmenté au point de dépasser les valeurs prescrites.</v>
      </c>
      <c r="D523" s="835"/>
      <c r="E523" s="835"/>
      <c r="F523" s="835"/>
      <c r="G523" s="836"/>
      <c r="H523" s="8" t="s">
        <v>6</v>
      </c>
      <c r="I523" s="8" t="s">
        <v>6</v>
      </c>
      <c r="J523" s="8" t="s">
        <v>6</v>
      </c>
      <c r="K523" s="8" t="s">
        <v>6</v>
      </c>
    </row>
    <row r="524" spans="1:11" ht="15" customHeight="1" x14ac:dyDescent="0.25">
      <c r="A524" s="381" t="str">
        <f>'02 LISTE DE CONTRÔLE ET RAPPORT'!A501</f>
        <v/>
      </c>
      <c r="B524" s="225"/>
      <c r="C524" s="834" t="str">
        <f>'02 LISTE DE CONTRÔLE ET RAPPORT'!C501</f>
        <v xml:space="preserve">Si les plombs du GF sont endommagés ou manquants, l’ouvrage de protection n’est plus opérationnel! </v>
      </c>
      <c r="D524" s="835"/>
      <c r="E524" s="835"/>
      <c r="F524" s="835"/>
      <c r="G524" s="836"/>
      <c r="H524" s="8" t="s">
        <v>6</v>
      </c>
      <c r="I524" s="8" t="s">
        <v>6</v>
      </c>
      <c r="J524" s="8" t="s">
        <v>6</v>
      </c>
      <c r="K524" s="8" t="s">
        <v>6</v>
      </c>
    </row>
    <row r="525" spans="1:11" ht="29.1" customHeight="1" x14ac:dyDescent="0.25">
      <c r="A525" s="389" t="str">
        <f>'02 LISTE DE CONTRÔLE ET RAPPORT'!A502</f>
        <v/>
      </c>
      <c r="B525" s="198">
        <v>3302.04</v>
      </c>
      <c r="C525" s="490" t="str">
        <f>'02 LISTE DE CONTRÔLE ET RAPPORT'!C502</f>
        <v>Description du défaut: Les GF sont fortement rouillés ou entièrement corrodés.</v>
      </c>
      <c r="D525" s="346" t="s">
        <v>2432</v>
      </c>
      <c r="E525" s="420"/>
      <c r="F525" s="420"/>
      <c r="G525" s="421"/>
      <c r="H525" s="8" t="s">
        <v>6</v>
      </c>
      <c r="I525" s="8" t="s">
        <v>6</v>
      </c>
      <c r="J525" s="8" t="s">
        <v>6</v>
      </c>
      <c r="K525" s="8" t="s">
        <v>6</v>
      </c>
    </row>
    <row r="526" spans="1:11" ht="14.45" customHeight="1" x14ac:dyDescent="0.25">
      <c r="A526" s="379" t="str">
        <f>'02 LISTE DE CONTRÔLE ET RAPPORT'!A503</f>
        <v/>
      </c>
      <c r="B526" s="229"/>
      <c r="C526" s="834" t="str">
        <f>'02 LISTE DE CONTRÔLE ET RAPPORT'!C503</f>
        <v xml:space="preserve">Les zones rouillées doivent être traitées. La marche à suivre en cas de dégâts dus à la corrosion ou d’autres dégâts graves doit être discutée avec l’autorité cantonale responsable des ouvrages de protection. </v>
      </c>
      <c r="D526" s="835"/>
      <c r="E526" s="835"/>
      <c r="F526" s="835"/>
      <c r="G526" s="836"/>
      <c r="H526" s="8" t="s">
        <v>6</v>
      </c>
      <c r="I526" s="8" t="s">
        <v>6</v>
      </c>
      <c r="J526" s="8" t="s">
        <v>6</v>
      </c>
      <c r="K526" s="8" t="s">
        <v>6</v>
      </c>
    </row>
    <row r="527" spans="1:11" ht="29.1" customHeight="1" x14ac:dyDescent="0.25">
      <c r="A527" s="381" t="str">
        <f>'02 LISTE DE CONTRÔLE ET RAPPORT'!A504</f>
        <v/>
      </c>
      <c r="B527" s="225"/>
      <c r="C527" s="474" t="str">
        <f>'02 LISTE DE CONTRÔLE ET RAPPORT'!C504</f>
        <v>Si les GF sont fortement rouillés ou entièrement corrodés, l’ouvrage de protection n’est plus opérationnel!</v>
      </c>
      <c r="D527" s="461"/>
      <c r="E527" s="461"/>
      <c r="F527" s="461"/>
      <c r="G527" s="462"/>
      <c r="H527" s="8" t="s">
        <v>6</v>
      </c>
      <c r="I527" s="8" t="s">
        <v>6</v>
      </c>
      <c r="J527" s="8" t="s">
        <v>6</v>
      </c>
      <c r="K527" s="8" t="s">
        <v>6</v>
      </c>
    </row>
    <row r="528" spans="1:11" ht="14.45" customHeight="1" x14ac:dyDescent="0.25">
      <c r="A528" s="384" t="str">
        <f>'02 LISTE DE CONTRÔLE ET RAPPORT'!A505</f>
        <v/>
      </c>
      <c r="B528" s="63">
        <v>3302.05</v>
      </c>
      <c r="C528" s="485" t="str">
        <f>'02 LISTE DE CONTRÔLE ET RAPPORT'!C505</f>
        <v>Description du défaut: Les GF ne sont pas vissés au sol.</v>
      </c>
      <c r="D528" s="345" t="s">
        <v>2431</v>
      </c>
      <c r="E528" s="424"/>
      <c r="F528" s="424"/>
      <c r="G528" s="425"/>
      <c r="H528" s="8" t="s">
        <v>6</v>
      </c>
      <c r="I528" s="8" t="s">
        <v>6</v>
      </c>
      <c r="J528" s="8" t="s">
        <v>6</v>
      </c>
      <c r="K528" s="8" t="s">
        <v>6</v>
      </c>
    </row>
    <row r="529" spans="1:11" ht="14.45" customHeight="1" x14ac:dyDescent="0.25">
      <c r="A529" s="377" t="str">
        <f>'02 LISTE DE CONTRÔLE ET RAPPORT'!A506</f>
        <v/>
      </c>
      <c r="B529" s="326"/>
      <c r="C529" s="834" t="str">
        <f>'02 LISTE DE CONTRÔLE ET RAPPORT'!C506</f>
        <v>Ce défaut doit être corrigé par une entreprise spécialisée.</v>
      </c>
      <c r="D529" s="835"/>
      <c r="E529" s="835"/>
      <c r="F529" s="835"/>
      <c r="G529" s="836"/>
      <c r="H529" s="8" t="s">
        <v>6</v>
      </c>
      <c r="I529" s="8" t="s">
        <v>6</v>
      </c>
      <c r="J529" s="8" t="s">
        <v>6</v>
      </c>
      <c r="K529" s="8" t="s">
        <v>6</v>
      </c>
    </row>
    <row r="530" spans="1:11" ht="29.1" customHeight="1" x14ac:dyDescent="0.25">
      <c r="A530" s="384" t="str">
        <f>'02 LISTE DE CONTRÔLE ET RAPPORT'!A507</f>
        <v/>
      </c>
      <c r="B530" s="63">
        <v>3302.06</v>
      </c>
      <c r="C530" s="485" t="str">
        <f>'02 LISTE DE CONTRÔLE ET RAPPORT'!C507</f>
        <v>Description du défaut: La direction de l’air du GF ne correspond pas à la direction de l’air du système.</v>
      </c>
      <c r="D530" s="345" t="s">
        <v>2431</v>
      </c>
      <c r="E530" s="424"/>
      <c r="F530" s="424"/>
      <c r="G530" s="425"/>
      <c r="H530" s="8" t="s">
        <v>6</v>
      </c>
      <c r="I530" s="8" t="s">
        <v>6</v>
      </c>
      <c r="J530" s="8" t="s">
        <v>6</v>
      </c>
      <c r="K530" s="8" t="s">
        <v>6</v>
      </c>
    </row>
    <row r="531" spans="1:11" ht="14.45" customHeight="1" x14ac:dyDescent="0.25">
      <c r="A531" s="377" t="str">
        <f>'02 LISTE DE CONTRÔLE ET RAPPORT'!A508</f>
        <v/>
      </c>
      <c r="B531" s="326"/>
      <c r="C531" s="834" t="str">
        <f>'02 LISTE DE CONTRÔLE ET RAPPORT'!C508</f>
        <v>Le GF doit être tourné. Ce défaut doit être corrigé par une entreprise spécialisée.</v>
      </c>
      <c r="D531" s="835"/>
      <c r="E531" s="835"/>
      <c r="F531" s="835"/>
      <c r="G531" s="836"/>
      <c r="H531" s="8" t="s">
        <v>6</v>
      </c>
      <c r="I531" s="8" t="s">
        <v>6</v>
      </c>
      <c r="J531" s="8" t="s">
        <v>6</v>
      </c>
      <c r="K531" s="8" t="s">
        <v>6</v>
      </c>
    </row>
    <row r="532" spans="1:11" ht="57.6" customHeight="1" x14ac:dyDescent="0.25">
      <c r="A532" s="384" t="str">
        <f>'02 LISTE DE CONTRÔLE ET RAPPORT'!A509</f>
        <v/>
      </c>
      <c r="B532" s="63">
        <v>3302.07</v>
      </c>
      <c r="C532" s="485" t="str">
        <f>'02 LISTE DE CONTRÔLE ET RAPPORT'!C509</f>
        <v>Description du défaut: Les pièces de tuyau en accordéon placées au niveau des raccords entre le GF (uniquement pour le «GF 600») et le système de distribution manquent d’entretien (présentent des fissures, sont fragiles).</v>
      </c>
      <c r="D532" s="345" t="s">
        <v>2431</v>
      </c>
      <c r="E532" s="424"/>
      <c r="F532" s="424"/>
      <c r="G532" s="425"/>
      <c r="H532" s="8" t="s">
        <v>6</v>
      </c>
      <c r="I532" s="8" t="s">
        <v>6</v>
      </c>
      <c r="J532" s="8" t="s">
        <v>6</v>
      </c>
      <c r="K532" s="1"/>
    </row>
    <row r="533" spans="1:11" ht="14.45" customHeight="1" thickBot="1" x14ac:dyDescent="0.3">
      <c r="A533" s="377" t="str">
        <f>'02 LISTE DE CONTRÔLE ET RAPPORT'!A510</f>
        <v/>
      </c>
      <c r="B533" s="326"/>
      <c r="C533" s="834" t="str">
        <f>'02 LISTE DE CONTRÔLE ET RAPPORT'!C510</f>
        <v>Les pièces de tuyau en accordéon doivent être entretenues (silicone ou suif) ou remplacées.</v>
      </c>
      <c r="D533" s="835"/>
      <c r="E533" s="835"/>
      <c r="F533" s="835"/>
      <c r="G533" s="836"/>
      <c r="H533" s="8" t="s">
        <v>6</v>
      </c>
      <c r="I533" s="8" t="s">
        <v>6</v>
      </c>
      <c r="J533" s="8" t="s">
        <v>6</v>
      </c>
      <c r="K533" s="1"/>
    </row>
    <row r="534" spans="1:11" ht="29.1" hidden="1" customHeight="1" x14ac:dyDescent="0.25">
      <c r="A534" s="378" t="str">
        <f>'02 LISTE DE CONTRÔLE ET RAPPORT'!A511</f>
        <v/>
      </c>
      <c r="B534" s="191">
        <v>3302.08</v>
      </c>
      <c r="C534" s="62" t="str">
        <f>'02 LISTE DE CONTRÔLE ET RAPPORT'!C511</f>
        <v>Description du défaut: Des GF de réserve sont disponibles dans l’ouvrage de protection.</v>
      </c>
      <c r="D534" s="342" t="s">
        <v>2430</v>
      </c>
      <c r="E534" s="418"/>
      <c r="F534" s="418"/>
      <c r="G534" s="419"/>
      <c r="H534" s="1" t="s">
        <v>6</v>
      </c>
      <c r="I534" s="8" t="s">
        <v>6</v>
      </c>
      <c r="J534" s="1"/>
      <c r="K534" s="1"/>
    </row>
    <row r="535" spans="1:11" ht="46.35" hidden="1" customHeight="1" thickBot="1" x14ac:dyDescent="0.3">
      <c r="A535" s="377" t="str">
        <f>'02 LISTE DE CONTRÔLE ET RAPPORT'!A512</f>
        <v/>
      </c>
      <c r="B535" s="326"/>
      <c r="C535" s="837" t="str">
        <f>'02 LISTE DE CONTRÔLE ET RAPPORT'!C512</f>
        <v>Les GF de réserve existants doivent être éliminés dans les règles de l’art ou utilisés pour un autre ouvrage de protection s’ils disposent d’une homologation OFPP (BZS) valable. La marche à suivre doit être discutée avec l’autorité cantonale responsable des ouvrages de protection.</v>
      </c>
      <c r="D535" s="838"/>
      <c r="E535" s="838"/>
      <c r="F535" s="838"/>
      <c r="G535" s="839"/>
      <c r="H535" s="1" t="s">
        <v>6</v>
      </c>
      <c r="I535" s="8" t="s">
        <v>6</v>
      </c>
      <c r="J535" s="1"/>
      <c r="K535" s="1"/>
    </row>
    <row r="536" spans="1:11" ht="15" customHeight="1" thickBot="1" x14ac:dyDescent="0.3">
      <c r="A536" s="332" t="str">
        <f>'02 LISTE DE CONTRÔLE ET RAPPORT'!A513</f>
        <v/>
      </c>
      <c r="B536" s="207">
        <v>3303</v>
      </c>
      <c r="C536" s="480" t="str">
        <f>'02 LISTE DE CONTRÔLE ET RAPPORT'!C513</f>
        <v>Petits appareils de ventilation (VA 40/75/150/300)</v>
      </c>
      <c r="D536" s="240"/>
      <c r="E536" s="465"/>
      <c r="F536" s="466"/>
      <c r="G536" s="467"/>
      <c r="H536" s="8" t="s">
        <v>6</v>
      </c>
      <c r="I536" s="8" t="s">
        <v>6</v>
      </c>
      <c r="J536" s="8" t="s">
        <v>6</v>
      </c>
      <c r="K536" s="8" t="s">
        <v>6</v>
      </c>
    </row>
    <row r="537" spans="1:11" ht="29.1" customHeight="1" x14ac:dyDescent="0.25">
      <c r="A537" s="383" t="str">
        <f>'02 LISTE DE CONTRÔLE ET RAPPORT'!A514</f>
        <v/>
      </c>
      <c r="B537" s="193">
        <v>3303.01</v>
      </c>
      <c r="C537" s="484" t="str">
        <f>'02 LISTE DE CONTRÔLE ET RAPPORT'!C514</f>
        <v>Description du défaut: L’accès au VA n’est pas garanti, de sorte que le contrôle ne peut pas être effectué.</v>
      </c>
      <c r="D537" s="344" t="s">
        <v>2431</v>
      </c>
      <c r="E537" s="424"/>
      <c r="F537" s="424"/>
      <c r="G537" s="425"/>
      <c r="H537" s="8" t="s">
        <v>6</v>
      </c>
      <c r="I537" s="8" t="s">
        <v>6</v>
      </c>
      <c r="J537" s="8" t="s">
        <v>6</v>
      </c>
      <c r="K537" s="8" t="s">
        <v>6</v>
      </c>
    </row>
    <row r="538" spans="1:11" ht="17.45" customHeight="1" x14ac:dyDescent="0.25">
      <c r="A538" s="377" t="str">
        <f>'02 LISTE DE CONTRÔLE ET RAPPORT'!A515</f>
        <v/>
      </c>
      <c r="B538" s="326"/>
      <c r="C538" s="834" t="str">
        <f>'02 LISTE DE CONTRÔLE ET RAPPORT'!C515</f>
        <v>L’accès au VA doit être garanti en tout temps pour le contrôle. L’utilisation de la manivelle doit être garantie.</v>
      </c>
      <c r="D538" s="835"/>
      <c r="E538" s="835"/>
      <c r="F538" s="835"/>
      <c r="G538" s="836"/>
      <c r="H538" s="8" t="s">
        <v>6</v>
      </c>
      <c r="I538" s="8" t="s">
        <v>6</v>
      </c>
      <c r="J538" s="8" t="s">
        <v>6</v>
      </c>
      <c r="K538" s="8" t="s">
        <v>6</v>
      </c>
    </row>
    <row r="539" spans="1:11" ht="29.1" customHeight="1" x14ac:dyDescent="0.25">
      <c r="A539" s="389" t="str">
        <f>'02 LISTE DE CONTRÔLE ET RAPPORT'!A516</f>
        <v/>
      </c>
      <c r="B539" s="198">
        <v>3303.02</v>
      </c>
      <c r="C539" s="490" t="str">
        <f>'02 LISTE DE CONTRÔLE ET RAPPORT'!C516</f>
        <v>Description du défaut: Certains VA sont manquants dans l’ouvrage de protection.</v>
      </c>
      <c r="D539" s="346" t="s">
        <v>2432</v>
      </c>
      <c r="E539" s="420"/>
      <c r="F539" s="420"/>
      <c r="G539" s="421"/>
      <c r="H539" s="8" t="s">
        <v>6</v>
      </c>
      <c r="I539" s="8" t="s">
        <v>6</v>
      </c>
      <c r="J539" s="8" t="s">
        <v>6</v>
      </c>
      <c r="K539" s="8" t="s">
        <v>6</v>
      </c>
    </row>
    <row r="540" spans="1:11" ht="33" customHeight="1" x14ac:dyDescent="0.25">
      <c r="A540" s="377" t="str">
        <f>'02 LISTE DE CONTRÔLE ET RAPPORT'!A517</f>
        <v/>
      </c>
      <c r="B540" s="326"/>
      <c r="C540" s="834" t="str">
        <f>'02 LISTE DE CONTRÔLE ET RAPPORT'!C517</f>
        <v>Il faut se procurer les VA manquants et les installer. Si certains VA ne sont pas présents dans l’ouvrage de protection, celui-ci n’est plus opérationnel! La marche à suivre doit être discutée avec l’autorité cantonale responsable des ouvrages de protection.</v>
      </c>
      <c r="D540" s="835"/>
      <c r="E540" s="835"/>
      <c r="F540" s="835"/>
      <c r="G540" s="836"/>
      <c r="H540" s="8" t="s">
        <v>6</v>
      </c>
      <c r="I540" s="8" t="s">
        <v>6</v>
      </c>
      <c r="J540" s="8" t="s">
        <v>6</v>
      </c>
      <c r="K540" s="8" t="s">
        <v>6</v>
      </c>
    </row>
    <row r="541" spans="1:11" ht="29.1" customHeight="1" x14ac:dyDescent="0.25">
      <c r="A541" s="384" t="str">
        <f>'02 LISTE DE CONTRÔLE ET RAPPORT'!A518</f>
        <v/>
      </c>
      <c r="B541" s="63">
        <v>3303.03</v>
      </c>
      <c r="C541" s="485" t="str">
        <f>'02 LISTE DE CONTRÔLE ET RAPPORT'!C518</f>
        <v>Description du défaut: Le VA ne dispose pas d’une homologation OFPP (BZS) valable.</v>
      </c>
      <c r="D541" s="345" t="s">
        <v>2431</v>
      </c>
      <c r="E541" s="424"/>
      <c r="F541" s="424"/>
      <c r="G541" s="425"/>
      <c r="H541" s="8" t="s">
        <v>6</v>
      </c>
      <c r="I541" s="8" t="s">
        <v>6</v>
      </c>
      <c r="J541" s="8" t="s">
        <v>6</v>
      </c>
      <c r="K541" s="8" t="s">
        <v>6</v>
      </c>
    </row>
    <row r="542" spans="1:11" ht="28.35" customHeight="1" x14ac:dyDescent="0.25">
      <c r="A542" s="379" t="str">
        <f>'02 LISTE DE CONTRÔLE ET RAPPORT'!A519</f>
        <v/>
      </c>
      <c r="B542" s="229"/>
      <c r="C542" s="834" t="str">
        <f>'02 LISTE DE CONTRÔLE ET RAPPORT'!C519</f>
        <v>Les VA qui ne sont plus homologués sont signalés dans un tableau de l’annexe 3 des «ITMO 1997 Constructions».</v>
      </c>
      <c r="D542" s="835"/>
      <c r="E542" s="835"/>
      <c r="F542" s="835"/>
      <c r="G542" s="836"/>
      <c r="H542" s="8" t="s">
        <v>6</v>
      </c>
      <c r="I542" s="8" t="s">
        <v>6</v>
      </c>
      <c r="J542" s="8" t="s">
        <v>6</v>
      </c>
      <c r="K542" s="8" t="s">
        <v>6</v>
      </c>
    </row>
    <row r="543" spans="1:11" ht="31.35" customHeight="1" x14ac:dyDescent="0.25">
      <c r="A543" s="381" t="str">
        <f>'02 LISTE DE CONTRÔLE ET RAPPORT'!A520</f>
        <v/>
      </c>
      <c r="B543" s="225"/>
      <c r="C543" s="834" t="str">
        <f>'02 LISTE DE CONTRÔLE ET RAPPORT'!C520</f>
        <v>Les VA doivent être remplacés. La marche à suivre doit être discutée avec l’autorité cantonale responsable des ouvrages de protection.</v>
      </c>
      <c r="D543" s="835"/>
      <c r="E543" s="835"/>
      <c r="F543" s="835"/>
      <c r="G543" s="836"/>
      <c r="H543" s="8" t="s">
        <v>6</v>
      </c>
      <c r="I543" s="8" t="s">
        <v>6</v>
      </c>
      <c r="J543" s="8" t="s">
        <v>6</v>
      </c>
      <c r="K543" s="8" t="s">
        <v>6</v>
      </c>
    </row>
    <row r="544" spans="1:11" ht="29.1" customHeight="1" x14ac:dyDescent="0.25">
      <c r="A544" s="378" t="str">
        <f>'02 LISTE DE CONTRÔLE ET RAPPORT'!A521</f>
        <v/>
      </c>
      <c r="B544" s="191">
        <v>3303.04</v>
      </c>
      <c r="C544" s="62" t="str">
        <f>'02 LISTE DE CONTRÔLE ET RAPPORT'!C521</f>
        <v>Description du défaut: Il manque une marque bleue (air frais) et une marque rouge (air filtré) sur le débitmètre d’air.</v>
      </c>
      <c r="D544" s="342" t="s">
        <v>2430</v>
      </c>
      <c r="E544" s="418"/>
      <c r="F544" s="418"/>
      <c r="G544" s="419"/>
      <c r="H544" s="8" t="s">
        <v>6</v>
      </c>
      <c r="I544" s="8" t="s">
        <v>6</v>
      </c>
      <c r="J544" s="8" t="s">
        <v>6</v>
      </c>
      <c r="K544" s="8" t="s">
        <v>6</v>
      </c>
    </row>
    <row r="545" spans="1:11" ht="29.1" customHeight="1" x14ac:dyDescent="0.25">
      <c r="A545" s="377" t="str">
        <f>'02 LISTE DE CONTRÔLE ET RAPPORT'!A522</f>
        <v/>
      </c>
      <c r="B545" s="326"/>
      <c r="C545" s="834" t="str">
        <f>'02 LISTE DE CONTRÔLE ET RAPPORT'!C522</f>
        <v>Une entreprise spécialisée doit être chargée des mesures de débit d’air nécessaires et du marquage du débitmètre d’air.</v>
      </c>
      <c r="D545" s="835"/>
      <c r="E545" s="835"/>
      <c r="F545" s="835"/>
      <c r="G545" s="836"/>
      <c r="H545" s="8" t="s">
        <v>6</v>
      </c>
      <c r="I545" s="8" t="s">
        <v>6</v>
      </c>
      <c r="J545" s="8" t="s">
        <v>6</v>
      </c>
      <c r="K545" s="8" t="s">
        <v>6</v>
      </c>
    </row>
    <row r="546" spans="1:11" ht="29.1" customHeight="1" x14ac:dyDescent="0.25">
      <c r="A546" s="384" t="str">
        <f>'02 LISTE DE CONTRÔLE ET RAPPORT'!A523</f>
        <v/>
      </c>
      <c r="B546" s="63">
        <v>3303.05</v>
      </c>
      <c r="C546" s="485" t="str">
        <f>'02 LISTE DE CONTRÔLE ET RAPPORT'!C523</f>
        <v>Description du défaut: Le clapet d’étranglement ne s’actionne pas facilement ou présente du jeu.</v>
      </c>
      <c r="D546" s="345" t="s">
        <v>2431</v>
      </c>
      <c r="E546" s="424"/>
      <c r="F546" s="424"/>
      <c r="G546" s="425"/>
      <c r="H546" s="8" t="s">
        <v>6</v>
      </c>
      <c r="I546" s="8" t="s">
        <v>6</v>
      </c>
      <c r="J546" s="8" t="s">
        <v>6</v>
      </c>
      <c r="K546" s="8" t="s">
        <v>6</v>
      </c>
    </row>
    <row r="547" spans="1:11" ht="14.45" customHeight="1" x14ac:dyDescent="0.25">
      <c r="A547" s="377" t="str">
        <f>'02 LISTE DE CONTRÔLE ET RAPPORT'!A524</f>
        <v/>
      </c>
      <c r="B547" s="326"/>
      <c r="C547" s="834" t="str">
        <f>'02 LISTE DE CONTRÔLE ET RAPPORT'!C524</f>
        <v>Ce défaut doit être corrigé par une entreprise spécialisée.</v>
      </c>
      <c r="D547" s="835"/>
      <c r="E547" s="835"/>
      <c r="F547" s="835"/>
      <c r="G547" s="836"/>
      <c r="H547" s="8" t="s">
        <v>6</v>
      </c>
      <c r="I547" s="8" t="s">
        <v>6</v>
      </c>
      <c r="J547" s="8" t="s">
        <v>6</v>
      </c>
      <c r="K547" s="8" t="s">
        <v>6</v>
      </c>
    </row>
    <row r="548" spans="1:11" ht="29.1" customHeight="1" x14ac:dyDescent="0.25">
      <c r="A548" s="384" t="str">
        <f>'02 LISTE DE CONTRÔLE ET RAPPORT'!A525</f>
        <v/>
      </c>
      <c r="B548" s="63">
        <v>3303.06</v>
      </c>
      <c r="C548" s="485" t="str">
        <f>'02 LISTE DE CONTRÔLE ET RAPPORT'!C525</f>
        <v>Description du défaut: La manivelle pour le fonctionnement de secours est manquante.</v>
      </c>
      <c r="D548" s="345" t="s">
        <v>2431</v>
      </c>
      <c r="E548" s="424"/>
      <c r="F548" s="424"/>
      <c r="G548" s="425"/>
      <c r="H548" s="8" t="s">
        <v>6</v>
      </c>
      <c r="I548" s="8" t="s">
        <v>6</v>
      </c>
      <c r="J548" s="8" t="s">
        <v>6</v>
      </c>
      <c r="K548" s="8" t="s">
        <v>6</v>
      </c>
    </row>
    <row r="549" spans="1:11" ht="14.45" customHeight="1" x14ac:dyDescent="0.25">
      <c r="A549" s="377" t="str">
        <f>'02 LISTE DE CONTRÔLE ET RAPPORT'!A526</f>
        <v/>
      </c>
      <c r="B549" s="326"/>
      <c r="C549" s="834" t="str">
        <f>'02 LISTE DE CONTRÔLE ET RAPPORT'!C526</f>
        <v>Il convient de s’en procurer une auprès du fournisseur du VA.</v>
      </c>
      <c r="D549" s="835"/>
      <c r="E549" s="835"/>
      <c r="F549" s="835"/>
      <c r="G549" s="836"/>
      <c r="H549" s="8" t="s">
        <v>6</v>
      </c>
      <c r="I549" s="8" t="s">
        <v>6</v>
      </c>
      <c r="J549" s="8" t="s">
        <v>6</v>
      </c>
      <c r="K549" s="8" t="s">
        <v>6</v>
      </c>
    </row>
    <row r="550" spans="1:11" ht="57.6" customHeight="1" x14ac:dyDescent="0.25">
      <c r="A550" s="390" t="str">
        <f>'02 LISTE DE CONTRÔLE ET RAPPORT'!A527</f>
        <v/>
      </c>
      <c r="B550" s="199">
        <v>3303.07</v>
      </c>
      <c r="C550" s="491" t="str">
        <f>'02 LISTE DE CONTRÔLE ET RAPPORT'!C527</f>
        <v>Description du défaut: Pour les VA avec commande à distance et démarrage automatique et sans collerette de protection fixe («arbre de l’entraînement manuel encastré»), il manque le capuchon de protection de l’arbre d’entraînement.</v>
      </c>
      <c r="D550" s="347" t="s">
        <v>3</v>
      </c>
      <c r="E550" s="422"/>
      <c r="F550" s="422"/>
      <c r="G550" s="423"/>
      <c r="H550" s="8" t="s">
        <v>6</v>
      </c>
      <c r="I550" s="8" t="s">
        <v>6</v>
      </c>
      <c r="J550" s="8" t="s">
        <v>6</v>
      </c>
      <c r="K550" s="8" t="s">
        <v>6</v>
      </c>
    </row>
    <row r="551" spans="1:11" ht="14.45" customHeight="1" x14ac:dyDescent="0.25">
      <c r="A551" s="377" t="str">
        <f>'02 LISTE DE CONTRÔLE ET RAPPORT'!A528</f>
        <v/>
      </c>
      <c r="B551" s="326"/>
      <c r="C551" s="834" t="str">
        <f>'02 LISTE DE CONTRÔLE ET RAPPORT'!C528</f>
        <v>Il convient de s’en procurer un et de l’installer.</v>
      </c>
      <c r="D551" s="835"/>
      <c r="E551" s="835"/>
      <c r="F551" s="835"/>
      <c r="G551" s="836"/>
      <c r="H551" s="8" t="s">
        <v>6</v>
      </c>
      <c r="I551" s="8" t="s">
        <v>6</v>
      </c>
      <c r="J551" s="8" t="s">
        <v>6</v>
      </c>
      <c r="K551" s="8" t="s">
        <v>6</v>
      </c>
    </row>
    <row r="552" spans="1:11" ht="43.35" customHeight="1" x14ac:dyDescent="0.25">
      <c r="A552" s="384" t="str">
        <f>'02 LISTE DE CONTRÔLE ET RAPPORT'!A529</f>
        <v/>
      </c>
      <c r="B552" s="63">
        <v>3303.08</v>
      </c>
      <c r="C552" s="485" t="str">
        <f>'02 LISTE DE CONTRÔLE ET RAPPORT'!C529</f>
        <v>Description du défaut: Les tuyaux flexibles en accordéon sont endommagés et/ou manquent d’entretien (présentent des fissures, sont fragiles).</v>
      </c>
      <c r="D552" s="345" t="s">
        <v>2431</v>
      </c>
      <c r="E552" s="424"/>
      <c r="F552" s="424"/>
      <c r="G552" s="425"/>
      <c r="H552" s="8" t="s">
        <v>6</v>
      </c>
      <c r="I552" s="8" t="s">
        <v>6</v>
      </c>
      <c r="J552" s="8" t="s">
        <v>6</v>
      </c>
      <c r="K552" s="8" t="s">
        <v>6</v>
      </c>
    </row>
    <row r="553" spans="1:11" ht="14.45" customHeight="1" x14ac:dyDescent="0.25">
      <c r="A553" s="377" t="str">
        <f>'02 LISTE DE CONTRÔLE ET RAPPORT'!A530</f>
        <v/>
      </c>
      <c r="B553" s="326"/>
      <c r="C553" s="834" t="str">
        <f>'02 LISTE DE CONTRÔLE ET RAPPORT'!C530</f>
        <v>Les tuyaux flexibles en accordéon doivent être entretenus (silicone ou suif) ou remplacés.</v>
      </c>
      <c r="D553" s="835"/>
      <c r="E553" s="835"/>
      <c r="F553" s="835"/>
      <c r="G553" s="836"/>
      <c r="H553" s="8" t="s">
        <v>6</v>
      </c>
      <c r="I553" s="8" t="s">
        <v>6</v>
      </c>
      <c r="J553" s="8" t="s">
        <v>6</v>
      </c>
      <c r="K553" s="8" t="s">
        <v>6</v>
      </c>
    </row>
    <row r="554" spans="1:11" ht="29.1" customHeight="1" x14ac:dyDescent="0.25">
      <c r="A554" s="384" t="str">
        <f>'02 LISTE DE CONTRÔLE ET RAPPORT'!A531</f>
        <v/>
      </c>
      <c r="B554" s="63">
        <v>3303.09</v>
      </c>
      <c r="C554" s="485" t="str">
        <f>'02 LISTE DE CONTRÔLE ET RAPPORT'!C531</f>
        <v>Description du défaut: Les tuyaux en accordéon ne sont pas montés correctement.</v>
      </c>
      <c r="D554" s="345" t="s">
        <v>2431</v>
      </c>
      <c r="E554" s="424"/>
      <c r="F554" s="424"/>
      <c r="G554" s="425"/>
      <c r="H554" s="8" t="s">
        <v>6</v>
      </c>
      <c r="I554" s="8" t="s">
        <v>6</v>
      </c>
      <c r="J554" s="8" t="s">
        <v>6</v>
      </c>
      <c r="K554" s="8" t="s">
        <v>6</v>
      </c>
    </row>
    <row r="555" spans="1:11" ht="31.35" customHeight="1" x14ac:dyDescent="0.25">
      <c r="A555" s="377" t="str">
        <f>'02 LISTE DE CONTRÔLE ET RAPPORT'!A532</f>
        <v/>
      </c>
      <c r="B555" s="326"/>
      <c r="C555" s="834" t="str">
        <f>'02 LISTE DE CONTRÔLE ET RAPPORT'!C532</f>
        <v>La marche avec filtre n’est donc pas garantie. Il convient de charger une entreprise spécialisée de modifier les raccordements.</v>
      </c>
      <c r="D555" s="835"/>
      <c r="E555" s="835"/>
      <c r="F555" s="835"/>
      <c r="G555" s="836"/>
      <c r="H555" s="8" t="s">
        <v>6</v>
      </c>
      <c r="I555" s="8" t="s">
        <v>6</v>
      </c>
      <c r="J555" s="8" t="s">
        <v>6</v>
      </c>
      <c r="K555" s="8" t="s">
        <v>6</v>
      </c>
    </row>
    <row r="556" spans="1:11" ht="29.1" customHeight="1" x14ac:dyDescent="0.25">
      <c r="A556" s="384" t="str">
        <f>'02 LISTE DE CONTRÔLE ET RAPPORT'!A533</f>
        <v/>
      </c>
      <c r="B556" s="63">
        <v>3303.1</v>
      </c>
      <c r="C556" s="485" t="str">
        <f>'02 LISTE DE CONTRÔLE ET RAPPORT'!C533</f>
        <v>Description du défaut: Le raccord des tuyaux flexibles sur les tuyaux en accordéon est endommagé ou manquant.</v>
      </c>
      <c r="D556" s="345" t="s">
        <v>2431</v>
      </c>
      <c r="E556" s="424"/>
      <c r="F556" s="424"/>
      <c r="G556" s="425"/>
      <c r="H556" s="8" t="s">
        <v>6</v>
      </c>
      <c r="I556" s="8" t="s">
        <v>6</v>
      </c>
      <c r="J556" s="8" t="s">
        <v>6</v>
      </c>
      <c r="K556" s="8" t="s">
        <v>6</v>
      </c>
    </row>
    <row r="557" spans="1:11" ht="14.45" customHeight="1" x14ac:dyDescent="0.25">
      <c r="A557" s="377" t="str">
        <f>'02 LISTE DE CONTRÔLE ET RAPPORT'!A534</f>
        <v/>
      </c>
      <c r="B557" s="326"/>
      <c r="C557" s="834" t="str">
        <f>'02 LISTE DE CONTRÔLE ET RAPPORT'!C534</f>
        <v>Le raccord doit être remis en état ou remplacé (auprès du fournisseur du VA).</v>
      </c>
      <c r="D557" s="835"/>
      <c r="E557" s="835"/>
      <c r="F557" s="835"/>
      <c r="G557" s="836"/>
      <c r="H557" s="8" t="s">
        <v>6</v>
      </c>
      <c r="I557" s="8" t="s">
        <v>6</v>
      </c>
      <c r="J557" s="8" t="s">
        <v>6</v>
      </c>
      <c r="K557" s="8" t="s">
        <v>6</v>
      </c>
    </row>
    <row r="558" spans="1:11" ht="29.1" customHeight="1" x14ac:dyDescent="0.25">
      <c r="A558" s="378" t="str">
        <f>'02 LISTE DE CONTRÔLE ET RAPPORT'!A535</f>
        <v/>
      </c>
      <c r="B558" s="191">
        <v>3303.11</v>
      </c>
      <c r="C558" s="62" t="str">
        <f>'02 LISTE DE CONTRÔLE ET RAPPORT'!C535</f>
        <v>Description du défaut: Le réservoir d’eau de condensation est endommagé ou manquant.</v>
      </c>
      <c r="D558" s="342" t="s">
        <v>2430</v>
      </c>
      <c r="E558" s="418"/>
      <c r="F558" s="418"/>
      <c r="G558" s="419"/>
      <c r="H558" s="8" t="s">
        <v>6</v>
      </c>
      <c r="I558" s="8" t="s">
        <v>6</v>
      </c>
      <c r="J558" s="8" t="s">
        <v>6</v>
      </c>
      <c r="K558" s="8" t="s">
        <v>6</v>
      </c>
    </row>
    <row r="559" spans="1:11" ht="33" customHeight="1" x14ac:dyDescent="0.25">
      <c r="A559" s="377" t="str">
        <f>'02 LISTE DE CONTRÔLE ET RAPPORT'!A536</f>
        <v/>
      </c>
      <c r="B559" s="326"/>
      <c r="C559" s="834" t="str">
        <f>'02 LISTE DE CONTRÔLE ET RAPPORT'!C536</f>
        <v xml:space="preserve">Il doit être remplacé/acheté et installé et positionné correctement selon les instructions de montage (suspendu verticalement). </v>
      </c>
      <c r="D559" s="835"/>
      <c r="E559" s="835"/>
      <c r="F559" s="835"/>
      <c r="G559" s="836"/>
      <c r="H559" s="8" t="s">
        <v>6</v>
      </c>
      <c r="I559" s="8" t="s">
        <v>6</v>
      </c>
      <c r="J559" s="8" t="s">
        <v>6</v>
      </c>
      <c r="K559" s="8" t="s">
        <v>6</v>
      </c>
    </row>
    <row r="560" spans="1:11" ht="29.1" customHeight="1" x14ac:dyDescent="0.25">
      <c r="A560" s="378" t="str">
        <f>'02 LISTE DE CONTRÔLE ET RAPPORT'!A537</f>
        <v/>
      </c>
      <c r="B560" s="191">
        <v>3303.12</v>
      </c>
      <c r="C560" s="62" t="str">
        <f>'02 LISTE DE CONTRÔLE ET RAPPORT'!C537</f>
        <v>Description du défaut: Le réservoir d’eau de condensation n’est pas sec ou pas nettoyé.</v>
      </c>
      <c r="D560" s="342" t="s">
        <v>2430</v>
      </c>
      <c r="E560" s="418"/>
      <c r="F560" s="418"/>
      <c r="G560" s="419"/>
      <c r="H560" s="8" t="s">
        <v>6</v>
      </c>
      <c r="I560" s="8" t="s">
        <v>6</v>
      </c>
      <c r="J560" s="8" t="s">
        <v>6</v>
      </c>
      <c r="K560" s="8" t="s">
        <v>6</v>
      </c>
    </row>
    <row r="561" spans="1:11" ht="14.45" customHeight="1" x14ac:dyDescent="0.25">
      <c r="A561" s="377" t="str">
        <f>'02 LISTE DE CONTRÔLE ET RAPPORT'!A538</f>
        <v/>
      </c>
      <c r="B561" s="326"/>
      <c r="C561" s="834" t="str">
        <f>'02 LISTE DE CONTRÔLE ET RAPPORT'!C538</f>
        <v>Il convient de le vider, de le nettoyer soigneusement ou de le remplacer.</v>
      </c>
      <c r="D561" s="835"/>
      <c r="E561" s="835"/>
      <c r="F561" s="835"/>
      <c r="G561" s="836"/>
      <c r="H561" s="8" t="s">
        <v>6</v>
      </c>
      <c r="I561" s="8" t="s">
        <v>6</v>
      </c>
      <c r="J561" s="8" t="s">
        <v>6</v>
      </c>
      <c r="K561" s="8" t="s">
        <v>6</v>
      </c>
    </row>
    <row r="562" spans="1:11" ht="29.1" customHeight="1" x14ac:dyDescent="0.25">
      <c r="A562" s="378" t="str">
        <f>'02 LISTE DE CONTRÔLE ET RAPPORT'!A539</f>
        <v/>
      </c>
      <c r="B562" s="191">
        <v>3303.13</v>
      </c>
      <c r="C562" s="62" t="str">
        <f>'02 LISTE DE CONTRÔLE ET RAPPORT'!C539</f>
        <v>Description du défaut: Il manque la grille de protection (grillage à souris) près de la conduite d’aspiration pour la prise d’air.</v>
      </c>
      <c r="D562" s="342" t="s">
        <v>2430</v>
      </c>
      <c r="E562" s="418"/>
      <c r="F562" s="418"/>
      <c r="G562" s="419"/>
      <c r="H562" s="8" t="s">
        <v>6</v>
      </c>
      <c r="I562" s="8" t="s">
        <v>6</v>
      </c>
      <c r="J562" s="8" t="s">
        <v>6</v>
      </c>
      <c r="K562" s="8" t="s">
        <v>6</v>
      </c>
    </row>
    <row r="563" spans="1:11" ht="14.45" customHeight="1" x14ac:dyDescent="0.25">
      <c r="A563" s="377" t="str">
        <f>'02 LISTE DE CONTRÔLE ET RAPPORT'!A540</f>
        <v/>
      </c>
      <c r="B563" s="326"/>
      <c r="C563" s="834" t="str">
        <f>'02 LISTE DE CONTRÔLE ET RAPPORT'!C540</f>
        <v>Il convient de s’en procurer une et de la monter.</v>
      </c>
      <c r="D563" s="835"/>
      <c r="E563" s="835"/>
      <c r="F563" s="835"/>
      <c r="G563" s="836"/>
      <c r="H563" s="8" t="s">
        <v>6</v>
      </c>
      <c r="I563" s="8" t="s">
        <v>6</v>
      </c>
      <c r="J563" s="8" t="s">
        <v>6</v>
      </c>
      <c r="K563" s="8" t="s">
        <v>6</v>
      </c>
    </row>
    <row r="564" spans="1:11" ht="43.35" customHeight="1" x14ac:dyDescent="0.25">
      <c r="A564" s="378" t="str">
        <f>'02 LISTE DE CONTRÔLE ET RAPPORT'!A541</f>
        <v/>
      </c>
      <c r="B564" s="191">
        <v>3303.14</v>
      </c>
      <c r="C564" s="62" t="str">
        <f>'02 LISTE DE CONTRÔLE ET RAPPORT'!C541</f>
        <v>Description du défaut: La grille de protection (grillage à souris) près de la conduite d’aspiration pour la prise d’air est encrassée, rouillée ou ne peut pas être retirée.</v>
      </c>
      <c r="D564" s="342" t="s">
        <v>2430</v>
      </c>
      <c r="E564" s="418"/>
      <c r="F564" s="418"/>
      <c r="G564" s="419"/>
      <c r="H564" s="8" t="s">
        <v>6</v>
      </c>
      <c r="I564" s="8" t="s">
        <v>6</v>
      </c>
      <c r="J564" s="8" t="s">
        <v>6</v>
      </c>
      <c r="K564" s="8" t="s">
        <v>6</v>
      </c>
    </row>
    <row r="565" spans="1:11" ht="14.45" customHeight="1" x14ac:dyDescent="0.25">
      <c r="A565" s="377" t="str">
        <f>'02 LISTE DE CONTRÔLE ET RAPPORT'!A542</f>
        <v/>
      </c>
      <c r="B565" s="326"/>
      <c r="C565" s="834" t="str">
        <f>'02 LISTE DE CONTRÔLE ET RAPPORT'!C542</f>
        <v>La grille de protection doit être retirée, nettoyée et remise en place.</v>
      </c>
      <c r="D565" s="835"/>
      <c r="E565" s="835"/>
      <c r="F565" s="835"/>
      <c r="G565" s="836"/>
      <c r="H565" s="8" t="s">
        <v>6</v>
      </c>
      <c r="I565" s="8" t="s">
        <v>6</v>
      </c>
      <c r="J565" s="8" t="s">
        <v>6</v>
      </c>
      <c r="K565" s="8" t="s">
        <v>6</v>
      </c>
    </row>
    <row r="566" spans="1:11" ht="29.1" customHeight="1" x14ac:dyDescent="0.25">
      <c r="A566" s="389" t="str">
        <f>'02 LISTE DE CONTRÔLE ET RAPPORT'!A543</f>
        <v/>
      </c>
      <c r="B566" s="198">
        <v>3303.15</v>
      </c>
      <c r="C566" s="490" t="str">
        <f>'02 LISTE DE CONTRÔLE ET RAPPORT'!C543</f>
        <v>Description du défaut: La prise d’air de l’appareil de ventilation ne contient pas de VAE.</v>
      </c>
      <c r="D566" s="346" t="s">
        <v>2432</v>
      </c>
      <c r="E566" s="420"/>
      <c r="F566" s="420"/>
      <c r="G566" s="421"/>
      <c r="H566" s="8" t="s">
        <v>6</v>
      </c>
      <c r="I566" s="8" t="s">
        <v>6</v>
      </c>
      <c r="J566" s="8" t="s">
        <v>6</v>
      </c>
      <c r="K566" s="8" t="s">
        <v>6</v>
      </c>
    </row>
    <row r="567" spans="1:11" ht="27.6" customHeight="1" x14ac:dyDescent="0.25">
      <c r="A567" s="379" t="str">
        <f>'02 LISTE DE CONTRÔLE ET RAPPORT'!A544</f>
        <v/>
      </c>
      <c r="B567" s="229"/>
      <c r="C567" s="834" t="str">
        <f>'02 LISTE DE CONTRÔLE ET RAPPORT'!C544</f>
        <v xml:space="preserve">Il convient de s’en procurer une (avec homologation OFPP [BZS] et pression de test correspondant à l’ouvrage de protection). </v>
      </c>
      <c r="D567" s="835"/>
      <c r="E567" s="835"/>
      <c r="F567" s="835"/>
      <c r="G567" s="836"/>
      <c r="H567" s="8" t="s">
        <v>6</v>
      </c>
      <c r="I567" s="8" t="s">
        <v>6</v>
      </c>
      <c r="J567" s="8" t="s">
        <v>6</v>
      </c>
      <c r="K567" s="8" t="s">
        <v>6</v>
      </c>
    </row>
    <row r="568" spans="1:11" ht="33" customHeight="1" x14ac:dyDescent="0.25">
      <c r="A568" s="381" t="str">
        <f>'02 LISTE DE CONTRÔLE ET RAPPORT'!A545</f>
        <v/>
      </c>
      <c r="B568" s="225"/>
      <c r="C568" s="834" t="str">
        <f>'02 LISTE DE CONTRÔLE ET RAPPORT'!C545</f>
        <v>Si la prise d’air du VA ne comporte pas de VAE, l’ouvrage de protection n’est plus opérationnel! La marche à suivre doit être discutée avec l’autorité cantonale responsable des ouvrages de protection.</v>
      </c>
      <c r="D568" s="835"/>
      <c r="E568" s="835"/>
      <c r="F568" s="835"/>
      <c r="G568" s="836"/>
      <c r="H568" s="8" t="s">
        <v>6</v>
      </c>
      <c r="I568" s="8" t="s">
        <v>6</v>
      </c>
      <c r="J568" s="8" t="s">
        <v>6</v>
      </c>
      <c r="K568" s="8" t="s">
        <v>6</v>
      </c>
    </row>
    <row r="569" spans="1:11" ht="14.45" customHeight="1" x14ac:dyDescent="0.25">
      <c r="A569" s="384" t="str">
        <f>'02 LISTE DE CONTRÔLE ET RAPPORT'!A546</f>
        <v/>
      </c>
      <c r="B569" s="63">
        <v>3303.16</v>
      </c>
      <c r="C569" s="485" t="str">
        <f>'02 LISTE DE CONTRÔLE ET RAPPORT'!C546</f>
        <v>Description du défaut: Le préfiltre est encrassé ou manquant.</v>
      </c>
      <c r="D569" s="345" t="s">
        <v>2431</v>
      </c>
      <c r="E569" s="424"/>
      <c r="F569" s="424"/>
      <c r="G569" s="425"/>
      <c r="H569" s="8" t="s">
        <v>6</v>
      </c>
      <c r="I569" s="8" t="s">
        <v>6</v>
      </c>
      <c r="J569" s="8" t="s">
        <v>6</v>
      </c>
      <c r="K569" s="8" t="s">
        <v>6</v>
      </c>
    </row>
    <row r="570" spans="1:11" ht="14.45" customHeight="1" x14ac:dyDescent="0.25">
      <c r="A570" s="377" t="str">
        <f>'02 LISTE DE CONTRÔLE ET RAPPORT'!A547</f>
        <v/>
      </c>
      <c r="B570" s="326"/>
      <c r="C570" s="834" t="str">
        <f>'02 LISTE DE CONTRÔLE ET RAPPORT'!C547</f>
        <v>Il faut le nettoyer/le remplacer ou en installer un.</v>
      </c>
      <c r="D570" s="835"/>
      <c r="E570" s="835"/>
      <c r="F570" s="835"/>
      <c r="G570" s="836"/>
      <c r="H570" s="8" t="s">
        <v>6</v>
      </c>
      <c r="I570" s="8" t="s">
        <v>6</v>
      </c>
      <c r="J570" s="8" t="s">
        <v>6</v>
      </c>
      <c r="K570" s="8" t="s">
        <v>6</v>
      </c>
    </row>
    <row r="571" spans="1:11" ht="29.1" customHeight="1" x14ac:dyDescent="0.25">
      <c r="A571" s="384" t="str">
        <f>'02 LISTE DE CONTRÔLE ET RAPPORT'!A548</f>
        <v/>
      </c>
      <c r="B571" s="63">
        <v>3303.17</v>
      </c>
      <c r="C571" s="485" t="str">
        <f>'02 LISTE DE CONTRÔLE ET RAPPORT'!C548</f>
        <v>Description du défaut: Certaines conduites (d’aspiration et de répartition) sont endommagées ou manquantes.</v>
      </c>
      <c r="D571" s="345" t="s">
        <v>2431</v>
      </c>
      <c r="E571" s="424"/>
      <c r="F571" s="424"/>
      <c r="G571" s="425"/>
      <c r="H571" s="8" t="s">
        <v>6</v>
      </c>
      <c r="I571" s="8" t="s">
        <v>6</v>
      </c>
      <c r="J571" s="8" t="s">
        <v>6</v>
      </c>
      <c r="K571" s="8" t="s">
        <v>6</v>
      </c>
    </row>
    <row r="572" spans="1:11" ht="29.1" customHeight="1" x14ac:dyDescent="0.25">
      <c r="A572" s="377" t="str">
        <f>'02 LISTE DE CONTRÔLE ET RAPPORT'!A549</f>
        <v/>
      </c>
      <c r="B572" s="326"/>
      <c r="C572" s="834" t="str">
        <f>'02 LISTE DE CONTRÔLE ET RAPPORT'!C549</f>
        <v>Les conduites endommagées doivent être réparées ou remplacées. Si des conduites sont manquantes, il faut s’en procurer et les installer.</v>
      </c>
      <c r="D572" s="835"/>
      <c r="E572" s="835"/>
      <c r="F572" s="835"/>
      <c r="G572" s="836"/>
      <c r="H572" s="8" t="s">
        <v>6</v>
      </c>
      <c r="I572" s="8" t="s">
        <v>6</v>
      </c>
      <c r="J572" s="8" t="s">
        <v>6</v>
      </c>
      <c r="K572" s="8" t="s">
        <v>6</v>
      </c>
    </row>
    <row r="573" spans="1:11" ht="14.45" customHeight="1" x14ac:dyDescent="0.25">
      <c r="A573" s="389" t="str">
        <f>'02 LISTE DE CONTRÔLE ET RAPPORT'!A550</f>
        <v/>
      </c>
      <c r="B573" s="198">
        <v>3303.18</v>
      </c>
      <c r="C573" s="490" t="str">
        <f>'02 LISTE DE CONTRÔLE ET RAPPORT'!C550</f>
        <v>Description du défaut: Un VA ne fonctionne pas.</v>
      </c>
      <c r="D573" s="346" t="s">
        <v>2432</v>
      </c>
      <c r="E573" s="420"/>
      <c r="F573" s="420"/>
      <c r="G573" s="421"/>
      <c r="H573" s="8" t="s">
        <v>6</v>
      </c>
      <c r="I573" s="8" t="s">
        <v>6</v>
      </c>
      <c r="J573" s="8" t="s">
        <v>6</v>
      </c>
      <c r="K573" s="8" t="s">
        <v>6</v>
      </c>
    </row>
    <row r="574" spans="1:11" ht="29.1" customHeight="1" x14ac:dyDescent="0.25">
      <c r="A574" s="379" t="str">
        <f>'02 LISTE DE CONTRÔLE ET RAPPORT'!A551</f>
        <v/>
      </c>
      <c r="B574" s="229"/>
      <c r="C574" s="834" t="str">
        <f>'02 LISTE DE CONTRÔLE ET RAPPORT'!C551</f>
        <v>Il doit être réparé par une entreprise spécialisée (détenteur du certificat d’homologation) ou remplacé si la réparation n’est plus possible.</v>
      </c>
      <c r="D574" s="835"/>
      <c r="E574" s="835"/>
      <c r="F574" s="835"/>
      <c r="G574" s="836"/>
      <c r="H574" s="8" t="s">
        <v>6</v>
      </c>
      <c r="I574" s="8" t="s">
        <v>6</v>
      </c>
      <c r="J574" s="8" t="s">
        <v>6</v>
      </c>
      <c r="K574" s="8" t="s">
        <v>6</v>
      </c>
    </row>
    <row r="575" spans="1:11" ht="29.1" customHeight="1" x14ac:dyDescent="0.25">
      <c r="A575" s="381" t="str">
        <f>'02 LISTE DE CONTRÔLE ET RAPPORT'!A552</f>
        <v/>
      </c>
      <c r="B575" s="225"/>
      <c r="C575" s="834" t="str">
        <f>'02 LISTE DE CONTRÔLE ET RAPPORT'!C552</f>
        <v>Si un VA ne fonctionne pas, l’ouvrage de protection n’est plus opérationnel! La marche à suivre doit être discutée avec l’autorité cantonale responsable des ouvrages de protection.</v>
      </c>
      <c r="D575" s="835"/>
      <c r="E575" s="835"/>
      <c r="F575" s="835"/>
      <c r="G575" s="836"/>
      <c r="H575" s="8" t="s">
        <v>6</v>
      </c>
      <c r="I575" s="8" t="s">
        <v>6</v>
      </c>
      <c r="J575" s="8" t="s">
        <v>6</v>
      </c>
      <c r="K575" s="8" t="s">
        <v>6</v>
      </c>
    </row>
    <row r="576" spans="1:11" ht="29.1" customHeight="1" x14ac:dyDescent="0.25">
      <c r="A576" s="384" t="str">
        <f>'02 LISTE DE CONTRÔLE ET RAPPORT'!A553</f>
        <v/>
      </c>
      <c r="B576" s="63">
        <v>3303.19</v>
      </c>
      <c r="C576" s="485" t="str">
        <f>'02 LISTE DE CONTRÔLE ET RAPPORT'!C553</f>
        <v>Description du défaut: Le sens de rotation de l’appareil ne correspond pas au marquage.</v>
      </c>
      <c r="D576" s="345" t="s">
        <v>2431</v>
      </c>
      <c r="E576" s="424"/>
      <c r="F576" s="424"/>
      <c r="G576" s="425"/>
      <c r="H576" s="8" t="s">
        <v>6</v>
      </c>
      <c r="I576" s="8" t="s">
        <v>6</v>
      </c>
      <c r="J576" s="8" t="s">
        <v>6</v>
      </c>
      <c r="K576" s="8" t="s">
        <v>6</v>
      </c>
    </row>
    <row r="577" spans="1:11" ht="14.45" customHeight="1" x14ac:dyDescent="0.25">
      <c r="A577" s="377" t="str">
        <f>'02 LISTE DE CONTRÔLE ET RAPPORT'!A554</f>
        <v/>
      </c>
      <c r="B577" s="326"/>
      <c r="C577" s="834" t="str">
        <f>'02 LISTE DE CONTRÔLE ET RAPPORT'!C554</f>
        <v>Le défaut doit être corrigé par un électricien.</v>
      </c>
      <c r="D577" s="835"/>
      <c r="E577" s="835"/>
      <c r="F577" s="835"/>
      <c r="G577" s="836"/>
      <c r="H577" s="8" t="s">
        <v>6</v>
      </c>
      <c r="I577" s="8" t="s">
        <v>6</v>
      </c>
      <c r="J577" s="8" t="s">
        <v>6</v>
      </c>
      <c r="K577" s="8" t="s">
        <v>6</v>
      </c>
    </row>
    <row r="578" spans="1:11" ht="14.45" customHeight="1" x14ac:dyDescent="0.25">
      <c r="A578" s="384" t="str">
        <f>'02 LISTE DE CONTRÔLE ET RAPPORT'!A555</f>
        <v/>
      </c>
      <c r="B578" s="63">
        <v>3303.2</v>
      </c>
      <c r="C578" s="485" t="str">
        <f>'02 LISTE DE CONTRÔLE ET RAPPORT'!C555</f>
        <v>Description du défaut: Le moteur est bruyant.</v>
      </c>
      <c r="D578" s="345" t="s">
        <v>2431</v>
      </c>
      <c r="E578" s="424"/>
      <c r="F578" s="424"/>
      <c r="G578" s="425"/>
      <c r="H578" s="8" t="s">
        <v>6</v>
      </c>
      <c r="I578" s="8" t="s">
        <v>6</v>
      </c>
      <c r="J578" s="8" t="s">
        <v>6</v>
      </c>
      <c r="K578" s="8" t="s">
        <v>6</v>
      </c>
    </row>
    <row r="579" spans="1:11" ht="15.6" customHeight="1" x14ac:dyDescent="0.25">
      <c r="A579" s="377" t="str">
        <f>'02 LISTE DE CONTRÔLE ET RAPPORT'!A556</f>
        <v/>
      </c>
      <c r="B579" s="326"/>
      <c r="C579" s="834" t="str">
        <f>'02 LISTE DE CONTRÔLE ET RAPPORT'!C556</f>
        <v>L’appareil doit être contrôlé par le fabricant/l’entreprise spécialisée (détenteur du certificat d’homologation).</v>
      </c>
      <c r="D579" s="835"/>
      <c r="E579" s="835"/>
      <c r="F579" s="835"/>
      <c r="G579" s="836"/>
      <c r="H579" s="8" t="s">
        <v>6</v>
      </c>
      <c r="I579" s="8" t="s">
        <v>6</v>
      </c>
      <c r="J579" s="8" t="s">
        <v>6</v>
      </c>
      <c r="K579" s="8" t="s">
        <v>6</v>
      </c>
    </row>
    <row r="580" spans="1:11" ht="29.1" customHeight="1" x14ac:dyDescent="0.25">
      <c r="A580" s="389" t="str">
        <f>'02 LISTE DE CONTRÔLE ET RAPPORT'!A557</f>
        <v/>
      </c>
      <c r="B580" s="198">
        <v>3303.21</v>
      </c>
      <c r="C580" s="490" t="str">
        <f>'02 LISTE DE CONTRÔLE ET RAPPORT'!C557</f>
        <v xml:space="preserve">Description du défaut: Le contrôle du fonctionnement de secours ne peut pas être effectué. </v>
      </c>
      <c r="D580" s="346" t="s">
        <v>2432</v>
      </c>
      <c r="E580" s="420"/>
      <c r="F580" s="420"/>
      <c r="G580" s="421"/>
      <c r="H580" s="8" t="s">
        <v>6</v>
      </c>
      <c r="I580" s="8" t="s">
        <v>6</v>
      </c>
      <c r="J580" s="8" t="s">
        <v>6</v>
      </c>
      <c r="K580" s="8" t="s">
        <v>6</v>
      </c>
    </row>
    <row r="581" spans="1:11" ht="44.45" customHeight="1" x14ac:dyDescent="0.25">
      <c r="A581" s="377" t="str">
        <f>'02 LISTE DE CONTRÔLE ET RAPPORT'!A558</f>
        <v/>
      </c>
      <c r="B581" s="326"/>
      <c r="C581" s="834" t="str">
        <f>'02 LISTE DE CONTRÔLE ET RAPPORT'!C558</f>
        <v>Si le contrôle du fonctionnement de secours ne peut pas être effectué, l’ouvrage de protection n’est plus opérationnel! La marche à suivre doit être discutée avec l’autorité cantonale responsable des ouvrages de protection.</v>
      </c>
      <c r="D581" s="835"/>
      <c r="E581" s="835"/>
      <c r="F581" s="835"/>
      <c r="G581" s="836"/>
      <c r="H581" s="8" t="s">
        <v>6</v>
      </c>
      <c r="I581" s="8" t="s">
        <v>6</v>
      </c>
      <c r="J581" s="8" t="s">
        <v>6</v>
      </c>
      <c r="K581" s="8" t="s">
        <v>6</v>
      </c>
    </row>
    <row r="582" spans="1:11" ht="29.1" customHeight="1" x14ac:dyDescent="0.25">
      <c r="A582" s="389" t="str">
        <f>'02 LISTE DE CONTRÔLE ET RAPPORT'!A559</f>
        <v/>
      </c>
      <c r="B582" s="198">
        <v>3303.22</v>
      </c>
      <c r="C582" s="490" t="str">
        <f>'02 LISTE DE CONTRÔLE ET RAPPORT'!C559</f>
        <v>Description du défaut: Une surpression minimale de 50 Pa n’est pas atteinte lors du fonctionnement de secours et en marche avec filtre.</v>
      </c>
      <c r="D582" s="346" t="s">
        <v>2432</v>
      </c>
      <c r="E582" s="420"/>
      <c r="F582" s="420"/>
      <c r="G582" s="421"/>
      <c r="H582" s="8" t="s">
        <v>6</v>
      </c>
      <c r="I582" s="8" t="s">
        <v>6</v>
      </c>
      <c r="J582" s="8" t="s">
        <v>6</v>
      </c>
      <c r="K582" s="8" t="s">
        <v>6</v>
      </c>
    </row>
    <row r="583" spans="1:11" ht="30" customHeight="1" x14ac:dyDescent="0.25">
      <c r="A583" s="379" t="str">
        <f>'02 LISTE DE CONTRÔLE ET RAPPORT'!A560</f>
        <v/>
      </c>
      <c r="B583" s="229"/>
      <c r="C583" s="834" t="str">
        <f>'02 LISTE DE CONTRÔLE ET RAPPORT'!C560</f>
        <v>En cas de défaut, la ventilation de l’ouvrage de protection doit être contrôlée par une entreprise spécialisée et, si nécessaire, remise en état.</v>
      </c>
      <c r="D583" s="835"/>
      <c r="E583" s="835"/>
      <c r="F583" s="835"/>
      <c r="G583" s="836"/>
      <c r="H583" s="8" t="s">
        <v>6</v>
      </c>
      <c r="I583" s="8" t="s">
        <v>6</v>
      </c>
      <c r="J583" s="8" t="s">
        <v>6</v>
      </c>
      <c r="K583" s="8" t="s">
        <v>6</v>
      </c>
    </row>
    <row r="584" spans="1:11" ht="47.45" customHeight="1" x14ac:dyDescent="0.25">
      <c r="A584" s="381" t="str">
        <f>'02 LISTE DE CONTRÔLE ET RAPPORT'!A561</f>
        <v/>
      </c>
      <c r="B584" s="225"/>
      <c r="C584" s="834" t="str">
        <f>'02 LISTE DE CONTRÔLE ET RAPPORT'!C561</f>
        <v>Si la surpression minimale de 50 Pa n’est pas atteinte en marche avec filtre et en mode ventilation de secours, l’ouvrage de protection n’est plus opérationnel! La marche à suivre doit être discutée avec l’autorité cantonale responsable des ouvrages de protection.</v>
      </c>
      <c r="D584" s="835"/>
      <c r="E584" s="835"/>
      <c r="F584" s="835"/>
      <c r="G584" s="836"/>
      <c r="H584" s="8" t="s">
        <v>6</v>
      </c>
      <c r="I584" s="8" t="s">
        <v>6</v>
      </c>
      <c r="J584" s="8" t="s">
        <v>6</v>
      </c>
      <c r="K584" s="8" t="s">
        <v>6</v>
      </c>
    </row>
    <row r="585" spans="1:11" ht="29.1" customHeight="1" x14ac:dyDescent="0.25">
      <c r="A585" s="378" t="str">
        <f>'02 LISTE DE CONTRÔLE ET RAPPORT'!A562</f>
        <v/>
      </c>
      <c r="B585" s="191">
        <v>3303.23</v>
      </c>
      <c r="C585" s="62" t="str">
        <f>'02 LISTE DE CONTRÔLE ET RAPPORT'!C562</f>
        <v>Description du défaut: La surpression maximale autorisée en marche sans filtre, soit 250 Pa, est dépassée.</v>
      </c>
      <c r="D585" s="342" t="s">
        <v>2430</v>
      </c>
      <c r="E585" s="418"/>
      <c r="F585" s="418"/>
      <c r="G585" s="419"/>
      <c r="H585" s="8" t="s">
        <v>6</v>
      </c>
      <c r="I585" s="8" t="s">
        <v>6</v>
      </c>
      <c r="J585" s="8" t="s">
        <v>6</v>
      </c>
      <c r="K585" s="8" t="s">
        <v>6</v>
      </c>
    </row>
    <row r="586" spans="1:11" ht="35.450000000000003" customHeight="1" x14ac:dyDescent="0.25">
      <c r="A586" s="377" t="str">
        <f>'02 LISTE DE CONTRÔLE ET RAPPORT'!A563</f>
        <v/>
      </c>
      <c r="B586" s="326"/>
      <c r="C586" s="834" t="str">
        <f>'02 LISTE DE CONTRÔLE ET RAPPORT'!C563</f>
        <v>D’entente avec l’autorité cantonale responsable des ouvrages de protection, la ventilation de l’ouvrage de protection doit être contrôlée par une entreprise spécialisée et, si nécessaire, remise en état.</v>
      </c>
      <c r="D586" s="835"/>
      <c r="E586" s="835"/>
      <c r="F586" s="835"/>
      <c r="G586" s="836"/>
      <c r="H586" s="8" t="s">
        <v>6</v>
      </c>
      <c r="I586" s="8" t="s">
        <v>6</v>
      </c>
      <c r="J586" s="8" t="s">
        <v>6</v>
      </c>
      <c r="K586" s="8" t="s">
        <v>6</v>
      </c>
    </row>
    <row r="587" spans="1:11" ht="29.1" customHeight="1" x14ac:dyDescent="0.25">
      <c r="A587" s="378" t="str">
        <f>'02 LISTE DE CONTRÔLE ET RAPPORT'!A564</f>
        <v/>
      </c>
      <c r="B587" s="191">
        <v>3303.24</v>
      </c>
      <c r="C587" s="62" t="str">
        <f>'02 LISTE DE CONTRÔLE ET RAPPORT'!C564</f>
        <v>Description du défaut: L’éclairage de secours sur le VA ne fonctionne pas ou est manquant.</v>
      </c>
      <c r="D587" s="342" t="s">
        <v>2430</v>
      </c>
      <c r="E587" s="418"/>
      <c r="F587" s="418"/>
      <c r="G587" s="419"/>
      <c r="H587" s="8" t="s">
        <v>6</v>
      </c>
      <c r="I587" s="8" t="s">
        <v>6</v>
      </c>
      <c r="J587" s="8" t="s">
        <v>6</v>
      </c>
      <c r="K587" s="8" t="s">
        <v>6</v>
      </c>
    </row>
    <row r="588" spans="1:11" ht="14.45" customHeight="1" x14ac:dyDescent="0.25">
      <c r="A588" s="377" t="str">
        <f>'02 LISTE DE CONTRÔLE ET RAPPORT'!A565</f>
        <v/>
      </c>
      <c r="B588" s="326"/>
      <c r="C588" s="834" t="str">
        <f>'02 LISTE DE CONTRÔLE ET RAPPORT'!C565</f>
        <v>Le défaut doit être corrigé par le fournisseur ou une entreprise spécialisée.</v>
      </c>
      <c r="D588" s="835"/>
      <c r="E588" s="835"/>
      <c r="F588" s="835"/>
      <c r="G588" s="836"/>
      <c r="H588" s="8" t="s">
        <v>6</v>
      </c>
      <c r="I588" s="8" t="s">
        <v>6</v>
      </c>
      <c r="J588" s="8" t="s">
        <v>6</v>
      </c>
      <c r="K588" s="8" t="s">
        <v>6</v>
      </c>
    </row>
    <row r="589" spans="1:11" ht="57.6" customHeight="1" x14ac:dyDescent="0.25">
      <c r="A589" s="390" t="str">
        <f>'02 LISTE DE CONTRÔLE ET RAPPORT'!A566</f>
        <v/>
      </c>
      <c r="B589" s="199">
        <v>3303.25</v>
      </c>
      <c r="C589" s="491" t="str">
        <f>'02 LISTE DE CONTRÔLE ET RAPPORT'!C566</f>
        <v>Description du défaut: Le VA n’est pas raccordé électriquement au moyen d’un câble, d’une fiche et d’une prise ou au moyen d’un raccordement direct par câble (en cas de protection contre les impulsions électromagnétiques [protection EMP]).</v>
      </c>
      <c r="D589" s="347" t="s">
        <v>3</v>
      </c>
      <c r="E589" s="422"/>
      <c r="F589" s="422"/>
      <c r="G589" s="423"/>
      <c r="H589" s="8" t="s">
        <v>6</v>
      </c>
      <c r="I589" s="8" t="s">
        <v>6</v>
      </c>
      <c r="J589" s="8" t="s">
        <v>6</v>
      </c>
      <c r="K589" s="8" t="s">
        <v>6</v>
      </c>
    </row>
    <row r="590" spans="1:11" ht="32.450000000000003" customHeight="1" x14ac:dyDescent="0.25">
      <c r="A590" s="377" t="str">
        <f>'02 LISTE DE CONTRÔLE ET RAPPORT'!A567</f>
        <v/>
      </c>
      <c r="B590" s="326"/>
      <c r="C590" s="834" t="str">
        <f>'02 LISTE DE CONTRÔLE ET RAPPORT'!C567</f>
        <v>La fiche existante doit être démontée par un électricien et le VA doit être raccordé directement au tableau EMP.</v>
      </c>
      <c r="D590" s="835"/>
      <c r="E590" s="835"/>
      <c r="F590" s="835"/>
      <c r="G590" s="836"/>
      <c r="H590" s="8" t="s">
        <v>6</v>
      </c>
      <c r="I590" s="8" t="s">
        <v>6</v>
      </c>
      <c r="J590" s="8" t="s">
        <v>6</v>
      </c>
      <c r="K590" s="8" t="s">
        <v>6</v>
      </c>
    </row>
    <row r="591" spans="1:11" ht="29.1" customHeight="1" x14ac:dyDescent="0.25">
      <c r="A591" s="378" t="str">
        <f>'02 LISTE DE CONTRÔLE ET RAPPORT'!A568</f>
        <v/>
      </c>
      <c r="B591" s="191">
        <v>3303.26</v>
      </c>
      <c r="C591" s="62" t="str">
        <f>'02 LISTE DE CONTRÔLE ET RAPPORT'!C568</f>
        <v>Description du défaut: Le réchauffeur d’air électrique ne fonctionne pas.</v>
      </c>
      <c r="D591" s="342" t="s">
        <v>2430</v>
      </c>
      <c r="E591" s="418"/>
      <c r="F591" s="418"/>
      <c r="G591" s="419"/>
      <c r="H591" s="8" t="s">
        <v>6</v>
      </c>
      <c r="I591" s="8" t="s">
        <v>6</v>
      </c>
      <c r="J591" s="8" t="s">
        <v>6</v>
      </c>
      <c r="K591" s="8" t="s">
        <v>6</v>
      </c>
    </row>
    <row r="592" spans="1:11" ht="34.35" customHeight="1" x14ac:dyDescent="0.25">
      <c r="A592" s="377" t="str">
        <f>'02 LISTE DE CONTRÔLE ET RAPPORT'!A569</f>
        <v/>
      </c>
      <c r="B592" s="326"/>
      <c r="C592" s="834" t="str">
        <f>'02 LISTE DE CONTRÔLE ET RAPPORT'!C569</f>
        <v xml:space="preserve">Le défaut doit être réparé par un spécialiste ou le réchauffeur doit être remplacé par le fabricant (détenteur de l’homologation). </v>
      </c>
      <c r="D592" s="835"/>
      <c r="E592" s="835"/>
      <c r="F592" s="835"/>
      <c r="G592" s="836"/>
      <c r="H592" s="8" t="s">
        <v>6</v>
      </c>
      <c r="I592" s="8" t="s">
        <v>6</v>
      </c>
      <c r="J592" s="8" t="s">
        <v>6</v>
      </c>
      <c r="K592" s="8" t="s">
        <v>6</v>
      </c>
    </row>
    <row r="593" spans="1:11" ht="43.35" customHeight="1" x14ac:dyDescent="0.25">
      <c r="A593" s="390" t="str">
        <f>'02 LISTE DE CONTRÔLE ET RAPPORT'!A570</f>
        <v/>
      </c>
      <c r="B593" s="199">
        <v>3303.27</v>
      </c>
      <c r="C593" s="491" t="str">
        <f>'02 LISTE DE CONTRÔLE ET RAPPORT'!C570</f>
        <v>Description du défaut: Le réchauffeur d’air électrique n’est pas verrouillé à l’appareil de ventilation (abris d’hôpitaux et d’EMS construits après 2012).</v>
      </c>
      <c r="D593" s="347" t="s">
        <v>3</v>
      </c>
      <c r="E593" s="422"/>
      <c r="F593" s="422"/>
      <c r="G593" s="423"/>
      <c r="H593" s="8" t="s">
        <v>6</v>
      </c>
      <c r="I593" s="8" t="s">
        <v>6</v>
      </c>
      <c r="J593" s="8" t="s">
        <v>6</v>
      </c>
      <c r="K593" s="8" t="s">
        <v>6</v>
      </c>
    </row>
    <row r="594" spans="1:11" ht="33" customHeight="1" thickBot="1" x14ac:dyDescent="0.3">
      <c r="A594" s="377" t="str">
        <f>'02 LISTE DE CONTRÔLE ET RAPPORT'!A571</f>
        <v/>
      </c>
      <c r="B594" s="326"/>
      <c r="C594" s="837" t="str">
        <f>'02 LISTE DE CONTRÔLE ET RAPPORT'!C571</f>
        <v>Le réchauffeur d’air électrique ne doit être mis en service qu’en même temps que le VA. C’est pourquoi le VA et le réchauffeur d’air électrique doivent être directement raccordés au courant. Le réchauffeur d’air électrique doit être verrouillé avec l’appareil de ventilation VA.</v>
      </c>
      <c r="D594" s="838"/>
      <c r="E594" s="838"/>
      <c r="F594" s="838"/>
      <c r="G594" s="839"/>
      <c r="H594" s="8" t="s">
        <v>6</v>
      </c>
      <c r="I594" s="8" t="s">
        <v>6</v>
      </c>
      <c r="J594" s="8" t="s">
        <v>6</v>
      </c>
      <c r="K594" s="8" t="s">
        <v>6</v>
      </c>
    </row>
    <row r="595" spans="1:11" ht="15" customHeight="1" thickBot="1" x14ac:dyDescent="0.3">
      <c r="A595" s="332" t="str">
        <f>'02 LISTE DE CONTRÔLE ET RAPPORT'!A572</f>
        <v/>
      </c>
      <c r="B595" s="207">
        <v>3304</v>
      </c>
      <c r="C595" s="480" t="str">
        <f>'02 LISTE DE CONTRÔLE ET RAPPORT'!C572</f>
        <v>VA central (VA 1200-9000)</v>
      </c>
      <c r="D595" s="240"/>
      <c r="E595" s="465"/>
      <c r="F595" s="466"/>
      <c r="G595" s="467"/>
      <c r="H595" s="8" t="s">
        <v>6</v>
      </c>
      <c r="I595" s="8" t="s">
        <v>6</v>
      </c>
      <c r="J595" s="8" t="s">
        <v>6</v>
      </c>
      <c r="K595" s="1"/>
    </row>
    <row r="596" spans="1:11" ht="29.1" customHeight="1" x14ac:dyDescent="0.25">
      <c r="A596" s="383" t="str">
        <f>'02 LISTE DE CONTRÔLE ET RAPPORT'!A573</f>
        <v/>
      </c>
      <c r="B596" s="193">
        <v>3304.01</v>
      </c>
      <c r="C596" s="484" t="str">
        <f>'02 LISTE DE CONTRÔLE ET RAPPORT'!C573</f>
        <v>Description du défaut: Le VA ne dispose pas d’une homologation OFPP (BZS) valable.</v>
      </c>
      <c r="D596" s="344" t="s">
        <v>2431</v>
      </c>
      <c r="E596" s="424"/>
      <c r="F596" s="424"/>
      <c r="G596" s="425"/>
      <c r="H596" s="8" t="s">
        <v>6</v>
      </c>
      <c r="I596" s="8" t="s">
        <v>6</v>
      </c>
      <c r="J596" s="8" t="s">
        <v>6</v>
      </c>
      <c r="K596" s="1"/>
    </row>
    <row r="597" spans="1:11" ht="29.45" customHeight="1" x14ac:dyDescent="0.25">
      <c r="A597" s="377" t="str">
        <f>'02 LISTE DE CONTRÔLE ET RAPPORT'!A574</f>
        <v/>
      </c>
      <c r="B597" s="326"/>
      <c r="C597" s="834" t="str">
        <f>'02 LISTE DE CONTRÔLE ET RAPPORT'!C574</f>
        <v>Les VA qui ne sont plus homologués doivent être remplacés. La marche à suivre doit être discutée avec l’autorité cantonale responsable des ouvrages de protection.</v>
      </c>
      <c r="D597" s="835"/>
      <c r="E597" s="835"/>
      <c r="F597" s="835"/>
      <c r="G597" s="836"/>
      <c r="H597" s="8" t="s">
        <v>6</v>
      </c>
      <c r="I597" s="8" t="s">
        <v>6</v>
      </c>
      <c r="J597" s="8" t="s">
        <v>6</v>
      </c>
      <c r="K597" s="1"/>
    </row>
    <row r="598" spans="1:11" ht="14.45" customHeight="1" x14ac:dyDescent="0.25">
      <c r="A598" s="389" t="str">
        <f>'02 LISTE DE CONTRÔLE ET RAPPORT'!A575</f>
        <v/>
      </c>
      <c r="B598" s="198">
        <v>3304.02</v>
      </c>
      <c r="C598" s="490" t="str">
        <f>'02 LISTE DE CONTRÔLE ET RAPPORT'!C575</f>
        <v>Description du défaut: Le VA ne fonctionne pas.</v>
      </c>
      <c r="D598" s="346" t="s">
        <v>2432</v>
      </c>
      <c r="E598" s="420"/>
      <c r="F598" s="420"/>
      <c r="G598" s="421"/>
      <c r="H598" s="8" t="s">
        <v>6</v>
      </c>
      <c r="I598" s="8" t="s">
        <v>6</v>
      </c>
      <c r="J598" s="8" t="s">
        <v>6</v>
      </c>
      <c r="K598" s="1"/>
    </row>
    <row r="599" spans="1:11" ht="31.35" customHeight="1" x14ac:dyDescent="0.25">
      <c r="A599" s="379" t="str">
        <f>'02 LISTE DE CONTRÔLE ET RAPPORT'!A576</f>
        <v/>
      </c>
      <c r="B599" s="229"/>
      <c r="C599" s="834" t="str">
        <f>'02 LISTE DE CONTRÔLE ET RAPPORT'!C576</f>
        <v>Il doit être réparé par une entreprise spécialisée (détenteur de l’homologation) ou remplacé si la réparation n’est plus possible.</v>
      </c>
      <c r="D599" s="835"/>
      <c r="E599" s="835"/>
      <c r="F599" s="835"/>
      <c r="G599" s="836"/>
      <c r="H599" s="8" t="s">
        <v>6</v>
      </c>
      <c r="I599" s="8" t="s">
        <v>6</v>
      </c>
      <c r="J599" s="8" t="s">
        <v>6</v>
      </c>
      <c r="K599" s="1"/>
    </row>
    <row r="600" spans="1:11" ht="36.6" customHeight="1" x14ac:dyDescent="0.25">
      <c r="A600" s="381" t="str">
        <f>'02 LISTE DE CONTRÔLE ET RAPPORT'!A577</f>
        <v/>
      </c>
      <c r="B600" s="225"/>
      <c r="C600" s="834" t="str">
        <f>'02 LISTE DE CONTRÔLE ET RAPPORT'!C577</f>
        <v>Si le VA ne fonctionne pas, l’ouvrage de protection n’est plus opérationnel! La marche à suivre doit être discutée avec l’autorité cantonale responsable des ouvrages de protection.</v>
      </c>
      <c r="D600" s="835"/>
      <c r="E600" s="835"/>
      <c r="F600" s="835"/>
      <c r="G600" s="836"/>
      <c r="H600" s="8" t="s">
        <v>6</v>
      </c>
      <c r="I600" s="8" t="s">
        <v>6</v>
      </c>
      <c r="J600" s="8" t="s">
        <v>6</v>
      </c>
      <c r="K600" s="1"/>
    </row>
    <row r="601" spans="1:11" ht="29.1" customHeight="1" x14ac:dyDescent="0.25">
      <c r="A601" s="384" t="str">
        <f>'02 LISTE DE CONTRÔLE ET RAPPORT'!A578</f>
        <v/>
      </c>
      <c r="B601" s="63">
        <v>3304.03</v>
      </c>
      <c r="C601" s="485" t="str">
        <f>'02 LISTE DE CONTRÔLE ET RAPPORT'!C578</f>
        <v>Description du défaut: Le VA ne dispose pas d’un entraînement manuel.</v>
      </c>
      <c r="D601" s="345" t="s">
        <v>2431</v>
      </c>
      <c r="E601" s="424"/>
      <c r="F601" s="424"/>
      <c r="G601" s="425"/>
      <c r="H601" s="8" t="s">
        <v>6</v>
      </c>
      <c r="I601" s="8" t="s">
        <v>6</v>
      </c>
      <c r="J601" s="8" t="s">
        <v>6</v>
      </c>
      <c r="K601" s="1"/>
    </row>
    <row r="602" spans="1:11" ht="29.45" customHeight="1" x14ac:dyDescent="0.25">
      <c r="A602" s="377" t="str">
        <f>'02 LISTE DE CONTRÔLE ET RAPPORT'!A579</f>
        <v/>
      </c>
      <c r="B602" s="326"/>
      <c r="C602" s="834" t="str">
        <f>'02 LISTE DE CONTRÔLE ET RAPPORT'!C579</f>
        <v>Le défaut (p. ex. une fixation ou une manivelle manquante) doit être corrigé en collaboration avec une entreprise spécialisée.</v>
      </c>
      <c r="D602" s="835"/>
      <c r="E602" s="835"/>
      <c r="F602" s="835"/>
      <c r="G602" s="836"/>
      <c r="H602" s="8" t="s">
        <v>6</v>
      </c>
      <c r="I602" s="8" t="s">
        <v>6</v>
      </c>
      <c r="J602" s="8" t="s">
        <v>6</v>
      </c>
      <c r="K602" s="1"/>
    </row>
    <row r="603" spans="1:11" ht="14.45" customHeight="1" x14ac:dyDescent="0.25">
      <c r="A603" s="384" t="str">
        <f>'02 LISTE DE CONTRÔLE ET RAPPORT'!A580</f>
        <v/>
      </c>
      <c r="B603" s="63">
        <v>3304.04</v>
      </c>
      <c r="C603" s="485" t="str">
        <f>'02 LISTE DE CONTRÔLE ET RAPPORT'!C580</f>
        <v>Description du défaut: Le moteur ne tourne pas dans le bon sens.</v>
      </c>
      <c r="D603" s="345" t="s">
        <v>2431</v>
      </c>
      <c r="E603" s="424"/>
      <c r="F603" s="424"/>
      <c r="G603" s="425"/>
      <c r="H603" s="8" t="s">
        <v>6</v>
      </c>
      <c r="I603" s="8" t="s">
        <v>6</v>
      </c>
      <c r="J603" s="8" t="s">
        <v>6</v>
      </c>
      <c r="K603" s="1"/>
    </row>
    <row r="604" spans="1:11" ht="14.45" customHeight="1" x14ac:dyDescent="0.25">
      <c r="A604" s="377" t="str">
        <f>'02 LISTE DE CONTRÔLE ET RAPPORT'!A581</f>
        <v/>
      </c>
      <c r="B604" s="326"/>
      <c r="C604" s="834" t="str">
        <f>'02 LISTE DE CONTRÔLE ET RAPPORT'!C581</f>
        <v>Le défaut doit être corrigé par un électricien.</v>
      </c>
      <c r="D604" s="835"/>
      <c r="E604" s="835"/>
      <c r="F604" s="835"/>
      <c r="G604" s="836"/>
      <c r="H604" s="8" t="s">
        <v>6</v>
      </c>
      <c r="I604" s="8" t="s">
        <v>6</v>
      </c>
      <c r="J604" s="8" t="s">
        <v>6</v>
      </c>
      <c r="K604" s="1"/>
    </row>
    <row r="605" spans="1:11" ht="29.1" customHeight="1" x14ac:dyDescent="0.25">
      <c r="A605" s="389" t="str">
        <f>'02 LISTE DE CONTRÔLE ET RAPPORT'!A582</f>
        <v/>
      </c>
      <c r="B605" s="198">
        <v>3304.05</v>
      </c>
      <c r="C605" s="490" t="str">
        <f>'02 LISTE DE CONTRÔLE ET RAPPORT'!C582</f>
        <v>Description du défaut: Les courroies de transmission pour tous les modes d’exploitation sont manquantes.</v>
      </c>
      <c r="D605" s="346" t="s">
        <v>2432</v>
      </c>
      <c r="E605" s="420"/>
      <c r="F605" s="420"/>
      <c r="G605" s="421"/>
      <c r="H605" s="8" t="s">
        <v>6</v>
      </c>
      <c r="I605" s="8" t="s">
        <v>6</v>
      </c>
      <c r="J605" s="8" t="s">
        <v>6</v>
      </c>
      <c r="K605" s="1"/>
    </row>
    <row r="606" spans="1:11" ht="14.45" customHeight="1" x14ac:dyDescent="0.25">
      <c r="A606" s="379" t="str">
        <f>'02 LISTE DE CONTRÔLE ET RAPPORT'!A583</f>
        <v/>
      </c>
      <c r="B606" s="229"/>
      <c r="C606" s="834" t="str">
        <f>'02 LISTE DE CONTRÔLE ET RAPPORT'!C583</f>
        <v>Il convient de s’en procurer.</v>
      </c>
      <c r="D606" s="835"/>
      <c r="E606" s="835"/>
      <c r="F606" s="835"/>
      <c r="G606" s="836"/>
      <c r="H606" s="8" t="s">
        <v>6</v>
      </c>
      <c r="I606" s="8" t="s">
        <v>6</v>
      </c>
      <c r="J606" s="8" t="s">
        <v>6</v>
      </c>
      <c r="K606" s="1"/>
    </row>
    <row r="607" spans="1:11" ht="45" customHeight="1" x14ac:dyDescent="0.25">
      <c r="A607" s="381" t="str">
        <f>'02 LISTE DE CONTRÔLE ET RAPPORT'!A584</f>
        <v/>
      </c>
      <c r="B607" s="225"/>
      <c r="C607" s="834" t="str">
        <f>'02 LISTE DE CONTRÔLE ET RAPPORT'!C584</f>
        <v>Si les courroies de transmission pour tous les modes d’exploitation sont manquantes, l’ouvrage de protection n’est plus opérationnel! La marche à suivre doit être discutée avec l’autorité cantonale responsable des ouvrages de protection.</v>
      </c>
      <c r="D607" s="835"/>
      <c r="E607" s="835"/>
      <c r="F607" s="835"/>
      <c r="G607" s="836"/>
      <c r="H607" s="8" t="s">
        <v>6</v>
      </c>
      <c r="I607" s="8" t="s">
        <v>6</v>
      </c>
      <c r="J607" s="8" t="s">
        <v>6</v>
      </c>
      <c r="K607" s="1"/>
    </row>
    <row r="608" spans="1:11" ht="29.1" customHeight="1" x14ac:dyDescent="0.25">
      <c r="A608" s="384" t="str">
        <f>'02 LISTE DE CONTRÔLE ET RAPPORT'!A585</f>
        <v/>
      </c>
      <c r="B608" s="63">
        <v>3304.06</v>
      </c>
      <c r="C608" s="485" t="str">
        <f>'02 LISTE DE CONTRÔLE ET RAPPORT'!C585</f>
        <v xml:space="preserve">Description du défaut: Les courroies de transmission de rechange pour tous les modes d’exploitation sont manquantes. </v>
      </c>
      <c r="D608" s="345" t="s">
        <v>2431</v>
      </c>
      <c r="E608" s="424"/>
      <c r="F608" s="424"/>
      <c r="G608" s="425"/>
      <c r="H608" s="8" t="s">
        <v>6</v>
      </c>
      <c r="I608" s="8" t="s">
        <v>6</v>
      </c>
      <c r="J608" s="8" t="s">
        <v>6</v>
      </c>
      <c r="K608" s="1"/>
    </row>
    <row r="609" spans="1:11" ht="29.1" customHeight="1" x14ac:dyDescent="0.25">
      <c r="A609" s="377" t="str">
        <f>'02 LISTE DE CONTRÔLE ET RAPPORT'!A586</f>
        <v/>
      </c>
      <c r="B609" s="326"/>
      <c r="C609" s="834" t="str">
        <f>'02 LISTE DE CONTRÔLE ET RAPPORT'!C586</f>
        <v>Il convient de s’en procurer et de les étiqueter comme il se doit. Pour chaque courroie de transmission, il convient de disposer d’une courroie de rechange étiquetée.</v>
      </c>
      <c r="D609" s="835"/>
      <c r="E609" s="835"/>
      <c r="F609" s="835"/>
      <c r="G609" s="836"/>
      <c r="H609" s="8" t="s">
        <v>6</v>
      </c>
      <c r="I609" s="8" t="s">
        <v>6</v>
      </c>
      <c r="J609" s="8" t="s">
        <v>6</v>
      </c>
      <c r="K609" s="1"/>
    </row>
    <row r="610" spans="1:11" ht="29.1" customHeight="1" x14ac:dyDescent="0.25">
      <c r="A610" s="378" t="str">
        <f>'02 LISTE DE CONTRÔLE ET RAPPORT'!A587</f>
        <v/>
      </c>
      <c r="B610" s="191">
        <v>3304.07</v>
      </c>
      <c r="C610" s="62" t="str">
        <f>'02 LISTE DE CONTRÔLE ET RAPPORT'!C587</f>
        <v>Description du défaut: La natte du filtre d’air de roulement est manquante ou encrassée.</v>
      </c>
      <c r="D610" s="342" t="s">
        <v>2430</v>
      </c>
      <c r="E610" s="418"/>
      <c r="F610" s="418"/>
      <c r="G610" s="419"/>
      <c r="H610" s="8" t="s">
        <v>6</v>
      </c>
      <c r="I610" s="8" t="s">
        <v>6</v>
      </c>
      <c r="J610" s="8" t="s">
        <v>6</v>
      </c>
      <c r="K610" s="1"/>
    </row>
    <row r="611" spans="1:11" ht="14.45" customHeight="1" x14ac:dyDescent="0.25">
      <c r="A611" s="377" t="str">
        <f>'02 LISTE DE CONTRÔLE ET RAPPORT'!A588</f>
        <v/>
      </c>
      <c r="B611" s="326"/>
      <c r="C611" s="834" t="str">
        <f>'02 LISTE DE CONTRÔLE ET RAPPORT'!C588</f>
        <v>La natte du filtre d’air de roulement doit être nettoyée ou remplacée.</v>
      </c>
      <c r="D611" s="835"/>
      <c r="E611" s="835"/>
      <c r="F611" s="835"/>
      <c r="G611" s="836"/>
      <c r="H611" s="8" t="s">
        <v>6</v>
      </c>
      <c r="I611" s="8" t="s">
        <v>6</v>
      </c>
      <c r="J611" s="8" t="s">
        <v>6</v>
      </c>
      <c r="K611" s="1"/>
    </row>
    <row r="612" spans="1:11" ht="29.1" customHeight="1" x14ac:dyDescent="0.25">
      <c r="A612" s="378" t="str">
        <f>'02 LISTE DE CONTRÔLE ET RAPPORT'!A589</f>
        <v/>
      </c>
      <c r="B612" s="191">
        <v>3304.08</v>
      </c>
      <c r="C612" s="62" t="str">
        <f>'02 LISTE DE CONTRÔLE ET RAPPORT'!C589</f>
        <v>Description du défaut: La natte de rechange du filtre d’air de roulement est manquante.</v>
      </c>
      <c r="D612" s="342" t="s">
        <v>2430</v>
      </c>
      <c r="E612" s="418"/>
      <c r="F612" s="418"/>
      <c r="G612" s="419"/>
      <c r="H612" s="8" t="s">
        <v>6</v>
      </c>
      <c r="I612" s="8" t="s">
        <v>6</v>
      </c>
      <c r="J612" s="8" t="s">
        <v>6</v>
      </c>
      <c r="K612" s="1"/>
    </row>
    <row r="613" spans="1:11" ht="14.45" customHeight="1" x14ac:dyDescent="0.25">
      <c r="A613" s="377" t="str">
        <f>'02 LISTE DE CONTRÔLE ET RAPPORT'!A590</f>
        <v/>
      </c>
      <c r="B613" s="326"/>
      <c r="C613" s="834" t="str">
        <f>'02 LISTE DE CONTRÔLE ET RAPPORT'!C590</f>
        <v>Il convient de s’en procurer une.</v>
      </c>
      <c r="D613" s="835"/>
      <c r="E613" s="835"/>
      <c r="F613" s="835"/>
      <c r="G613" s="836"/>
      <c r="H613" s="8" t="s">
        <v>6</v>
      </c>
      <c r="I613" s="8" t="s">
        <v>6</v>
      </c>
      <c r="J613" s="8" t="s">
        <v>6</v>
      </c>
      <c r="K613" s="1"/>
    </row>
    <row r="614" spans="1:11" ht="14.45" customHeight="1" x14ac:dyDescent="0.25">
      <c r="A614" s="384" t="str">
        <f>'02 LISTE DE CONTRÔLE ET RAPPORT'!A591</f>
        <v/>
      </c>
      <c r="B614" s="63">
        <v>3304.09</v>
      </c>
      <c r="C614" s="485" t="str">
        <f>'02 LISTE DE CONTRÔLE ET RAPPORT'!C591</f>
        <v>Description du défaut: Les SSP ne s’ouvrent pas (en mode surpression).</v>
      </c>
      <c r="D614" s="345" t="s">
        <v>2431</v>
      </c>
      <c r="E614" s="424"/>
      <c r="F614" s="424"/>
      <c r="G614" s="425"/>
      <c r="H614" s="8" t="s">
        <v>6</v>
      </c>
      <c r="I614" s="8" t="s">
        <v>6</v>
      </c>
      <c r="J614" s="8" t="s">
        <v>6</v>
      </c>
      <c r="K614" s="1"/>
    </row>
    <row r="615" spans="1:11" ht="29.45" customHeight="1" x14ac:dyDescent="0.25">
      <c r="A615" s="377" t="str">
        <f>'02 LISTE DE CONTRÔLE ET RAPPORT'!A592</f>
        <v/>
      </c>
      <c r="B615" s="326"/>
      <c r="C615" s="834" t="str">
        <f>'02 LISTE DE CONTRÔLE ET RAPPORT'!C592</f>
        <v>D’entente avec l’autorité cantonale responsable des ouvrages de protection, la ventilation de l’ouvrage de protection doit être contrôlée par une entreprise spécialisée et, si nécessaire, remise en état.</v>
      </c>
      <c r="D615" s="835"/>
      <c r="E615" s="835"/>
      <c r="F615" s="835"/>
      <c r="G615" s="836"/>
      <c r="H615" s="8" t="s">
        <v>6</v>
      </c>
      <c r="I615" s="8" t="s">
        <v>6</v>
      </c>
      <c r="J615" s="8" t="s">
        <v>6</v>
      </c>
      <c r="K615" s="1"/>
    </row>
    <row r="616" spans="1:11" ht="29.1" customHeight="1" x14ac:dyDescent="0.25">
      <c r="A616" s="389" t="str">
        <f>'02 LISTE DE CONTRÔLE ET RAPPORT'!A593</f>
        <v/>
      </c>
      <c r="B616" s="198">
        <v>3304.1</v>
      </c>
      <c r="C616" s="490" t="str">
        <f>'02 LISTE DE CONTRÔLE ET RAPPORT'!C593</f>
        <v>Description du défaut: Une surpression minimale de 50 Pa n’est pas atteinte en marche avec filtre et en mode ventilation de secours.</v>
      </c>
      <c r="D616" s="346" t="s">
        <v>2432</v>
      </c>
      <c r="E616" s="420"/>
      <c r="F616" s="420"/>
      <c r="G616" s="421"/>
      <c r="H616" s="8" t="s">
        <v>6</v>
      </c>
      <c r="I616" s="8" t="s">
        <v>6</v>
      </c>
      <c r="J616" s="8" t="s">
        <v>6</v>
      </c>
      <c r="K616" s="1"/>
    </row>
    <row r="617" spans="1:11" ht="29.45" customHeight="1" x14ac:dyDescent="0.25">
      <c r="A617" s="379" t="str">
        <f>'02 LISTE DE CONTRÔLE ET RAPPORT'!A594</f>
        <v/>
      </c>
      <c r="B617" s="229"/>
      <c r="C617" s="834" t="str">
        <f>'02 LISTE DE CONTRÔLE ET RAPPORT'!C594</f>
        <v>La ventilation de l’ouvrage de protection doit être contrôlée par une entreprise spécialisée et, si nécessaire, remise en état.</v>
      </c>
      <c r="D617" s="835"/>
      <c r="E617" s="835"/>
      <c r="F617" s="835"/>
      <c r="G617" s="836"/>
      <c r="H617" s="8" t="s">
        <v>6</v>
      </c>
      <c r="I617" s="8" t="s">
        <v>6</v>
      </c>
      <c r="J617" s="8" t="s">
        <v>6</v>
      </c>
      <c r="K617" s="1"/>
    </row>
    <row r="618" spans="1:11" ht="46.35" customHeight="1" x14ac:dyDescent="0.25">
      <c r="A618" s="381" t="str">
        <f>'02 LISTE DE CONTRÔLE ET RAPPORT'!A595</f>
        <v/>
      </c>
      <c r="B618" s="225"/>
      <c r="C618" s="834" t="str">
        <f>'02 LISTE DE CONTRÔLE ET RAPPORT'!C595</f>
        <v>Si une surpression minimale de 50 Pa n’est pas atteinte en marche avec filtre et en mode ventilation de secours, l’ouvrage de protection n’est plus opérationnel! La marche à suivre doit être discutée avec l’autorité cantonale responsable des ouvrages de protection.</v>
      </c>
      <c r="D618" s="835"/>
      <c r="E618" s="835"/>
      <c r="F618" s="835"/>
      <c r="G618" s="836"/>
      <c r="H618" s="8" t="s">
        <v>6</v>
      </c>
      <c r="I618" s="8" t="s">
        <v>6</v>
      </c>
      <c r="J618" s="8" t="s">
        <v>6</v>
      </c>
      <c r="K618" s="1"/>
    </row>
    <row r="619" spans="1:11" ht="29.1" customHeight="1" x14ac:dyDescent="0.25">
      <c r="A619" s="378" t="str">
        <f>'02 LISTE DE CONTRÔLE ET RAPPORT'!A596</f>
        <v/>
      </c>
      <c r="B619" s="191">
        <v>3304.11</v>
      </c>
      <c r="C619" s="62" t="str">
        <f>'02 LISTE DE CONTRÔLE ET RAPPORT'!C596</f>
        <v>Description du défaut: La surpression maximale autorisée en marche sans filtre, soit 250 Pa, est dépassée.</v>
      </c>
      <c r="D619" s="342" t="s">
        <v>2430</v>
      </c>
      <c r="E619" s="418"/>
      <c r="F619" s="418"/>
      <c r="G619" s="419"/>
      <c r="H619" s="8" t="s">
        <v>6</v>
      </c>
      <c r="I619" s="8" t="s">
        <v>6</v>
      </c>
      <c r="J619" s="8" t="s">
        <v>6</v>
      </c>
      <c r="K619" s="1"/>
    </row>
    <row r="620" spans="1:11" ht="28.35" customHeight="1" x14ac:dyDescent="0.25">
      <c r="A620" s="377" t="str">
        <f>'02 LISTE DE CONTRÔLE ET RAPPORT'!A597</f>
        <v/>
      </c>
      <c r="B620" s="326"/>
      <c r="C620" s="834" t="str">
        <f>'02 LISTE DE CONTRÔLE ET RAPPORT'!C597</f>
        <v>D’entente avec l’autorité cantonale responsable des ouvrages de protection, la ventilation de l’ouvrage de protection doit être contrôlée par une entreprise spécialisée et, si nécessaire, remise en état.</v>
      </c>
      <c r="D620" s="835"/>
      <c r="E620" s="835"/>
      <c r="F620" s="835"/>
      <c r="G620" s="836"/>
      <c r="H620" s="8" t="s">
        <v>6</v>
      </c>
      <c r="I620" s="8" t="s">
        <v>6</v>
      </c>
      <c r="J620" s="8" t="s">
        <v>6</v>
      </c>
      <c r="K620" s="1"/>
    </row>
    <row r="621" spans="1:11" ht="29.1" customHeight="1" x14ac:dyDescent="0.25">
      <c r="A621" s="389" t="str">
        <f>'02 LISTE DE CONTRÔLE ET RAPPORT'!A598</f>
        <v/>
      </c>
      <c r="B621" s="198">
        <v>3304.12</v>
      </c>
      <c r="C621" s="490" t="str">
        <f>'02 LISTE DE CONTRÔLE ET RAPPORT'!C598</f>
        <v>Description du défaut: Le contrôle de la ventilation de secours ne peut pas être effectué.</v>
      </c>
      <c r="D621" s="346" t="s">
        <v>2432</v>
      </c>
      <c r="E621" s="420"/>
      <c r="F621" s="420"/>
      <c r="G621" s="421"/>
      <c r="H621" s="8" t="s">
        <v>6</v>
      </c>
      <c r="I621" s="8" t="s">
        <v>6</v>
      </c>
      <c r="J621" s="8" t="s">
        <v>6</v>
      </c>
      <c r="K621" s="1"/>
    </row>
    <row r="622" spans="1:11" ht="46.35" customHeight="1" thickBot="1" x14ac:dyDescent="0.3">
      <c r="A622" s="377" t="str">
        <f>'02 LISTE DE CONTRÔLE ET RAPPORT'!A599</f>
        <v/>
      </c>
      <c r="B622" s="326"/>
      <c r="C622" s="834" t="str">
        <f>'02 LISTE DE CONTRÔLE ET RAPPORT'!C599</f>
        <v>Si le contrôle de la ventilation de secours ne peut pas être effectué, l’ouvrage de protection n’est plus opérationnel! La marche à suivre doit être discutée avec l’autorité cantonale responsable des ouvrages de protection.</v>
      </c>
      <c r="D622" s="835"/>
      <c r="E622" s="835"/>
      <c r="F622" s="835"/>
      <c r="G622" s="836"/>
      <c r="H622" s="8" t="s">
        <v>6</v>
      </c>
      <c r="I622" s="8" t="s">
        <v>6</v>
      </c>
      <c r="J622" s="8" t="s">
        <v>6</v>
      </c>
      <c r="K622" s="1"/>
    </row>
    <row r="623" spans="1:11" ht="29.1" hidden="1" customHeight="1" x14ac:dyDescent="0.25">
      <c r="A623" s="384" t="str">
        <f>'02 LISTE DE CONTRÔLE ET RAPPORT'!A600</f>
        <v/>
      </c>
      <c r="B623" s="63">
        <v>3304.13</v>
      </c>
      <c r="C623" s="485" t="str">
        <f>'02 LISTE DE CONTRÔLE ET RAPPORT'!C600</f>
        <v>Description du défaut: S’il y a un registre de chauffage à eau, le système de protection antigel est manquant.</v>
      </c>
      <c r="D623" s="345" t="s">
        <v>2431</v>
      </c>
      <c r="E623" s="424"/>
      <c r="F623" s="424"/>
      <c r="G623" s="425"/>
      <c r="H623" s="8" t="s">
        <v>6</v>
      </c>
      <c r="I623" s="8" t="s">
        <v>6</v>
      </c>
      <c r="J623" s="1"/>
      <c r="K623" s="1"/>
    </row>
    <row r="624" spans="1:11" ht="33" hidden="1" customHeight="1" x14ac:dyDescent="0.25">
      <c r="A624" s="379" t="str">
        <f>'02 LISTE DE CONTRÔLE ET RAPPORT'!A601</f>
        <v/>
      </c>
      <c r="B624" s="229"/>
      <c r="C624" s="834" t="str">
        <f>'02 LISTE DE CONTRÔLE ET RAPPORT'!C601</f>
        <v>Afin que l’eau ne gèle pas dans l’échangeur de chaleur lorsque la température extérieure est basse, le ventilateur doit être verrouillé par un système de protection antigel.</v>
      </c>
      <c r="D624" s="835"/>
      <c r="E624" s="835"/>
      <c r="F624" s="835"/>
      <c r="G624" s="836"/>
      <c r="H624" s="8" t="s">
        <v>6</v>
      </c>
      <c r="I624" s="8" t="s">
        <v>6</v>
      </c>
      <c r="J624" s="1"/>
      <c r="K624" s="1"/>
    </row>
    <row r="625" spans="1:11" ht="21" hidden="1" customHeight="1" x14ac:dyDescent="0.25">
      <c r="A625" s="380" t="str">
        <f>'02 LISTE DE CONTRÔLE ET RAPPORT'!A602</f>
        <v/>
      </c>
      <c r="B625" s="222"/>
      <c r="C625" s="834" t="str">
        <f>'02 LISTE DE CONTRÔLE ET RAPPORT'!C602</f>
        <v xml:space="preserve">Il convient de faire installer une protection antigel selon les ITO 1977, fig. 3.4-10, par une entreprise spécialisée. </v>
      </c>
      <c r="D625" s="835"/>
      <c r="E625" s="835"/>
      <c r="F625" s="835"/>
      <c r="G625" s="836"/>
      <c r="H625" s="8" t="s">
        <v>6</v>
      </c>
      <c r="I625" s="8" t="s">
        <v>6</v>
      </c>
      <c r="J625" s="1"/>
      <c r="K625" s="1"/>
    </row>
    <row r="626" spans="1:11" ht="27.6" hidden="1" customHeight="1" x14ac:dyDescent="0.25">
      <c r="A626" s="381" t="str">
        <f>'02 LISTE DE CONTRÔLE ET RAPPORT'!A603</f>
        <v/>
      </c>
      <c r="B626" s="225"/>
      <c r="C626" s="834" t="str">
        <f>'02 LISTE DE CONTRÔLE ET RAPPORT'!C603</f>
        <v>Un projet de rénovation doit être élaboré en collaboration avec l’autorité cantonale responsable des ouvrages de protection et soumis par la voie de service à l’OFPP pour approbation.</v>
      </c>
      <c r="D626" s="835"/>
      <c r="E626" s="835"/>
      <c r="F626" s="835"/>
      <c r="G626" s="836"/>
      <c r="H626" s="8" t="s">
        <v>6</v>
      </c>
      <c r="I626" s="8" t="s">
        <v>6</v>
      </c>
      <c r="J626" s="1"/>
      <c r="K626" s="1"/>
    </row>
    <row r="627" spans="1:11" ht="29.1" hidden="1" customHeight="1" x14ac:dyDescent="0.25">
      <c r="A627" s="384" t="str">
        <f>'02 LISTE DE CONTRÔLE ET RAPPORT'!A604</f>
        <v/>
      </c>
      <c r="B627" s="63">
        <v>3304.14</v>
      </c>
      <c r="C627" s="485" t="str">
        <f>'02 LISTE DE CONTRÔLE ET RAPPORT'!C604</f>
        <v>Description du défaut: La commande du système de protection antigel ne fonctionne pas.</v>
      </c>
      <c r="D627" s="345" t="s">
        <v>2431</v>
      </c>
      <c r="E627" s="424"/>
      <c r="F627" s="424"/>
      <c r="G627" s="425"/>
      <c r="H627" s="8" t="s">
        <v>6</v>
      </c>
      <c r="I627" s="8" t="s">
        <v>6</v>
      </c>
      <c r="J627" s="1"/>
      <c r="K627" s="1"/>
    </row>
    <row r="628" spans="1:11" ht="44.1" hidden="1" customHeight="1" x14ac:dyDescent="0.25">
      <c r="A628" s="377" t="str">
        <f>'02 LISTE DE CONTRÔLE ET RAPPORT'!A605</f>
        <v/>
      </c>
      <c r="B628" s="326"/>
      <c r="C628" s="834" t="str">
        <f>'02 LISTE DE CONTRÔLE ET RAPPORT'!C605</f>
        <v>Afin que l’eau ne gèle pas dans l’échangeur de chaleur lorsque la température extérieure est basse, le ventilateur doit être verrouillé par un système de protection antigel. Il convient de faire réparer l’installation de protection antigel par une entreprise spécialisée.</v>
      </c>
      <c r="D628" s="835"/>
      <c r="E628" s="835"/>
      <c r="F628" s="835"/>
      <c r="G628" s="836"/>
      <c r="H628" s="8" t="s">
        <v>6</v>
      </c>
      <c r="I628" s="8" t="s">
        <v>6</v>
      </c>
      <c r="J628" s="1"/>
      <c r="K628" s="1"/>
    </row>
    <row r="629" spans="1:11" ht="29.1" hidden="1" customHeight="1" x14ac:dyDescent="0.25">
      <c r="A629" s="378" t="str">
        <f>'02 LISTE DE CONTRÔLE ET RAPPORT'!A606</f>
        <v/>
      </c>
      <c r="B629" s="191">
        <v>3304.15</v>
      </c>
      <c r="C629" s="62" t="str">
        <f>'02 LISTE DE CONTRÔLE ET RAPPORT'!C606</f>
        <v>Description du défaut: Le chauffage de secours (deuxième registre de chauffage électrique) ne fonctionne pas.</v>
      </c>
      <c r="D629" s="342" t="s">
        <v>2430</v>
      </c>
      <c r="E629" s="418"/>
      <c r="F629" s="418"/>
      <c r="G629" s="419"/>
      <c r="H629" s="8" t="s">
        <v>6</v>
      </c>
      <c r="I629" s="8" t="s">
        <v>6</v>
      </c>
      <c r="J629" s="1"/>
      <c r="K629" s="1"/>
    </row>
    <row r="630" spans="1:11" ht="14.45" hidden="1" customHeight="1" x14ac:dyDescent="0.25">
      <c r="A630" s="377" t="str">
        <f>'02 LISTE DE CONTRÔLE ET RAPPORT'!A607</f>
        <v/>
      </c>
      <c r="B630" s="326"/>
      <c r="C630" s="834" t="str">
        <f>'02 LISTE DE CONTRÔLE ET RAPPORT'!C607</f>
        <v>Il convient de le faire réparer par une entreprise spécialisée.</v>
      </c>
      <c r="D630" s="835"/>
      <c r="E630" s="835"/>
      <c r="F630" s="835"/>
      <c r="G630" s="836"/>
      <c r="H630" s="8" t="s">
        <v>6</v>
      </c>
      <c r="I630" s="8" t="s">
        <v>6</v>
      </c>
      <c r="J630" s="1"/>
      <c r="K630" s="1"/>
    </row>
    <row r="631" spans="1:11" ht="43.35" hidden="1" customHeight="1" x14ac:dyDescent="0.25">
      <c r="A631" s="378" t="str">
        <f>'02 LISTE DE CONTRÔLE ET RAPPORT'!A608</f>
        <v/>
      </c>
      <c r="B631" s="191">
        <v>3304.16</v>
      </c>
      <c r="C631" s="62" t="str">
        <f>'02 LISTE DE CONTRÔLE ET RAPPORT'!C608</f>
        <v>Description du défaut: Le chauffage de secours au moyen de la récupération de la chaleur du moteur diesel du groupe électrogène de secours ne fonctionne pas.</v>
      </c>
      <c r="D631" s="342" t="s">
        <v>2430</v>
      </c>
      <c r="E631" s="418"/>
      <c r="F631" s="418"/>
      <c r="G631" s="419"/>
      <c r="H631" s="8" t="s">
        <v>6</v>
      </c>
      <c r="I631" s="8" t="s">
        <v>6</v>
      </c>
      <c r="J631" s="1"/>
      <c r="K631" s="1"/>
    </row>
    <row r="632" spans="1:11" ht="14.45" hidden="1" customHeight="1" x14ac:dyDescent="0.25">
      <c r="A632" s="377" t="str">
        <f>'02 LISTE DE CONTRÔLE ET RAPPORT'!A609</f>
        <v/>
      </c>
      <c r="B632" s="326"/>
      <c r="C632" s="834" t="str">
        <f>'02 LISTE DE CONTRÔLE ET RAPPORT'!C609</f>
        <v>Il convient de le faire réparer par une entreprise spécialisée.</v>
      </c>
      <c r="D632" s="835"/>
      <c r="E632" s="835"/>
      <c r="F632" s="835"/>
      <c r="G632" s="836"/>
      <c r="H632" s="8" t="s">
        <v>6</v>
      </c>
      <c r="I632" s="8" t="s">
        <v>6</v>
      </c>
      <c r="J632" s="1"/>
      <c r="K632" s="1"/>
    </row>
    <row r="633" spans="1:11" ht="43.35" hidden="1" customHeight="1" x14ac:dyDescent="0.25">
      <c r="A633" s="378" t="str">
        <f>'02 LISTE DE CONTRÔLE ET RAPPORT'!A610</f>
        <v/>
      </c>
      <c r="B633" s="191">
        <v>3304.17</v>
      </c>
      <c r="C633" s="62" t="str">
        <f>'02 LISTE DE CONTRÔLE ET RAPPORT'!C610</f>
        <v>Description du défaut: Le chauffage en temps de paix sur la base d’un système de pompage d’eau chaude du chauffage normal ne fonctionne pas.</v>
      </c>
      <c r="D633" s="342" t="s">
        <v>2430</v>
      </c>
      <c r="E633" s="418"/>
      <c r="F633" s="418"/>
      <c r="G633" s="419"/>
      <c r="H633" s="8" t="s">
        <v>6</v>
      </c>
      <c r="I633" s="8" t="s">
        <v>6</v>
      </c>
      <c r="J633" s="1"/>
      <c r="K633" s="1"/>
    </row>
    <row r="634" spans="1:11" ht="16.350000000000001" hidden="1" customHeight="1" x14ac:dyDescent="0.25">
      <c r="A634" s="379" t="str">
        <f>'02 LISTE DE CONTRÔLE ET RAPPORT'!A611</f>
        <v/>
      </c>
      <c r="B634" s="229"/>
      <c r="C634" s="834" t="str">
        <f>'02 LISTE DE CONTRÔLE ET RAPPORT'!C611</f>
        <v>Il convient de le faire réparer par une entreprise spécialisée.</v>
      </c>
      <c r="D634" s="835"/>
      <c r="E634" s="835"/>
      <c r="F634" s="835"/>
      <c r="G634" s="836"/>
      <c r="H634" s="8" t="s">
        <v>6</v>
      </c>
      <c r="I634" s="8" t="s">
        <v>6</v>
      </c>
      <c r="J634" s="1"/>
      <c r="K634" s="1"/>
    </row>
    <row r="635" spans="1:11" ht="29.1" hidden="1" customHeight="1" x14ac:dyDescent="0.25">
      <c r="A635" s="381" t="str">
        <f>'02 LISTE DE CONTRÔLE ET RAPPORT'!A612</f>
        <v/>
      </c>
      <c r="B635" s="225"/>
      <c r="C635" s="834" t="str">
        <f>'02 LISTE DE CONTRÔLE ET RAPPORT'!C612</f>
        <v>En cas de défaut, la marche à suivre doit être discutée avec l’autorité cantonale responsable des ouvrages de protection</v>
      </c>
      <c r="D635" s="835"/>
      <c r="E635" s="835"/>
      <c r="F635" s="835"/>
      <c r="G635" s="836"/>
      <c r="H635" s="8" t="s">
        <v>6</v>
      </c>
      <c r="I635" s="8" t="s">
        <v>6</v>
      </c>
      <c r="J635" s="1"/>
      <c r="K635" s="1"/>
    </row>
    <row r="636" spans="1:11" ht="43.35" hidden="1" customHeight="1" x14ac:dyDescent="0.25">
      <c r="A636" s="384" t="str">
        <f>'02 LISTE DE CONTRÔLE ET RAPPORT'!A613</f>
        <v/>
      </c>
      <c r="B636" s="63">
        <v>3304.18</v>
      </c>
      <c r="C636" s="485" t="str">
        <f>'02 LISTE DE CONTRÔLE ET RAPPORT'!C613</f>
        <v>Description du défaut: Juste avant l’entrée de l’ouvrage de protection, il manque une possibilité d’interrompre l’alimentation en eau chaude pompée.</v>
      </c>
      <c r="D636" s="345" t="s">
        <v>2431</v>
      </c>
      <c r="E636" s="424"/>
      <c r="F636" s="424"/>
      <c r="G636" s="425"/>
      <c r="H636" s="8" t="s">
        <v>6</v>
      </c>
      <c r="I636" s="8" t="s">
        <v>6</v>
      </c>
      <c r="J636" s="1"/>
      <c r="K636" s="1"/>
    </row>
    <row r="637" spans="1:11" ht="14.45" hidden="1" customHeight="1" x14ac:dyDescent="0.25">
      <c r="A637" s="377" t="str">
        <f>'02 LISTE DE CONTRÔLE ET RAPPORT'!A614</f>
        <v/>
      </c>
      <c r="B637" s="326"/>
      <c r="C637" s="834" t="str">
        <f>'02 LISTE DE CONTRÔLE ET RAPPORT'!C614</f>
        <v>Une possibilité d’interrompre l’alimentation doit être installée par une entreprise spécialisée.</v>
      </c>
      <c r="D637" s="835"/>
      <c r="E637" s="835"/>
      <c r="F637" s="835"/>
      <c r="G637" s="836"/>
      <c r="H637" s="8" t="s">
        <v>6</v>
      </c>
      <c r="I637" s="8" t="s">
        <v>6</v>
      </c>
      <c r="J637" s="1"/>
      <c r="K637" s="1"/>
    </row>
    <row r="638" spans="1:11" ht="43.35" hidden="1" customHeight="1" x14ac:dyDescent="0.25">
      <c r="A638" s="378" t="str">
        <f>'02 LISTE DE CONTRÔLE ET RAPPORT'!A615</f>
        <v/>
      </c>
      <c r="B638" s="191">
        <v>3304.19</v>
      </c>
      <c r="C638" s="62" t="str">
        <f>'02 LISTE DE CONTRÔLE ET RAPPORT'!C615</f>
        <v>Description du défaut: Il existe une installation de réfrigération (appareil de refroidissement) qui n’est pas prévue pour le groupe électrogène de secours.</v>
      </c>
      <c r="D638" s="342" t="s">
        <v>2430</v>
      </c>
      <c r="E638" s="418"/>
      <c r="F638" s="418"/>
      <c r="G638" s="419"/>
      <c r="H638" s="8" t="s">
        <v>6</v>
      </c>
      <c r="I638" s="8" t="s">
        <v>6</v>
      </c>
      <c r="J638" s="1"/>
      <c r="K638" s="1"/>
    </row>
    <row r="639" spans="1:11" ht="75.599999999999994" hidden="1" customHeight="1" thickBot="1" x14ac:dyDescent="0.3">
      <c r="A639" s="377" t="str">
        <f>'02 LISTE DE CONTRÔLE ET RAPPORT'!A616</f>
        <v/>
      </c>
      <c r="B639" s="326"/>
      <c r="C639" s="837" t="str">
        <f>'02 LISTE DE CONTRÔLE ET RAPPORT'!C616</f>
        <v>Les installations de réfrigération de tous les ouvrages de protection doivent être démontées si elles ne sont pas utilisées pour les groupes électrogènes de secours (machines à froid, tours de refroidissement et commandes électriques correspondantes). Si le système de distribution d’eau froide existant avec des appareils à induction n’est pas utilisé comme système de chauffage, il peut également être mis hors service et démonté. En cas de défaut, la marche à suivre doit être discutée avec l’autorité cantonale responsable des ouvrages de protection.</v>
      </c>
      <c r="D639" s="838"/>
      <c r="E639" s="838"/>
      <c r="F639" s="838"/>
      <c r="G639" s="839"/>
      <c r="H639" s="8" t="s">
        <v>6</v>
      </c>
      <c r="I639" s="8" t="s">
        <v>6</v>
      </c>
      <c r="J639" s="1"/>
      <c r="K639" s="1"/>
    </row>
    <row r="640" spans="1:11" ht="29.45" customHeight="1" thickBot="1" x14ac:dyDescent="0.3">
      <c r="A640" s="332" t="str">
        <f>'02 LISTE DE CONTRÔLE ET RAPPORT'!A617</f>
        <v/>
      </c>
      <c r="B640" s="207">
        <v>3305</v>
      </c>
      <c r="C640" s="480" t="str">
        <f>'02 LISTE DE CONTRÔLE ET RAPPORT'!C617</f>
        <v xml:space="preserve">Conduites d’air / clapets étanches aux gaz / disques d’obturation / raccords flexibles de tuyaux ou de gaines </v>
      </c>
      <c r="D640" s="240"/>
      <c r="E640" s="465"/>
      <c r="F640" s="466"/>
      <c r="G640" s="467"/>
      <c r="H640" s="8" t="s">
        <v>6</v>
      </c>
      <c r="I640" s="8" t="s">
        <v>6</v>
      </c>
      <c r="J640" s="8" t="s">
        <v>6</v>
      </c>
      <c r="K640" s="8" t="s">
        <v>6</v>
      </c>
    </row>
    <row r="641" spans="1:11" ht="43.35" customHeight="1" x14ac:dyDescent="0.25">
      <c r="A641" s="383" t="str">
        <f>'02 LISTE DE CONTRÔLE ET RAPPORT'!A618</f>
        <v/>
      </c>
      <c r="B641" s="193">
        <v>3305.01</v>
      </c>
      <c r="C641" s="484" t="str">
        <f>'02 LISTE DE CONTRÔLE ET RAPPORT'!C618</f>
        <v>Description du défaut: Les conduites d’air frais, d’air filtré, d’air pulsé, d’air de roulement et les conduites d’évacuation d’air ne sont pas complètes ou intactes.</v>
      </c>
      <c r="D641" s="344" t="s">
        <v>2431</v>
      </c>
      <c r="E641" s="424"/>
      <c r="F641" s="424"/>
      <c r="G641" s="425"/>
      <c r="H641" s="8" t="s">
        <v>6</v>
      </c>
      <c r="I641" s="8" t="s">
        <v>6</v>
      </c>
      <c r="J641" s="8" t="s">
        <v>6</v>
      </c>
      <c r="K641" s="8" t="s">
        <v>6</v>
      </c>
    </row>
    <row r="642" spans="1:11" ht="14.45" customHeight="1" x14ac:dyDescent="0.25">
      <c r="A642" s="377" t="str">
        <f>'02 LISTE DE CONTRÔLE ET RAPPORT'!A619</f>
        <v/>
      </c>
      <c r="B642" s="326"/>
      <c r="C642" s="834" t="str">
        <f>'02 LISTE DE CONTRÔLE ET RAPPORT'!C619</f>
        <v>Les conduites d’air concernées doivent être complétées ou réparées par une entreprise spécialisée.</v>
      </c>
      <c r="D642" s="835"/>
      <c r="E642" s="835"/>
      <c r="F642" s="835"/>
      <c r="G642" s="836"/>
      <c r="H642" s="8" t="s">
        <v>6</v>
      </c>
      <c r="I642" s="8" t="s">
        <v>6</v>
      </c>
      <c r="J642" s="8" t="s">
        <v>6</v>
      </c>
      <c r="K642" s="8" t="s">
        <v>6</v>
      </c>
    </row>
    <row r="643" spans="1:11" ht="43.35" customHeight="1" x14ac:dyDescent="0.25">
      <c r="A643" s="384" t="str">
        <f>'02 LISTE DE CONTRÔLE ET RAPPORT'!A620</f>
        <v/>
      </c>
      <c r="B643" s="63">
        <v>3305.02</v>
      </c>
      <c r="C643" s="485" t="str">
        <f>'02 LISTE DE CONTRÔLE ET RAPPORT'!C620</f>
        <v>Description du défaut: Certaines conduites d’air frais, d’air filtré, d’air pulsé, d’air de roulement et certaines conduites d’évacuation d’air ne sont pas fixées de manière à résister aux chocs.</v>
      </c>
      <c r="D643" s="345" t="s">
        <v>2431</v>
      </c>
      <c r="E643" s="424"/>
      <c r="F643" s="424"/>
      <c r="G643" s="425"/>
      <c r="H643" s="8" t="s">
        <v>6</v>
      </c>
      <c r="I643" s="8" t="s">
        <v>6</v>
      </c>
      <c r="J643" s="8" t="s">
        <v>6</v>
      </c>
      <c r="K643" s="8" t="s">
        <v>6</v>
      </c>
    </row>
    <row r="644" spans="1:11" ht="14.45" customHeight="1" x14ac:dyDescent="0.25">
      <c r="A644" s="377" t="str">
        <f>'02 LISTE DE CONTRÔLE ET RAPPORT'!A621</f>
        <v/>
      </c>
      <c r="B644" s="326"/>
      <c r="C644" s="834" t="str">
        <f>'02 LISTE DE CONTRÔLE ET RAPPORT'!C621</f>
        <v>Les conduites d’air concernées doivent être fixées selon les IT Chocs par une entreprise spécialisée.</v>
      </c>
      <c r="D644" s="835"/>
      <c r="E644" s="835"/>
      <c r="F644" s="835"/>
      <c r="G644" s="836"/>
      <c r="H644" s="8" t="s">
        <v>6</v>
      </c>
      <c r="I644" s="8" t="s">
        <v>6</v>
      </c>
      <c r="J644" s="8" t="s">
        <v>6</v>
      </c>
      <c r="K644" s="8" t="s">
        <v>6</v>
      </c>
    </row>
    <row r="645" spans="1:11" ht="43.35" customHeight="1" x14ac:dyDescent="0.25">
      <c r="A645" s="378" t="str">
        <f>'02 LISTE DE CONTRÔLE ET RAPPORT'!A622</f>
        <v/>
      </c>
      <c r="B645" s="191">
        <v>3305.03</v>
      </c>
      <c r="C645" s="62" t="str">
        <f>'02 LISTE DE CONTRÔLE ET RAPPORT'!C622</f>
        <v xml:space="preserve">Description du défaut: Les positions de base des clapets de réglage pour les conduites d’arrivée et d’évacuation d’air ne sont pas marquées. </v>
      </c>
      <c r="D645" s="342" t="s">
        <v>2430</v>
      </c>
      <c r="E645" s="418"/>
      <c r="F645" s="418"/>
      <c r="G645" s="419"/>
      <c r="H645" s="8" t="s">
        <v>6</v>
      </c>
      <c r="I645" s="8" t="s">
        <v>6</v>
      </c>
      <c r="J645" s="8" t="s">
        <v>6</v>
      </c>
      <c r="K645" s="1"/>
    </row>
    <row r="646" spans="1:11" ht="46.35" customHeight="1" x14ac:dyDescent="0.25">
      <c r="A646" s="377" t="str">
        <f>'02 LISTE DE CONTRÔLE ET RAPPORT'!A623</f>
        <v/>
      </c>
      <c r="B646" s="326"/>
      <c r="C646" s="834" t="str">
        <f>'02 LISTE DE CONTRÔLE ET RAPPORT'!C623</f>
        <v xml:space="preserve">Les positions des clapets (OUVERT/FERMÉ) pour les conduites d’arrivée et d’évacuation d’air doivent être marquées. Il est recommandé de marquer les positions de base à l’aide d’un feutre indélébile ou d’un autre moyen approprié. </v>
      </c>
      <c r="D646" s="835"/>
      <c r="E646" s="835"/>
      <c r="F646" s="835"/>
      <c r="G646" s="836"/>
      <c r="H646" s="8" t="s">
        <v>6</v>
      </c>
      <c r="I646" s="8" t="s">
        <v>6</v>
      </c>
      <c r="J646" s="8" t="s">
        <v>6</v>
      </c>
      <c r="K646" s="1"/>
    </row>
    <row r="647" spans="1:11" ht="29.1" customHeight="1" x14ac:dyDescent="0.25">
      <c r="A647" s="389" t="str">
        <f>'02 LISTE DE CONTRÔLE ET RAPPORT'!A624</f>
        <v/>
      </c>
      <c r="B647" s="198">
        <v>3305.04</v>
      </c>
      <c r="C647" s="490" t="str">
        <f>'02 LISTE DE CONTRÔLE ET RAPPORT'!C624</f>
        <v>Description du défaut: Les clapets/disques d’obturation étanches aux gaz sont manquants ou ne sont pas en état de fonctionner.</v>
      </c>
      <c r="D647" s="346" t="s">
        <v>2432</v>
      </c>
      <c r="E647" s="420"/>
      <c r="F647" s="420"/>
      <c r="G647" s="421"/>
      <c r="H647" s="8" t="s">
        <v>6</v>
      </c>
      <c r="I647" s="8" t="s">
        <v>6</v>
      </c>
      <c r="J647" s="8" t="s">
        <v>6</v>
      </c>
      <c r="K647" s="1"/>
    </row>
    <row r="648" spans="1:11" ht="33" customHeight="1" x14ac:dyDescent="0.25">
      <c r="A648" s="379" t="str">
        <f>'02 LISTE DE CONTRÔLE ET RAPPORT'!A625</f>
        <v/>
      </c>
      <c r="B648" s="229"/>
      <c r="C648" s="834" t="str">
        <f>'02 LISTE DE CONTRÔLE ET RAPPORT'!C625</f>
        <v>Les clapets étanches aux gaz/disques d’obturation doivent être complétés ou entretenus (ITE: vérifier le fonctionnement, procéder à un nettoyage, ôter les résidus de peinture, etc.).</v>
      </c>
      <c r="D648" s="835"/>
      <c r="E648" s="835"/>
      <c r="F648" s="835"/>
      <c r="G648" s="836"/>
      <c r="H648" s="8" t="s">
        <v>6</v>
      </c>
      <c r="I648" s="8" t="s">
        <v>6</v>
      </c>
      <c r="J648" s="8" t="s">
        <v>6</v>
      </c>
      <c r="K648" s="1"/>
    </row>
    <row r="649" spans="1:11" ht="33" customHeight="1" x14ac:dyDescent="0.25">
      <c r="A649" s="381" t="str">
        <f>'02 LISTE DE CONTRÔLE ET RAPPORT'!A626</f>
        <v/>
      </c>
      <c r="B649" s="225"/>
      <c r="C649" s="834" t="str">
        <f>'02 LISTE DE CONTRÔLE ET RAPPORT'!C626</f>
        <v>En cas de défaut, la marche à suivre doit être discutée avec l’autorité cantonale responsable des ouvrages de protection.</v>
      </c>
      <c r="D649" s="835"/>
      <c r="E649" s="835"/>
      <c r="F649" s="835"/>
      <c r="G649" s="836"/>
      <c r="H649" s="8" t="s">
        <v>6</v>
      </c>
      <c r="I649" s="8" t="s">
        <v>6</v>
      </c>
      <c r="J649" s="8" t="s">
        <v>6</v>
      </c>
      <c r="K649" s="1"/>
    </row>
    <row r="650" spans="1:11" ht="43.35" customHeight="1" x14ac:dyDescent="0.25">
      <c r="A650" s="378" t="str">
        <f>'02 LISTE DE CONTRÔLE ET RAPPORT'!A627</f>
        <v/>
      </c>
      <c r="B650" s="191">
        <v>3305.05</v>
      </c>
      <c r="C650" s="62" t="str">
        <f>'02 LISTE DE CONTRÔLE ET RAPPORT'!C627</f>
        <v>Description du défaut: Les clapets/disques d’obturation étanches au gaz ne disposent pas d’un certificat d’homologation OFPP (BZS) valable.</v>
      </c>
      <c r="D650" s="342" t="s">
        <v>2430</v>
      </c>
      <c r="E650" s="418"/>
      <c r="F650" s="418"/>
      <c r="G650" s="419"/>
      <c r="H650" s="8" t="s">
        <v>6</v>
      </c>
      <c r="I650" s="8" t="s">
        <v>6</v>
      </c>
      <c r="J650" s="8" t="s">
        <v>6</v>
      </c>
      <c r="K650" s="1"/>
    </row>
    <row r="651" spans="1:11" ht="28.35" customHeight="1" x14ac:dyDescent="0.25">
      <c r="A651" s="377" t="str">
        <f>'02 LISTE DE CONTRÔLE ET RAPPORT'!A628</f>
        <v/>
      </c>
      <c r="B651" s="326"/>
      <c r="C651" s="834" t="str">
        <f>'02 LISTE DE CONTRÔLE ET RAPPORT'!C628</f>
        <v xml:space="preserve">Les clapets/disques d’obturation étanches au gaz qui ne sont plus homologués doivent être remplacés. La marche à suivre doit être discutée avec l’autorité cantonale responsable des ouvrages de protection. </v>
      </c>
      <c r="D651" s="835"/>
      <c r="E651" s="835"/>
      <c r="F651" s="835"/>
      <c r="G651" s="836"/>
      <c r="H651" s="8" t="s">
        <v>6</v>
      </c>
      <c r="I651" s="8" t="s">
        <v>6</v>
      </c>
      <c r="J651" s="8" t="s">
        <v>6</v>
      </c>
      <c r="K651" s="1"/>
    </row>
    <row r="652" spans="1:11" ht="29.1" customHeight="1" x14ac:dyDescent="0.25">
      <c r="A652" s="378" t="str">
        <f>'02 LISTE DE CONTRÔLE ET RAPPORT'!A629</f>
        <v/>
      </c>
      <c r="B652" s="191">
        <v>3305.06</v>
      </c>
      <c r="C652" s="62" t="str">
        <f>'02 LISTE DE CONTRÔLE ET RAPPORT'!C629</f>
        <v>Description du défaut: Les raccords flexibles des tuyaux ou des gaines présentent des fissures ou sont fragiles.</v>
      </c>
      <c r="D652" s="342" t="s">
        <v>2430</v>
      </c>
      <c r="E652" s="418"/>
      <c r="F652" s="418"/>
      <c r="G652" s="419"/>
      <c r="H652" s="8" t="s">
        <v>6</v>
      </c>
      <c r="I652" s="8" t="s">
        <v>6</v>
      </c>
      <c r="J652" s="8" t="s">
        <v>6</v>
      </c>
      <c r="K652" s="1"/>
    </row>
    <row r="653" spans="1:11" ht="15" customHeight="1" thickBot="1" x14ac:dyDescent="0.3">
      <c r="A653" s="377" t="str">
        <f>'02 LISTE DE CONTRÔLE ET RAPPORT'!A630</f>
        <v/>
      </c>
      <c r="B653" s="326"/>
      <c r="C653" s="837" t="str">
        <f>'02 LISTE DE CONTRÔLE ET RAPPORT'!C630</f>
        <v xml:space="preserve">Les raccords flexibles doivent être entretenus (silicone ou suif) ou remplacés. </v>
      </c>
      <c r="D653" s="838"/>
      <c r="E653" s="838"/>
      <c r="F653" s="838"/>
      <c r="G653" s="839"/>
      <c r="H653" s="8" t="s">
        <v>6</v>
      </c>
      <c r="I653" s="8" t="s">
        <v>6</v>
      </c>
      <c r="J653" s="8" t="s">
        <v>6</v>
      </c>
      <c r="K653" s="1"/>
    </row>
    <row r="654" spans="1:11" ht="15" customHeight="1" thickBot="1" x14ac:dyDescent="0.3">
      <c r="A654" s="332" t="str">
        <f>'02 LISTE DE CONTRÔLE ET RAPPORT'!A631</f>
        <v/>
      </c>
      <c r="B654" s="207">
        <v>3306</v>
      </c>
      <c r="C654" s="480" t="str">
        <f>'02 LISTE DE CONTRÔLE ET RAPPORT'!C631</f>
        <v>Préfiltres (paniers et nattes)</v>
      </c>
      <c r="D654" s="240"/>
      <c r="E654" s="465"/>
      <c r="F654" s="466"/>
      <c r="G654" s="467"/>
      <c r="H654" s="8" t="s">
        <v>6</v>
      </c>
      <c r="I654" s="8" t="s">
        <v>6</v>
      </c>
      <c r="J654" s="8" t="s">
        <v>6</v>
      </c>
      <c r="K654" s="1"/>
    </row>
    <row r="655" spans="1:11" ht="29.1" customHeight="1" x14ac:dyDescent="0.25">
      <c r="A655" s="383" t="str">
        <f>'02 LISTE DE CONTRÔLE ET RAPPORT'!A632</f>
        <v/>
      </c>
      <c r="B655" s="193">
        <v>3306.01</v>
      </c>
      <c r="C655" s="484" t="str">
        <f>'02 LISTE DE CONTRÔLE ET RAPPORT'!C632</f>
        <v>Description du défaut: Les préfiltres (paniers filtrants ronds, support de filtre plat) sont manquants.</v>
      </c>
      <c r="D655" s="344" t="s">
        <v>2431</v>
      </c>
      <c r="E655" s="424"/>
      <c r="F655" s="424"/>
      <c r="G655" s="425"/>
      <c r="H655" s="8" t="s">
        <v>6</v>
      </c>
      <c r="I655" s="8" t="s">
        <v>6</v>
      </c>
      <c r="J655" s="8" t="s">
        <v>6</v>
      </c>
      <c r="K655" s="1"/>
    </row>
    <row r="656" spans="1:11" ht="32.450000000000003" customHeight="1" x14ac:dyDescent="0.25">
      <c r="A656" s="377" t="str">
        <f>'02 LISTE DE CONTRÔLE ET RAPPORT'!A633</f>
        <v/>
      </c>
      <c r="B656" s="326"/>
      <c r="C656" s="834" t="str">
        <f>'02 LISTE DE CONTRÔLE ET RAPPORT'!C633</f>
        <v>Il convient de s’en procurer, avec des nattes filtrantes appropriées (avec homologation OFPP [BZS] valable) et un jeu de nattes de rechange.</v>
      </c>
      <c r="D656" s="835"/>
      <c r="E656" s="835"/>
      <c r="F656" s="835"/>
      <c r="G656" s="836"/>
      <c r="H656" s="8" t="s">
        <v>6</v>
      </c>
      <c r="I656" s="8" t="s">
        <v>6</v>
      </c>
      <c r="J656" s="8" t="s">
        <v>6</v>
      </c>
      <c r="K656" s="1"/>
    </row>
    <row r="657" spans="1:11" ht="29.1" customHeight="1" x14ac:dyDescent="0.25">
      <c r="A657" s="384" t="str">
        <f>'02 LISTE DE CONTRÔLE ET RAPPORT'!A634</f>
        <v/>
      </c>
      <c r="B657" s="63">
        <v>3306.02</v>
      </c>
      <c r="C657" s="485" t="str">
        <f>'02 LISTE DE CONTRÔLE ET RAPPORT'!C634</f>
        <v>Description du défaut: Les préfiltres ne disposent pas d’une homologation OFPP (BZS) valable.</v>
      </c>
      <c r="D657" s="345" t="s">
        <v>2431</v>
      </c>
      <c r="E657" s="424"/>
      <c r="F657" s="424"/>
      <c r="G657" s="425"/>
      <c r="H657" s="8" t="s">
        <v>6</v>
      </c>
      <c r="I657" s="8" t="s">
        <v>6</v>
      </c>
      <c r="J657" s="8" t="s">
        <v>6</v>
      </c>
      <c r="K657" s="1"/>
    </row>
    <row r="658" spans="1:11" ht="29.45" customHeight="1" x14ac:dyDescent="0.25">
      <c r="A658" s="377" t="str">
        <f>'02 LISTE DE CONTRÔLE ET RAPPORT'!A635</f>
        <v/>
      </c>
      <c r="B658" s="326"/>
      <c r="C658" s="834" t="str">
        <f>'02 LISTE DE CONTRÔLE ET RAPPORT'!C635</f>
        <v>Les préfiltres qui ne sont plus homologués doivent être remplacés. La marche à suivre doit être discutée avec l’autorité cantonale responsable des ouvrages de protection.</v>
      </c>
      <c r="D658" s="835"/>
      <c r="E658" s="835"/>
      <c r="F658" s="835"/>
      <c r="G658" s="836"/>
      <c r="H658" s="8" t="s">
        <v>6</v>
      </c>
      <c r="I658" s="8" t="s">
        <v>6</v>
      </c>
      <c r="J658" s="8" t="s">
        <v>6</v>
      </c>
      <c r="K658" s="1"/>
    </row>
    <row r="659" spans="1:11" ht="29.1" customHeight="1" x14ac:dyDescent="0.25">
      <c r="A659" s="378" t="str">
        <f>'02 LISTE DE CONTRÔLE ET RAPPORT'!A636</f>
        <v/>
      </c>
      <c r="B659" s="191">
        <v>3306.03</v>
      </c>
      <c r="C659" s="62" t="str">
        <f>'02 LISTE DE CONTRÔLE ET RAPPORT'!C636</f>
        <v xml:space="preserve">Description du défaut: Les nattes des préfiltres (filtres ronds ou plats) sont manquantes ou encrassées. </v>
      </c>
      <c r="D659" s="342" t="s">
        <v>2430</v>
      </c>
      <c r="E659" s="418"/>
      <c r="F659" s="418"/>
      <c r="G659" s="419"/>
      <c r="H659" s="8" t="s">
        <v>6</v>
      </c>
      <c r="I659" s="8" t="s">
        <v>6</v>
      </c>
      <c r="J659" s="8" t="s">
        <v>6</v>
      </c>
      <c r="K659" s="1"/>
    </row>
    <row r="660" spans="1:11" ht="44.1" customHeight="1" x14ac:dyDescent="0.25">
      <c r="A660" s="379" t="str">
        <f>'02 LISTE DE CONTRÔLE ET RAPPORT'!A637</f>
        <v/>
      </c>
      <c r="B660" s="229"/>
      <c r="C660" s="834" t="str">
        <f>'02 LISTE DE CONTRÔLE ET RAPPORT'!C637</f>
        <v>Les nattes de préfiltres encrassées doivent être nettoyées (par tapotement ou avec un aspirateur) ou remplacées. Lors du nettoyage, il est conseillé de porter une protection bucco-nasale à cause des dégagements de poussière.</v>
      </c>
      <c r="D660" s="835"/>
      <c r="E660" s="835"/>
      <c r="F660" s="835"/>
      <c r="G660" s="836"/>
      <c r="H660" s="8" t="s">
        <v>6</v>
      </c>
      <c r="I660" s="8" t="s">
        <v>6</v>
      </c>
      <c r="J660" s="8" t="s">
        <v>6</v>
      </c>
      <c r="K660" s="1"/>
    </row>
    <row r="661" spans="1:11" ht="30.6" customHeight="1" x14ac:dyDescent="0.25">
      <c r="A661" s="381" t="str">
        <f>'02 LISTE DE CONTRÔLE ET RAPPORT'!A638</f>
        <v/>
      </c>
      <c r="B661" s="225"/>
      <c r="C661" s="834" t="str">
        <f>'02 LISTE DE CONTRÔLE ET RAPPORT'!C638</f>
        <v>Recommandation: Les préfiltres ronds doivent être retirés, emballés dans des sacs plastique et stockés. Les préfiltres doivent être remplacés par des sacs filtrants pour l’entretien (voir ITE 5-22-24).</v>
      </c>
      <c r="D661" s="835"/>
      <c r="E661" s="835"/>
      <c r="F661" s="835"/>
      <c r="G661" s="836"/>
      <c r="H661" s="8" t="s">
        <v>6</v>
      </c>
      <c r="I661" s="8" t="s">
        <v>6</v>
      </c>
      <c r="J661" s="8" t="s">
        <v>6</v>
      </c>
      <c r="K661" s="1"/>
    </row>
    <row r="662" spans="1:11" ht="29.1" customHeight="1" x14ac:dyDescent="0.25">
      <c r="A662" s="378" t="str">
        <f>'02 LISTE DE CONTRÔLE ET RAPPORT'!A639</f>
        <v/>
      </c>
      <c r="B662" s="191">
        <v>3306.04</v>
      </c>
      <c r="C662" s="62" t="str">
        <f>'02 LISTE DE CONTRÔLE ET RAPPORT'!C639</f>
        <v>Description du défaut: Les nattes de rechange pour les préfiltres ronds ou plats sont manquantes.</v>
      </c>
      <c r="D662" s="342" t="s">
        <v>2430</v>
      </c>
      <c r="E662" s="418"/>
      <c r="F662" s="418"/>
      <c r="G662" s="419"/>
      <c r="H662" s="8" t="s">
        <v>6</v>
      </c>
      <c r="I662" s="8" t="s">
        <v>6</v>
      </c>
      <c r="J662" s="8" t="s">
        <v>6</v>
      </c>
      <c r="K662" s="1"/>
    </row>
    <row r="663" spans="1:11" ht="14.45" customHeight="1" x14ac:dyDescent="0.25">
      <c r="A663" s="377" t="str">
        <f>'02 LISTE DE CONTRÔLE ET RAPPORT'!A640</f>
        <v/>
      </c>
      <c r="B663" s="326"/>
      <c r="C663" s="834" t="str">
        <f>'02 LISTE DE CONTRÔLE ET RAPPORT'!C640</f>
        <v>Il faut se procurer des nattes de rechange en nombre suffisant.</v>
      </c>
      <c r="D663" s="835"/>
      <c r="E663" s="835"/>
      <c r="F663" s="835"/>
      <c r="G663" s="836"/>
      <c r="H663" s="8" t="s">
        <v>6</v>
      </c>
      <c r="I663" s="8" t="s">
        <v>6</v>
      </c>
      <c r="J663" s="8" t="s">
        <v>6</v>
      </c>
      <c r="K663" s="1"/>
    </row>
    <row r="664" spans="1:11" ht="29.1" customHeight="1" x14ac:dyDescent="0.25">
      <c r="A664" s="390" t="str">
        <f>'02 LISTE DE CONTRÔLE ET RAPPORT'!A641</f>
        <v/>
      </c>
      <c r="B664" s="199">
        <v>3306.05</v>
      </c>
      <c r="C664" s="491" t="str">
        <f>'02 LISTE DE CONTRÔLE ET RAPPORT'!C641</f>
        <v>Description du défaut: Les sacs filtrants prévus pour le service d’entretien sont encrassés.</v>
      </c>
      <c r="D664" s="347" t="s">
        <v>3</v>
      </c>
      <c r="E664" s="422"/>
      <c r="F664" s="422"/>
      <c r="G664" s="423"/>
      <c r="H664" s="8" t="s">
        <v>6</v>
      </c>
      <c r="I664" s="8" t="s">
        <v>6</v>
      </c>
      <c r="J664" s="8" t="s">
        <v>6</v>
      </c>
      <c r="K664" s="1"/>
    </row>
    <row r="665" spans="1:11" ht="15.6" customHeight="1" thickBot="1" x14ac:dyDescent="0.3">
      <c r="A665" s="377" t="str">
        <f>'02 LISTE DE CONTRÔLE ET RAPPORT'!A642</f>
        <v/>
      </c>
      <c r="B665" s="326"/>
      <c r="C665" s="837" t="str">
        <f>'02 LISTE DE CONTRÔLE ET RAPPORT'!C642</f>
        <v>Les sacs filtrants prévus pour le service d’entretien qui sont encrassés doivent être nettoyés ou remplacés.</v>
      </c>
      <c r="D665" s="838"/>
      <c r="E665" s="838"/>
      <c r="F665" s="838"/>
      <c r="G665" s="839"/>
      <c r="H665" s="8" t="s">
        <v>6</v>
      </c>
      <c r="I665" s="8" t="s">
        <v>6</v>
      </c>
      <c r="J665" s="8" t="s">
        <v>6</v>
      </c>
      <c r="K665" s="1"/>
    </row>
    <row r="666" spans="1:11" ht="15" customHeight="1" thickBot="1" x14ac:dyDescent="0.3">
      <c r="A666" s="332" t="str">
        <f>'02 LISTE DE CONTRÔLE ET RAPPORT'!A643</f>
        <v/>
      </c>
      <c r="B666" s="207">
        <v>3307</v>
      </c>
      <c r="C666" s="480" t="str">
        <f>'02 LISTE DE CONTRÔLE ET RAPPORT'!C643</f>
        <v>Appareils de mesure (débit d’air et surpression)</v>
      </c>
      <c r="D666" s="240"/>
      <c r="E666" s="465"/>
      <c r="F666" s="466"/>
      <c r="G666" s="467"/>
      <c r="H666" s="8" t="s">
        <v>6</v>
      </c>
      <c r="I666" s="8" t="s">
        <v>6</v>
      </c>
      <c r="J666" s="8" t="s">
        <v>6</v>
      </c>
      <c r="K666" s="8" t="s">
        <v>6</v>
      </c>
    </row>
    <row r="667" spans="1:11" ht="29.1" customHeight="1" x14ac:dyDescent="0.25">
      <c r="A667" s="383" t="str">
        <f>'02 LISTE DE CONTRÔLE ET RAPPORT'!A644</f>
        <v/>
      </c>
      <c r="B667" s="193">
        <v>3307.01</v>
      </c>
      <c r="C667" s="484" t="str">
        <f>'02 LISTE DE CONTRÔLE ET RAPPORT'!C644</f>
        <v>Description du défaut: Le débitmètre d’air pour la marche sans filtre et/ou la marche avec filtre est manquant.</v>
      </c>
      <c r="D667" s="344" t="s">
        <v>2431</v>
      </c>
      <c r="E667" s="424"/>
      <c r="F667" s="424"/>
      <c r="G667" s="425"/>
      <c r="H667" s="8" t="s">
        <v>6</v>
      </c>
      <c r="I667" s="8" t="s">
        <v>6</v>
      </c>
      <c r="J667" s="8" t="s">
        <v>6</v>
      </c>
      <c r="K667" s="8" t="s">
        <v>6</v>
      </c>
    </row>
    <row r="668" spans="1:11" ht="29.45" customHeight="1" x14ac:dyDescent="0.25">
      <c r="A668" s="377" t="str">
        <f>'02 LISTE DE CONTRÔLE ET RAPPORT'!A645</f>
        <v/>
      </c>
      <c r="B668" s="326"/>
      <c r="C668" s="834" t="str">
        <f>'02 LISTE DE CONTRÔLE ET RAPPORT'!C645</f>
        <v>Il convient de charger une entreprise spécialisée d’installer un tel instrument et d’effectuer les mesures de débit d’air nécessaires.</v>
      </c>
      <c r="D668" s="835"/>
      <c r="E668" s="835"/>
      <c r="F668" s="835"/>
      <c r="G668" s="836"/>
      <c r="H668" s="8" t="s">
        <v>6</v>
      </c>
      <c r="I668" s="8" t="s">
        <v>6</v>
      </c>
      <c r="J668" s="8" t="s">
        <v>6</v>
      </c>
      <c r="K668" s="8" t="s">
        <v>6</v>
      </c>
    </row>
    <row r="669" spans="1:11" ht="14.45" customHeight="1" x14ac:dyDescent="0.25">
      <c r="A669" s="384" t="str">
        <f>'02 LISTE DE CONTRÔLE ET RAPPORT'!A646</f>
        <v/>
      </c>
      <c r="B669" s="63">
        <v>3307.02</v>
      </c>
      <c r="C669" s="485" t="str">
        <f>'02 LISTE DE CONTRÔLE ET RAPPORT'!C646</f>
        <v>Description du défaut: Le débitmètre d’air ne fonctionne pas.</v>
      </c>
      <c r="D669" s="345" t="s">
        <v>2431</v>
      </c>
      <c r="E669" s="424"/>
      <c r="F669" s="424"/>
      <c r="G669" s="425"/>
      <c r="H669" s="8" t="s">
        <v>6</v>
      </c>
      <c r="I669" s="8" t="s">
        <v>6</v>
      </c>
      <c r="J669" s="8" t="s">
        <v>6</v>
      </c>
      <c r="K669" s="8" t="s">
        <v>6</v>
      </c>
    </row>
    <row r="670" spans="1:11" ht="14.45" customHeight="1" x14ac:dyDescent="0.25">
      <c r="A670" s="377" t="str">
        <f>'02 LISTE DE CONTRÔLE ET RAPPORT'!A647</f>
        <v/>
      </c>
      <c r="B670" s="326"/>
      <c r="C670" s="834" t="str">
        <f>'02 LISTE DE CONTRÔLE ET RAPPORT'!C647</f>
        <v>Le débitmètre d’air doit être remplacé par un produit d’une entreprise spécialisée.</v>
      </c>
      <c r="D670" s="835"/>
      <c r="E670" s="835"/>
      <c r="F670" s="835"/>
      <c r="G670" s="836"/>
      <c r="H670" s="8" t="s">
        <v>6</v>
      </c>
      <c r="I670" s="8" t="s">
        <v>6</v>
      </c>
      <c r="J670" s="8" t="s">
        <v>6</v>
      </c>
      <c r="K670" s="8" t="s">
        <v>6</v>
      </c>
    </row>
    <row r="671" spans="1:11" ht="29.1" customHeight="1" x14ac:dyDescent="0.25">
      <c r="A671" s="378" t="str">
        <f>'02 LISTE DE CONTRÔLE ET RAPPORT'!A648</f>
        <v/>
      </c>
      <c r="B671" s="191">
        <v>3307.03</v>
      </c>
      <c r="C671" s="62" t="str">
        <f>'02 LISTE DE CONTRÔLE ET RAPPORT'!C648</f>
        <v>Description du défaut: Le débitmètre d’air n’a pas de marque bleue et de marque rouge pour la marche sans filtre et la marche avec filtre.</v>
      </c>
      <c r="D671" s="342" t="s">
        <v>2430</v>
      </c>
      <c r="E671" s="418"/>
      <c r="F671" s="418"/>
      <c r="G671" s="419"/>
      <c r="H671" s="8" t="s">
        <v>6</v>
      </c>
      <c r="I671" s="8" t="s">
        <v>6</v>
      </c>
      <c r="J671" s="8" t="s">
        <v>6</v>
      </c>
      <c r="K671" s="8" t="s">
        <v>6</v>
      </c>
    </row>
    <row r="672" spans="1:11" ht="30.6" customHeight="1" x14ac:dyDescent="0.25">
      <c r="A672" s="377" t="str">
        <f>'02 LISTE DE CONTRÔLE ET RAPPORT'!A649</f>
        <v/>
      </c>
      <c r="B672" s="326"/>
      <c r="C672" s="834" t="str">
        <f>'02 LISTE DE CONTRÔLE ET RAPPORT'!C649</f>
        <v>Il convient de charger une entreprise spécialisée d’effectuer les mesures de débit d’air nécessaires et d’apposer les marques adéquates.</v>
      </c>
      <c r="D672" s="835"/>
      <c r="E672" s="835"/>
      <c r="F672" s="835"/>
      <c r="G672" s="836"/>
      <c r="H672" s="8" t="s">
        <v>6</v>
      </c>
      <c r="I672" s="8" t="s">
        <v>6</v>
      </c>
      <c r="J672" s="8" t="s">
        <v>6</v>
      </c>
      <c r="K672" s="8" t="s">
        <v>6</v>
      </c>
    </row>
    <row r="673" spans="1:11" ht="29.1" customHeight="1" x14ac:dyDescent="0.25">
      <c r="A673" s="378" t="str">
        <f>'02 LISTE DE CONTRÔLE ET RAPPORT'!A650</f>
        <v/>
      </c>
      <c r="B673" s="191">
        <v>3307.04</v>
      </c>
      <c r="C673" s="62" t="str">
        <f>'02 LISTE DE CONTRÔLE ET RAPPORT'!C650</f>
        <v>Description du défaut: Le débitmètre pour la marche à l’air de roulement est manquant.</v>
      </c>
      <c r="D673" s="342" t="s">
        <v>2430</v>
      </c>
      <c r="E673" s="418"/>
      <c r="F673" s="418"/>
      <c r="G673" s="419"/>
      <c r="H673" s="8" t="s">
        <v>6</v>
      </c>
      <c r="I673" s="8" t="s">
        <v>6</v>
      </c>
      <c r="J673" s="8" t="s">
        <v>6</v>
      </c>
      <c r="K673" s="1"/>
    </row>
    <row r="674" spans="1:11" ht="14.45" customHeight="1" x14ac:dyDescent="0.25">
      <c r="A674" s="377" t="str">
        <f>'02 LISTE DE CONTRÔLE ET RAPPORT'!A651</f>
        <v/>
      </c>
      <c r="B674" s="326"/>
      <c r="C674" s="834" t="str">
        <f>'02 LISTE DE CONTRÔLE ET RAPPORT'!C651</f>
        <v>Il convient de charger une entreprise spécialisée d’installer un tel instrument de mesure.</v>
      </c>
      <c r="D674" s="835"/>
      <c r="E674" s="835"/>
      <c r="F674" s="835"/>
      <c r="G674" s="836"/>
      <c r="H674" s="8" t="s">
        <v>6</v>
      </c>
      <c r="I674" s="8" t="s">
        <v>6</v>
      </c>
      <c r="J674" s="8" t="s">
        <v>6</v>
      </c>
      <c r="K674" s="1"/>
    </row>
    <row r="675" spans="1:11" ht="14.45" customHeight="1" x14ac:dyDescent="0.25">
      <c r="A675" s="384" t="str">
        <f>'02 LISTE DE CONTRÔLE ET RAPPORT'!A652</f>
        <v/>
      </c>
      <c r="B675" s="63">
        <v>3307.05</v>
      </c>
      <c r="C675" s="485" t="str">
        <f>'02 LISTE DE CONTRÔLE ET RAPPORT'!C652</f>
        <v>Description du défaut: Le manomètre de surpression est manquant.</v>
      </c>
      <c r="D675" s="345" t="s">
        <v>2431</v>
      </c>
      <c r="E675" s="424"/>
      <c r="F675" s="424"/>
      <c r="G675" s="425"/>
      <c r="H675" s="8" t="s">
        <v>6</v>
      </c>
      <c r="I675" s="8" t="s">
        <v>6</v>
      </c>
      <c r="J675" s="8" t="s">
        <v>6</v>
      </c>
      <c r="K675" s="1"/>
    </row>
    <row r="676" spans="1:11" ht="31.35" customHeight="1" x14ac:dyDescent="0.25">
      <c r="A676" s="377" t="str">
        <f>'02 LISTE DE CONTRÔLE ET RAPPORT'!A653</f>
        <v/>
      </c>
      <c r="B676" s="326"/>
      <c r="C676" s="834" t="str">
        <f>'02 LISTE DE CONTRÔLE ET RAPPORT'!C653</f>
        <v>Il convient de charger une entreprise spécialisée d’installer un tel instrument et d’effectuer les mesures nécessaires.</v>
      </c>
      <c r="D676" s="835"/>
      <c r="E676" s="835"/>
      <c r="F676" s="835"/>
      <c r="G676" s="836"/>
      <c r="H676" s="8" t="s">
        <v>6</v>
      </c>
      <c r="I676" s="8" t="s">
        <v>6</v>
      </c>
      <c r="J676" s="8" t="s">
        <v>6</v>
      </c>
      <c r="K676" s="1"/>
    </row>
    <row r="677" spans="1:11" ht="57.6" customHeight="1" x14ac:dyDescent="0.25">
      <c r="A677" s="384" t="str">
        <f>'02 LISTE DE CONTRÔLE ET RAPPORT'!A654</f>
        <v/>
      </c>
      <c r="B677" s="63">
        <v>3307.06</v>
      </c>
      <c r="C677" s="485" t="str">
        <f>'02 LISTE DE CONTRÔLE ET RAPPORT'!C654</f>
        <v>Description du défaut: Les conduites du manomètre de surpression pour la pression extérieure (dirigée vers l’extérieur) et la pression intérieure (dirigée vers le réfectoire) ne sont pas montées correctement.</v>
      </c>
      <c r="D677" s="345" t="s">
        <v>2431</v>
      </c>
      <c r="E677" s="424"/>
      <c r="F677" s="424"/>
      <c r="G677" s="425"/>
      <c r="H677" s="8" t="s">
        <v>6</v>
      </c>
      <c r="I677" s="8" t="s">
        <v>6</v>
      </c>
      <c r="J677" s="8" t="s">
        <v>6</v>
      </c>
      <c r="K677" s="1"/>
    </row>
    <row r="678" spans="1:11" ht="62.1" customHeight="1" x14ac:dyDescent="0.25">
      <c r="A678" s="377" t="str">
        <f>'02 LISTE DE CONTRÔLE ET RAPPORT'!A655</f>
        <v/>
      </c>
      <c r="B678" s="326"/>
      <c r="C678" s="834" t="str">
        <f>'02 LISTE DE CONTRÔLE ET RAPPORT'!C655</f>
        <v>La conduite du manomètre pour la pression extérieure doit être amenée soit dans la prise d’air (à une distance suffisante de l’aspiration d’air de la ventilation/du groupe électrogène de secours), soit à l’extérieur. Si le manomètre continue d’indiquer une surpression ambiante erronée ou de n’indiquer aucune surpression, il convient de vérifier s’il existe un autre point de raccordement au dos de l’appareil et s’il doit être étanchéifié.</v>
      </c>
      <c r="D678" s="835"/>
      <c r="E678" s="835"/>
      <c r="F678" s="835"/>
      <c r="G678" s="836"/>
      <c r="H678" s="8" t="s">
        <v>6</v>
      </c>
      <c r="I678" s="8" t="s">
        <v>6</v>
      </c>
      <c r="J678" s="8" t="s">
        <v>6</v>
      </c>
      <c r="K678" s="1"/>
    </row>
    <row r="679" spans="1:11" ht="29.1" customHeight="1" x14ac:dyDescent="0.25">
      <c r="A679" s="384" t="str">
        <f>'02 LISTE DE CONTRÔLE ET RAPPORT'!A656</f>
        <v/>
      </c>
      <c r="B679" s="63">
        <v>3307.07</v>
      </c>
      <c r="C679" s="485" t="str">
        <f>'02 LISTE DE CONTRÔLE ET RAPPORT'!C656</f>
        <v>Description du défaut: Lorsque la ventilation est arrêtée, tous les appareils de mesure ne sont pas sur la position zéro.</v>
      </c>
      <c r="D679" s="345" t="s">
        <v>2431</v>
      </c>
      <c r="E679" s="424"/>
      <c r="F679" s="424"/>
      <c r="G679" s="425"/>
      <c r="H679" s="8" t="s">
        <v>6</v>
      </c>
      <c r="I679" s="8" t="s">
        <v>6</v>
      </c>
      <c r="J679" s="8" t="s">
        <v>6</v>
      </c>
      <c r="K679" s="1"/>
    </row>
    <row r="680" spans="1:11" ht="45" customHeight="1" x14ac:dyDescent="0.25">
      <c r="A680" s="377" t="str">
        <f>'02 LISTE DE CONTRÔLE ET RAPPORT'!A657</f>
        <v/>
      </c>
      <c r="B680" s="326"/>
      <c r="C680" s="834" t="str">
        <f>'02 LISTE DE CONTRÔLE ET RAPPORT'!C657</f>
        <v xml:space="preserve">Si la ventilation ne fonctionne pas ou que les portes de la construction sont ouvertes, les instruments de mesure doivent indiquer la position « O » (les régler si nécessaire). Fermer les vannes d’arrêt lorsqu’elles ne sont pas utilisées. Il convient d’accorder plus d’attention à l’entretien des appareils de mesure. </v>
      </c>
      <c r="D680" s="835"/>
      <c r="E680" s="835"/>
      <c r="F680" s="835"/>
      <c r="G680" s="836"/>
      <c r="H680" s="8" t="s">
        <v>6</v>
      </c>
      <c r="I680" s="8" t="s">
        <v>6</v>
      </c>
      <c r="J680" s="8" t="s">
        <v>6</v>
      </c>
      <c r="K680" s="1"/>
    </row>
    <row r="681" spans="1:11" ht="29.1" customHeight="1" x14ac:dyDescent="0.25">
      <c r="A681" s="384" t="str">
        <f>'02 LISTE DE CONTRÔLE ET RAPPORT'!A658</f>
        <v/>
      </c>
      <c r="B681" s="63">
        <v>3307.08</v>
      </c>
      <c r="C681" s="485" t="str">
        <f>'02 LISTE DE CONTRÔLE ET RAPPORT'!C658</f>
        <v>Description du défaut: Les instruments de mesure ne sont pas montés à l’horizontale ou il manque du liquide de mesure.</v>
      </c>
      <c r="D681" s="345" t="s">
        <v>2431</v>
      </c>
      <c r="E681" s="424"/>
      <c r="F681" s="424"/>
      <c r="G681" s="425"/>
      <c r="H681" s="8" t="s">
        <v>6</v>
      </c>
      <c r="I681" s="8" t="s">
        <v>6</v>
      </c>
      <c r="J681" s="8" t="s">
        <v>6</v>
      </c>
      <c r="K681" s="1"/>
    </row>
    <row r="682" spans="1:11" ht="33.6" customHeight="1" x14ac:dyDescent="0.25">
      <c r="A682" s="379" t="str">
        <f>'02 LISTE DE CONTRÔLE ET RAPPORT'!A659</f>
        <v/>
      </c>
      <c r="B682" s="229"/>
      <c r="C682" s="856" t="str">
        <f>'02 LISTE DE CONTRÔLE ET RAPPORT'!C659</f>
        <v>Les instruments de mesure doivent être montés à l’horizontale. Il peut être nécessaire de rajouter du liquide dans le manomètre. Il est recommandé d’inclure les positions suivantes dans la LCE:</v>
      </c>
      <c r="D682" s="857"/>
      <c r="E682" s="857"/>
      <c r="F682" s="857"/>
      <c r="G682" s="858"/>
      <c r="H682" s="8" t="s">
        <v>6</v>
      </c>
      <c r="I682" s="8" t="s">
        <v>6</v>
      </c>
      <c r="J682" s="8" t="s">
        <v>6</v>
      </c>
      <c r="K682" s="1"/>
    </row>
    <row r="683" spans="1:11" ht="14.45" customHeight="1" x14ac:dyDescent="0.25">
      <c r="A683" s="380" t="str">
        <f>'02 LISTE DE CONTRÔLE ET RAPPORT'!A660</f>
        <v/>
      </c>
      <c r="B683" s="222"/>
      <c r="C683" s="853" t="str">
        <f>'02 LISTE DE CONTRÔLE ET RAPPORT'!C660</f>
        <v>- du liquide de mesure est-il disponible (pour les manomètres à tube incliné)?</v>
      </c>
      <c r="D683" s="854"/>
      <c r="E683" s="854"/>
      <c r="F683" s="854"/>
      <c r="G683" s="855"/>
      <c r="H683" s="8" t="s">
        <v>6</v>
      </c>
      <c r="I683" s="8" t="s">
        <v>6</v>
      </c>
      <c r="J683" s="8" t="s">
        <v>6</v>
      </c>
      <c r="K683" s="1"/>
    </row>
    <row r="684" spans="1:11" ht="14.45" customHeight="1" x14ac:dyDescent="0.25">
      <c r="A684" s="380" t="str">
        <f>'02 LISTE DE CONTRÔLE ET RAPPORT'!A661</f>
        <v/>
      </c>
      <c r="B684" s="222"/>
      <c r="C684" s="853" t="str">
        <f>'02 LISTE DE CONTRÔLE ET RAPPORT'!C661</f>
        <v>- les instruments de mesure sont-ils montés à l’horizontale?</v>
      </c>
      <c r="D684" s="854"/>
      <c r="E684" s="854"/>
      <c r="F684" s="854"/>
      <c r="G684" s="855"/>
      <c r="H684" s="8" t="s">
        <v>6</v>
      </c>
      <c r="I684" s="8" t="s">
        <v>6</v>
      </c>
      <c r="J684" s="8" t="s">
        <v>6</v>
      </c>
      <c r="K684" s="1"/>
    </row>
    <row r="685" spans="1:11" ht="15" customHeight="1" thickBot="1" x14ac:dyDescent="0.3">
      <c r="A685" s="381" t="str">
        <f>'02 LISTE DE CONTRÔLE ET RAPPORT'!A662</f>
        <v/>
      </c>
      <c r="B685" s="225"/>
      <c r="C685" s="874" t="str">
        <f>'02 LISTE DE CONTRÔLE ET RAPPORT'!C662</f>
        <v>- les instruments de mesure sont-ils réglés sur zéro («0»)?</v>
      </c>
      <c r="D685" s="875"/>
      <c r="E685" s="875"/>
      <c r="F685" s="875"/>
      <c r="G685" s="876"/>
      <c r="H685" s="8" t="s">
        <v>6</v>
      </c>
      <c r="I685" s="8" t="s">
        <v>6</v>
      </c>
      <c r="J685" s="8" t="s">
        <v>6</v>
      </c>
      <c r="K685" s="1"/>
    </row>
    <row r="686" spans="1:11" ht="15" customHeight="1" thickBot="1" x14ac:dyDescent="0.3">
      <c r="A686" s="332" t="str">
        <f>'02 LISTE DE CONTRÔLE ET RAPPORT'!A663</f>
        <v/>
      </c>
      <c r="B686" s="207">
        <v>3308</v>
      </c>
      <c r="C686" s="480" t="str">
        <f>'02 LISTE DE CONTRÔLE ET RAPPORT'!C663</f>
        <v>Ventilateurs d’évacuation d’air</v>
      </c>
      <c r="D686" s="240"/>
      <c r="E686" s="465"/>
      <c r="F686" s="466"/>
      <c r="G686" s="467"/>
      <c r="H686" s="8" t="s">
        <v>6</v>
      </c>
      <c r="I686" s="8" t="s">
        <v>6</v>
      </c>
      <c r="J686" s="8" t="s">
        <v>6</v>
      </c>
      <c r="K686" s="1"/>
    </row>
    <row r="687" spans="1:11" ht="29.1" customHeight="1" x14ac:dyDescent="0.25">
      <c r="A687" s="383" t="str">
        <f>'02 LISTE DE CONTRÔLE ET RAPPORT'!A664</f>
        <v/>
      </c>
      <c r="B687" s="193">
        <v>3308.01</v>
      </c>
      <c r="C687" s="484" t="str">
        <f>'02 LISTE DE CONTRÔLE ET RAPPORT'!C664</f>
        <v>Description du défaut: Les ventilateurs d’évacuation d’air ne fonctionnent pas.</v>
      </c>
      <c r="D687" s="344" t="s">
        <v>2431</v>
      </c>
      <c r="E687" s="424"/>
      <c r="F687" s="424"/>
      <c r="G687" s="425"/>
      <c r="H687" s="8" t="s">
        <v>6</v>
      </c>
      <c r="I687" s="8" t="s">
        <v>6</v>
      </c>
      <c r="J687" s="8" t="s">
        <v>6</v>
      </c>
      <c r="K687" s="1"/>
    </row>
    <row r="688" spans="1:11" ht="14.45" customHeight="1" x14ac:dyDescent="0.25">
      <c r="A688" s="377" t="str">
        <f>'02 LISTE DE CONTRÔLE ET RAPPORT'!A665</f>
        <v/>
      </c>
      <c r="B688" s="326"/>
      <c r="C688" s="834" t="str">
        <f>'02 LISTE DE CONTRÔLE ET RAPPORT'!C665</f>
        <v>Ce défaut doit être corrigé par une entreprise spécialisée.</v>
      </c>
      <c r="D688" s="835"/>
      <c r="E688" s="835"/>
      <c r="F688" s="835"/>
      <c r="G688" s="836"/>
      <c r="H688" s="8" t="s">
        <v>6</v>
      </c>
      <c r="I688" s="8" t="s">
        <v>6</v>
      </c>
      <c r="J688" s="8" t="s">
        <v>6</v>
      </c>
      <c r="K688" s="1"/>
    </row>
    <row r="689" spans="1:11" ht="57.6" customHeight="1" x14ac:dyDescent="0.25">
      <c r="A689" s="384" t="str">
        <f>'02 LISTE DE CONTRÔLE ET RAPPORT'!A666</f>
        <v/>
      </c>
      <c r="B689" s="63">
        <v>3308.02</v>
      </c>
      <c r="C689" s="485" t="str">
        <f>'02 LISTE DE CONTRÔLE ET RAPPORT'!C666</f>
        <v>Description du défaut: Les ventilateurs d’évacuation d’air ne sont pas verrouillés électriquement aux appareils de ventilation prévus pour ce type d’ouvrage de protection (fonctionnement uniquement en même temps que VA).</v>
      </c>
      <c r="D689" s="345" t="s">
        <v>2431</v>
      </c>
      <c r="E689" s="424"/>
      <c r="F689" s="424"/>
      <c r="G689" s="425"/>
      <c r="H689" s="8" t="s">
        <v>6</v>
      </c>
      <c r="I689" s="8" t="s">
        <v>6</v>
      </c>
      <c r="J689" s="8" t="s">
        <v>6</v>
      </c>
      <c r="K689" s="1"/>
    </row>
    <row r="690" spans="1:11" ht="75" customHeight="1" x14ac:dyDescent="0.25">
      <c r="A690" s="377" t="str">
        <f>'02 LISTE DE CONTRÔLE ET RAPPORT'!A667</f>
        <v/>
      </c>
      <c r="B690" s="326"/>
      <c r="C690" s="834" t="str">
        <f>'02 LISTE DE CONTRÔLE ET RAPPORT'!C667</f>
        <v>Les moteurs des ventilateurs d’évacuation d’air ne sont pas verrouillés électriquement aux appareils de ventilation (ITO 3.4-11). Le ventilateur d’évacuation d’air est commandé manuellement (interrupteur TS 1). Il doit être verrouillé via l’appareil de ventilation, de manière à ce qu’il s’arrête en même temps que celui-ci. Si cette mesure n’est pas prise, on crée une dépression dans l’ouvrage de protection. L’installation correcte de ce verrouillage doit être effectuée par un électricien.</v>
      </c>
      <c r="D690" s="835"/>
      <c r="E690" s="835"/>
      <c r="F690" s="835"/>
      <c r="G690" s="836"/>
      <c r="H690" s="8" t="s">
        <v>6</v>
      </c>
      <c r="I690" s="8" t="s">
        <v>6</v>
      </c>
      <c r="J690" s="8" t="s">
        <v>6</v>
      </c>
      <c r="K690" s="1"/>
    </row>
    <row r="691" spans="1:11" ht="29.1" customHeight="1" x14ac:dyDescent="0.25">
      <c r="A691" s="378" t="str">
        <f>'02 LISTE DE CONTRÔLE ET RAPPORT'!A668</f>
        <v/>
      </c>
      <c r="B691" s="191">
        <v>3308.03</v>
      </c>
      <c r="C691" s="62" t="str">
        <f>'02 LISTE DE CONTRÔLE ET RAPPORT'!C668</f>
        <v>Description du défaut: Le ventilateur d’évacuation d’air ne tourne pas dans le bon sens.</v>
      </c>
      <c r="D691" s="342" t="s">
        <v>2430</v>
      </c>
      <c r="E691" s="418"/>
      <c r="F691" s="418"/>
      <c r="G691" s="419"/>
      <c r="H691" s="8" t="s">
        <v>6</v>
      </c>
      <c r="I691" s="8" t="s">
        <v>6</v>
      </c>
      <c r="J691" s="8" t="s">
        <v>6</v>
      </c>
      <c r="K691" s="1"/>
    </row>
    <row r="692" spans="1:11" ht="14.45" customHeight="1" x14ac:dyDescent="0.25">
      <c r="A692" s="377" t="str">
        <f>'02 LISTE DE CONTRÔLE ET RAPPORT'!A669</f>
        <v/>
      </c>
      <c r="B692" s="326"/>
      <c r="C692" s="834" t="str">
        <f>'02 LISTE DE CONTRÔLE ET RAPPORT'!C669</f>
        <v>Le sens de rotation doit être modifié par un électricien.</v>
      </c>
      <c r="D692" s="835"/>
      <c r="E692" s="835"/>
      <c r="F692" s="835"/>
      <c r="G692" s="836"/>
      <c r="H692" s="8" t="s">
        <v>6</v>
      </c>
      <c r="I692" s="8" t="s">
        <v>6</v>
      </c>
      <c r="J692" s="8" t="s">
        <v>6</v>
      </c>
      <c r="K692" s="1"/>
    </row>
    <row r="693" spans="1:11" ht="29.1" customHeight="1" x14ac:dyDescent="0.25">
      <c r="A693" s="378" t="str">
        <f>'02 LISTE DE CONTRÔLE ET RAPPORT'!A670</f>
        <v/>
      </c>
      <c r="B693" s="191">
        <v>3308.04</v>
      </c>
      <c r="C693" s="62" t="str">
        <f>'02 LISTE DE CONTRÔLE ET RAPPORT'!C670</f>
        <v>Description du défaut: Les courroies de transmission de rechange sont manquantes.</v>
      </c>
      <c r="D693" s="342" t="s">
        <v>2430</v>
      </c>
      <c r="E693" s="418"/>
      <c r="F693" s="418"/>
      <c r="G693" s="419"/>
      <c r="H693" s="8" t="s">
        <v>6</v>
      </c>
      <c r="I693" s="8" t="s">
        <v>6</v>
      </c>
      <c r="J693" s="8" t="s">
        <v>6</v>
      </c>
      <c r="K693" s="1"/>
    </row>
    <row r="694" spans="1:11" ht="32.1" customHeight="1" thickBot="1" x14ac:dyDescent="0.3">
      <c r="A694" s="377" t="str">
        <f>'02 LISTE DE CONTRÔLE ET RAPPORT'!A671</f>
        <v/>
      </c>
      <c r="B694" s="326"/>
      <c r="C694" s="837" t="str">
        <f>'02 LISTE DE CONTRÔLE ET RAPPORT'!C671</f>
        <v>Il convient de s’en procurer et de les étiqueter comme il se doit. Pour chaque courroie de transmission, il convient de disposer d’une courroie de rechange étiquetée.</v>
      </c>
      <c r="D694" s="838"/>
      <c r="E694" s="838"/>
      <c r="F694" s="838"/>
      <c r="G694" s="839"/>
      <c r="H694" s="8" t="s">
        <v>6</v>
      </c>
      <c r="I694" s="8" t="s">
        <v>6</v>
      </c>
      <c r="J694" s="8" t="s">
        <v>6</v>
      </c>
      <c r="K694" s="1"/>
    </row>
    <row r="695" spans="1:11" ht="15" customHeight="1" thickBot="1" x14ac:dyDescent="0.3">
      <c r="A695" s="329" t="str">
        <f>'02 LISTE DE CONTRÔLE ET RAPPORT'!A672</f>
        <v/>
      </c>
      <c r="B695" s="401">
        <v>3400</v>
      </c>
      <c r="C695" s="374" t="str">
        <f>'02 LISTE DE CONTRÔLE ET RAPPORT'!C672</f>
        <v xml:space="preserve">Climatisation </v>
      </c>
      <c r="D695" s="330"/>
      <c r="E695" s="371"/>
      <c r="F695" s="371"/>
      <c r="G695" s="372"/>
      <c r="H695" s="8" t="s">
        <v>6</v>
      </c>
      <c r="I695" s="8" t="s">
        <v>6</v>
      </c>
      <c r="J695" s="8" t="s">
        <v>6</v>
      </c>
      <c r="K695" s="1"/>
    </row>
    <row r="696" spans="1:11" ht="15" customHeight="1" thickBot="1" x14ac:dyDescent="0.3">
      <c r="A696" s="332" t="str">
        <f>'02 LISTE DE CONTRÔLE ET RAPPORT'!A673</f>
        <v/>
      </c>
      <c r="B696" s="207">
        <v>3401</v>
      </c>
      <c r="C696" s="480" t="str">
        <f>'02 LISTE DE CONTRÔLE ET RAPPORT'!C673</f>
        <v>Humidité de l’air</v>
      </c>
      <c r="D696" s="240"/>
      <c r="E696" s="465"/>
      <c r="F696" s="466"/>
      <c r="G696" s="467"/>
      <c r="H696" s="8" t="s">
        <v>6</v>
      </c>
      <c r="I696" s="8" t="s">
        <v>6</v>
      </c>
      <c r="J696" s="8" t="s">
        <v>6</v>
      </c>
      <c r="K696" s="1"/>
    </row>
    <row r="697" spans="1:11" ht="60" customHeight="1" x14ac:dyDescent="0.25">
      <c r="A697" s="396" t="str">
        <f>'02 LISTE DE CONTRÔLE ET RAPPORT'!A674</f>
        <v/>
      </c>
      <c r="B697" s="326"/>
      <c r="C697" s="862" t="str">
        <f>'02 LISTE DE CONTRÔLE ET RAPPORT'!C674</f>
        <v>Les ITO 1977, 3.22.1, prescrivent de maintenir l’humidité relative de l’air en dessous de 65% afin de prévenir certains dégâts. Il convient donc d’installer des hygromètres ou des appareils de mesure électroniques (enregistreurs de données) et de dresser des tableaux de mesure de la température et de l’humidité sur toute l’année (analogues à ceux qui figurent dans les ITE 2000, page 3-10).</v>
      </c>
      <c r="D697" s="863"/>
      <c r="E697" s="863"/>
      <c r="F697" s="863"/>
      <c r="G697" s="864"/>
      <c r="H697" s="8" t="s">
        <v>6</v>
      </c>
      <c r="I697" s="8" t="s">
        <v>6</v>
      </c>
      <c r="J697" s="8" t="s">
        <v>6</v>
      </c>
      <c r="K697" s="1"/>
    </row>
    <row r="698" spans="1:11" ht="29.1" customHeight="1" x14ac:dyDescent="0.25">
      <c r="A698" s="384" t="str">
        <f>'02 LISTE DE CONTRÔLE ET RAPPORT'!A675</f>
        <v/>
      </c>
      <c r="B698" s="63">
        <v>3401.01</v>
      </c>
      <c r="C698" s="485" t="str">
        <f>'02 LISTE DE CONTRÔLE ET RAPPORT'!C675</f>
        <v>Description du défaut: Le nombre d’hygromètres installés est insuffisant.</v>
      </c>
      <c r="D698" s="345" t="s">
        <v>2431</v>
      </c>
      <c r="E698" s="424"/>
      <c r="F698" s="424"/>
      <c r="G698" s="425"/>
      <c r="H698" s="8" t="s">
        <v>6</v>
      </c>
      <c r="I698" s="8" t="s">
        <v>6</v>
      </c>
      <c r="J698" s="8" t="s">
        <v>6</v>
      </c>
      <c r="K698" s="1"/>
    </row>
    <row r="699" spans="1:11" ht="33.6" customHeight="1" x14ac:dyDescent="0.25">
      <c r="A699" s="377" t="str">
        <f>'02 LISTE DE CONTRÔLE ET RAPPORT'!A676</f>
        <v/>
      </c>
      <c r="B699" s="326"/>
      <c r="C699" s="834" t="str">
        <f>'02 LISTE DE CONTRÔLE ET RAPPORT'!C676</f>
        <v>L’humidité relative de l’air ne peut pas être mesurée de façon satisfaisante. Il faut se procurer des hygromètres, y c. tableaux (par exemple stations de mesure). Un fournisseur éventuel peut être par exemple un fabricant de déshumidificateurs.</v>
      </c>
      <c r="D699" s="835"/>
      <c r="E699" s="835"/>
      <c r="F699" s="835"/>
      <c r="G699" s="836"/>
      <c r="H699" s="8" t="s">
        <v>6</v>
      </c>
      <c r="I699" s="8" t="s">
        <v>6</v>
      </c>
      <c r="J699" s="8" t="s">
        <v>6</v>
      </c>
      <c r="K699" s="1"/>
    </row>
    <row r="700" spans="1:11" ht="43.35" customHeight="1" x14ac:dyDescent="0.25">
      <c r="A700" s="384" t="str">
        <f>'02 LISTE DE CONTRÔLE ET RAPPORT'!A677</f>
        <v/>
      </c>
      <c r="B700" s="63">
        <v>3401.02</v>
      </c>
      <c r="C700" s="485" t="str">
        <f>'02 LISTE DE CONTRÔLE ET RAPPORT'!C677</f>
        <v>Description du défaut: Les tableaux servant à reporter les résultats des mesures de l’humidité de l’air ne sont pas mis à jour tout au long de l’année.</v>
      </c>
      <c r="D700" s="345" t="s">
        <v>2431</v>
      </c>
      <c r="E700" s="424"/>
      <c r="F700" s="424"/>
      <c r="G700" s="425"/>
      <c r="H700" s="8" t="s">
        <v>6</v>
      </c>
      <c r="I700" s="8" t="s">
        <v>6</v>
      </c>
      <c r="J700" s="8" t="s">
        <v>6</v>
      </c>
      <c r="K700" s="1"/>
    </row>
    <row r="701" spans="1:11" ht="46.35" customHeight="1" x14ac:dyDescent="0.25">
      <c r="A701" s="377" t="str">
        <f>'02 LISTE DE CONTRÔLE ET RAPPORT'!A678</f>
        <v/>
      </c>
      <c r="B701" s="326"/>
      <c r="C701" s="834" t="str">
        <f>'02 LISTE DE CONTRÔLE ET RAPPORT'!C678</f>
        <v>Il n’est pas possible d’évaluer les conditions climatiques (température et humidité) tout au long de l’année dans la construction. Celles-ci doivent par exemple être relevées dans le cadre du contrôle mensuel et régulièrement actualisées.</v>
      </c>
      <c r="D701" s="835"/>
      <c r="E701" s="835"/>
      <c r="F701" s="835"/>
      <c r="G701" s="836"/>
      <c r="H701" s="8" t="s">
        <v>6</v>
      </c>
      <c r="I701" s="8" t="s">
        <v>6</v>
      </c>
      <c r="J701" s="8" t="s">
        <v>6</v>
      </c>
      <c r="K701" s="1"/>
    </row>
    <row r="702" spans="1:11" ht="29.1" customHeight="1" x14ac:dyDescent="0.25">
      <c r="A702" s="384" t="str">
        <f>'02 LISTE DE CONTRÔLE ET RAPPORT'!A679</f>
        <v/>
      </c>
      <c r="B702" s="63">
        <v>3401.03</v>
      </c>
      <c r="C702" s="485" t="str">
        <f>'02 LISTE DE CONTRÔLE ET RAPPORT'!C679</f>
        <v>Description du défaut: Le taux d’humidité relative de l’air ne peut pas être maintenu en permanence en dessous de 65%.</v>
      </c>
      <c r="D702" s="345" t="s">
        <v>2431</v>
      </c>
      <c r="E702" s="424"/>
      <c r="F702" s="424"/>
      <c r="G702" s="425"/>
      <c r="H702" s="8" t="s">
        <v>6</v>
      </c>
      <c r="I702" s="8" t="s">
        <v>6</v>
      </c>
      <c r="J702" s="8" t="s">
        <v>6</v>
      </c>
      <c r="K702" s="1"/>
    </row>
    <row r="703" spans="1:11" ht="58.35" customHeight="1" x14ac:dyDescent="0.25">
      <c r="A703" s="379" t="str">
        <f>'02 LISTE DE CONTRÔLE ET RAPPORT'!A680</f>
        <v/>
      </c>
      <c r="B703" s="229"/>
      <c r="C703" s="834" t="str">
        <f>'02 LISTE DE CONTRÔLE ET RAPPORT'!C680</f>
        <v>Des mesures correctives doivent être prises (service d’entretien des installations de ventilation, marche à l’air de roulement, diminution de la quantité d’air frais, utilisation de déshumidificateurs, chauffage, etc.), de sorte que l’humidité relative dans la construction ne dépasse pas la valeur maximale prescrite de 65% (ITO 1977, 3.22.1; ITE 2000, 3.9).</v>
      </c>
      <c r="D703" s="835"/>
      <c r="E703" s="835"/>
      <c r="F703" s="835"/>
      <c r="G703" s="836"/>
      <c r="H703" s="8" t="s">
        <v>6</v>
      </c>
      <c r="I703" s="8" t="s">
        <v>6</v>
      </c>
      <c r="J703" s="8" t="s">
        <v>6</v>
      </c>
      <c r="K703" s="1"/>
    </row>
    <row r="704" spans="1:11" ht="33.6" customHeight="1" x14ac:dyDescent="0.25">
      <c r="A704" s="380" t="str">
        <f>'02 LISTE DE CONTRÔLE ET RAPPORT'!A681</f>
        <v/>
      </c>
      <c r="B704" s="222"/>
      <c r="C704" s="834" t="str">
        <f>'02 LISTE DE CONTRÔLE ET RAPPORT'!C681</f>
        <v>Il convient également de vérifier qu’il n’y a pas d’eau stagnante dans la prise d’air (PA) ou dans la sortie de secours (SS).</v>
      </c>
      <c r="D704" s="835"/>
      <c r="E704" s="835"/>
      <c r="F704" s="835"/>
      <c r="G704" s="836"/>
      <c r="H704" s="8" t="s">
        <v>6</v>
      </c>
      <c r="I704" s="8" t="s">
        <v>6</v>
      </c>
      <c r="J704" s="8" t="s">
        <v>6</v>
      </c>
      <c r="K704" s="1"/>
    </row>
    <row r="705" spans="1:11" ht="29.1" customHeight="1" x14ac:dyDescent="0.25">
      <c r="A705" s="381" t="str">
        <f>'02 LISTE DE CONTRÔLE ET RAPPORT'!A682</f>
        <v/>
      </c>
      <c r="B705" s="225"/>
      <c r="C705" s="834" t="str">
        <f>'02 LISTE DE CONTRÔLE ET RAPPORT'!C682</f>
        <v>Si l’humidité relative de l’air ne peut pas être maintenue en dessous de 65% en aérant correctement et en fermant les volets blindés, il convient de se procurer des déshumidificateurs en nombre suffisant.</v>
      </c>
      <c r="D705" s="835"/>
      <c r="E705" s="835"/>
      <c r="F705" s="835"/>
      <c r="G705" s="836"/>
      <c r="H705" s="8" t="s">
        <v>6</v>
      </c>
      <c r="I705" s="8" t="s">
        <v>6</v>
      </c>
      <c r="J705" s="8" t="s">
        <v>6</v>
      </c>
      <c r="K705" s="1"/>
    </row>
    <row r="706" spans="1:11" ht="29.1" customHeight="1" x14ac:dyDescent="0.25">
      <c r="A706" s="384" t="str">
        <f>'02 LISTE DE CONTRÔLE ET RAPPORT'!A683</f>
        <v/>
      </c>
      <c r="B706" s="63">
        <v>3401.04</v>
      </c>
      <c r="C706" s="485" t="str">
        <f>'02 LISTE DE CONTRÔLE ET RAPPORT'!C683</f>
        <v>Description du défaut: Les hygromètres ne sont pas entretenus et réglés régulièrement.</v>
      </c>
      <c r="D706" s="345" t="s">
        <v>2431</v>
      </c>
      <c r="E706" s="424"/>
      <c r="F706" s="424"/>
      <c r="G706" s="425"/>
      <c r="H706" s="8" t="s">
        <v>6</v>
      </c>
      <c r="I706" s="8" t="s">
        <v>6</v>
      </c>
      <c r="J706" s="8" t="s">
        <v>6</v>
      </c>
      <c r="K706" s="1"/>
    </row>
    <row r="707" spans="1:11" ht="14.45" customHeight="1" x14ac:dyDescent="0.25">
      <c r="A707" s="377" t="str">
        <f>'02 LISTE DE CONTRÔLE ET RAPPORT'!A684</f>
        <v/>
      </c>
      <c r="B707" s="326"/>
      <c r="C707" s="834" t="str">
        <f>'02 LISTE DE CONTRÔLE ET RAPPORT'!C684</f>
        <v>Les hygromètres doivent être régénérés et réglés au moins deux fois par an. Cette opération doit être inscrite dans la liste de contrôle pour l’entretien (LCE).</v>
      </c>
      <c r="D707" s="835"/>
      <c r="E707" s="835"/>
      <c r="F707" s="835"/>
      <c r="G707" s="836"/>
      <c r="H707" s="8" t="s">
        <v>6</v>
      </c>
      <c r="I707" s="8" t="s">
        <v>6</v>
      </c>
      <c r="J707" s="8" t="s">
        <v>6</v>
      </c>
      <c r="K707" s="1"/>
    </row>
    <row r="708" spans="1:11" ht="43.35" customHeight="1" x14ac:dyDescent="0.25">
      <c r="A708" s="384" t="str">
        <f>'02 LISTE DE CONTRÔLE ET RAPPORT'!A685</f>
        <v/>
      </c>
      <c r="B708" s="63">
        <v>3401.05</v>
      </c>
      <c r="C708" s="485" t="str">
        <f>'02 LISTE DE CONTRÔLE ET RAPPORT'!C685</f>
        <v>Description du défaut: Pour garantir un service d’entretien correct et efficace, il n’existe aucun document indiquant comment régler les paramètres de la ventilation et les positions des portes.</v>
      </c>
      <c r="D708" s="345" t="s">
        <v>2431</v>
      </c>
      <c r="E708" s="424"/>
      <c r="F708" s="424"/>
      <c r="G708" s="425"/>
      <c r="H708" s="8" t="s">
        <v>6</v>
      </c>
      <c r="I708" s="8" t="s">
        <v>6</v>
      </c>
      <c r="J708" s="8" t="s">
        <v>6</v>
      </c>
      <c r="K708" s="1"/>
    </row>
    <row r="709" spans="1:11" ht="72" customHeight="1" x14ac:dyDescent="0.25">
      <c r="A709" s="379" t="str">
        <f>'02 LISTE DE CONTRÔLE ET RAPPORT'!A686</f>
        <v/>
      </c>
      <c r="B709" s="229"/>
      <c r="C709" s="834" t="str">
        <f>'02 LISTE DE CONTRÔLE ET RAPPORT'!C686</f>
        <v>Le service d’entretien correspond à la durée pendant laquelle la construction protégée n’est pas exploitée. En règle générale, ces périodes sont majoritaires sur l’année. C'est pourquoi il est important que les réglages des principaux composants (interrupteur, clapets, portes, horloge de commande de la ventilation, déshumidificateurs, etc.) soient définis et consignés avec précision. En quittant la construction, les utilisateurs doivent pouvoir voir facilement comment régler les divers composants.</v>
      </c>
      <c r="D709" s="835"/>
      <c r="E709" s="835"/>
      <c r="F709" s="835"/>
      <c r="G709" s="836"/>
      <c r="H709" s="8" t="s">
        <v>6</v>
      </c>
      <c r="I709" s="8" t="s">
        <v>6</v>
      </c>
      <c r="J709" s="8" t="s">
        <v>6</v>
      </c>
      <c r="K709" s="1"/>
    </row>
    <row r="710" spans="1:11" ht="30.6" customHeight="1" x14ac:dyDescent="0.25">
      <c r="A710" s="380" t="str">
        <f>'02 LISTE DE CONTRÔLE ET RAPPORT'!A687</f>
        <v/>
      </c>
      <c r="B710" s="222"/>
      <c r="C710" s="834" t="str">
        <f>'02 LISTE DE CONTRÔLE ET RAPPORT'!C687</f>
        <v>Il convient d’établir une liste de contrôle et de la fixer bien en évidence sur le TS 1 du local de ventilation (exemple: ITE page 2-8).</v>
      </c>
      <c r="D710" s="835"/>
      <c r="E710" s="835"/>
      <c r="F710" s="835"/>
      <c r="G710" s="836"/>
      <c r="H710" s="8" t="s">
        <v>6</v>
      </c>
      <c r="I710" s="8" t="s">
        <v>6</v>
      </c>
      <c r="J710" s="8" t="s">
        <v>6</v>
      </c>
      <c r="K710" s="1"/>
    </row>
    <row r="711" spans="1:11" ht="43.35" customHeight="1" x14ac:dyDescent="0.25">
      <c r="A711" s="381" t="str">
        <f>'02 LISTE DE CONTRÔLE ET RAPPORT'!A688</f>
        <v/>
      </c>
      <c r="B711" s="225"/>
      <c r="C711" s="834" t="str">
        <f>'02 LISTE DE CONTRÔLE ET RAPPORT'!C688</f>
        <v>Il faut que soient apposées sur les portes des plaques portant le texte «Porte en service d’entretien OUVERTE» (vert), «Porte en service d’entretien FERMEE» (jaune), «Porte en service d’entretien VERROUILLEE» (rouge). Voir ITE page 3-14.</v>
      </c>
      <c r="D711" s="835"/>
      <c r="E711" s="835"/>
      <c r="F711" s="835"/>
      <c r="G711" s="836"/>
      <c r="H711" s="8" t="s">
        <v>6</v>
      </c>
      <c r="I711" s="8" t="s">
        <v>6</v>
      </c>
      <c r="J711" s="8" t="s">
        <v>6</v>
      </c>
      <c r="K711" s="1"/>
    </row>
    <row r="712" spans="1:11" ht="29.1" customHeight="1" x14ac:dyDescent="0.25">
      <c r="A712" s="378" t="str">
        <f>'02 LISTE DE CONTRÔLE ET RAPPORT'!A689</f>
        <v/>
      </c>
      <c r="B712" s="191">
        <v>3401.06</v>
      </c>
      <c r="C712" s="62" t="str">
        <f>'02 LISTE DE CONTRÔLE ET RAPPORT'!C689</f>
        <v>Description du défaut: Il n’y a pas de déshumidificateur d’air en état de fonctionnement.</v>
      </c>
      <c r="D712" s="342" t="s">
        <v>2430</v>
      </c>
      <c r="E712" s="418"/>
      <c r="F712" s="418"/>
      <c r="G712" s="419"/>
      <c r="H712" s="8" t="s">
        <v>6</v>
      </c>
      <c r="I712" s="8" t="s">
        <v>6</v>
      </c>
      <c r="J712" s="8" t="s">
        <v>6</v>
      </c>
      <c r="K712" s="1"/>
    </row>
    <row r="713" spans="1:11" ht="162.6" customHeight="1" thickBot="1" x14ac:dyDescent="0.3">
      <c r="A713" s="377" t="str">
        <f>'02 LISTE DE CONTRÔLE ET RAPPORT'!A690</f>
        <v/>
      </c>
      <c r="B713" s="326"/>
      <c r="C713" s="475" t="str">
        <f>'02 LISTE DE CONTRÔLE ET RAPPORT'!C690</f>
        <v>Le nombre de déshumidificateurs dans les constructions protégées est réglé dans les instructions de l’Office fédéral de la protection de la population du 15 décembre 2014 sur le paiement des frais supplémentaires reconnus pour la modernisation des déshumidificateurs électriques des constructions protégées. L’OFPP finance le nombre minimal de déshumidificateurs exigé dans les constructions protégées. Si, malgré ces mesures, l’humidité relative de l’air ne peut pas être maintenue en dessous de 65%, des déshumidificateurs supplémentaires doivent être demandés conformément à ces instructions. La marche à suivre doit être discutée avec l’autorité cantonale responsable des ouvrages de protection.</v>
      </c>
      <c r="D713" s="463"/>
      <c r="E713" s="463"/>
      <c r="F713" s="463"/>
      <c r="G713" s="464"/>
      <c r="H713" s="8" t="s">
        <v>6</v>
      </c>
      <c r="I713" s="8" t="s">
        <v>6</v>
      </c>
      <c r="J713" s="8" t="s">
        <v>6</v>
      </c>
      <c r="K713" s="1"/>
    </row>
    <row r="714" spans="1:11" ht="15.75" thickBot="1" x14ac:dyDescent="0.3">
      <c r="A714" s="385" t="str">
        <f>'02 LISTE DE CONTRÔLE ET RAPPORT'!A691</f>
        <v/>
      </c>
      <c r="B714" s="194">
        <v>3500</v>
      </c>
      <c r="C714" s="486" t="s">
        <v>1168</v>
      </c>
      <c r="D714" s="411"/>
      <c r="E714" s="470"/>
      <c r="F714" s="470"/>
      <c r="G714" s="471"/>
      <c r="H714" s="8" t="s">
        <v>6</v>
      </c>
      <c r="I714" s="8" t="s">
        <v>6</v>
      </c>
      <c r="J714" s="8" t="s">
        <v>6</v>
      </c>
      <c r="K714" s="8" t="s">
        <v>6</v>
      </c>
    </row>
    <row r="715" spans="1:11" ht="14.45" customHeight="1" x14ac:dyDescent="0.25">
      <c r="A715" s="397" t="str">
        <f>'02 LISTE DE CONTRÔLE ET RAPPORT'!A692</f>
        <v/>
      </c>
      <c r="B715" s="195">
        <v>3501</v>
      </c>
      <c r="C715" s="487" t="str">
        <f>'02 LISTE DE CONTRÔLE ET RAPPORT'!C692</f>
        <v>Description des défauts:</v>
      </c>
      <c r="D715" s="335"/>
      <c r="E715" s="354"/>
      <c r="F715" s="354"/>
      <c r="G715" s="355"/>
      <c r="H715" s="8" t="s">
        <v>6</v>
      </c>
      <c r="I715" s="8" t="s">
        <v>6</v>
      </c>
      <c r="J715" s="8" t="s">
        <v>6</v>
      </c>
      <c r="K715" s="8" t="s">
        <v>6</v>
      </c>
    </row>
    <row r="716" spans="1:11" ht="14.45" customHeight="1" x14ac:dyDescent="0.25">
      <c r="A716" s="398" t="str">
        <f>'02 LISTE DE CONTRÔLE ET RAPPORT'!A693</f>
        <v/>
      </c>
      <c r="B716" s="196">
        <v>3502</v>
      </c>
      <c r="C716" s="488" t="str">
        <f>'02 LISTE DE CONTRÔLE ET RAPPORT'!C693</f>
        <v>Description des défauts:</v>
      </c>
      <c r="D716" s="336"/>
      <c r="E716" s="356"/>
      <c r="F716" s="356"/>
      <c r="G716" s="357"/>
      <c r="H716" s="8" t="s">
        <v>6</v>
      </c>
      <c r="I716" s="8" t="s">
        <v>6</v>
      </c>
      <c r="J716" s="8" t="s">
        <v>6</v>
      </c>
      <c r="K716" s="8" t="s">
        <v>6</v>
      </c>
    </row>
    <row r="717" spans="1:11" ht="15" customHeight="1" thickBot="1" x14ac:dyDescent="0.3">
      <c r="A717" s="398" t="str">
        <f>'02 LISTE DE CONTRÔLE ET RAPPORT'!A694</f>
        <v/>
      </c>
      <c r="B717" s="196">
        <v>3503</v>
      </c>
      <c r="C717" s="489" t="str">
        <f>'02 LISTE DE CONTRÔLE ET RAPPORT'!C694</f>
        <v>Description des défauts:</v>
      </c>
      <c r="D717" s="337"/>
      <c r="E717" s="358"/>
      <c r="F717" s="358"/>
      <c r="G717" s="359"/>
      <c r="H717" s="8" t="s">
        <v>6</v>
      </c>
      <c r="I717" s="8" t="s">
        <v>6</v>
      </c>
      <c r="J717" s="8" t="s">
        <v>6</v>
      </c>
      <c r="K717" s="8" t="s">
        <v>6</v>
      </c>
    </row>
    <row r="718" spans="1:11" ht="18.600000000000001" customHeight="1" thickBot="1" x14ac:dyDescent="0.3">
      <c r="A718" s="327" t="str">
        <f>'02 LISTE DE CONTRÔLE ET RAPPORT'!A695</f>
        <v/>
      </c>
      <c r="B718" s="400">
        <v>4000</v>
      </c>
      <c r="C718" s="373" t="str">
        <f>'02 LISTE DE CONTRÔLE ET RAPPORT'!C695</f>
        <v>Alimentation en eau</v>
      </c>
      <c r="D718" s="328"/>
      <c r="E718" s="468"/>
      <c r="F718" s="468"/>
      <c r="G718" s="469"/>
      <c r="H718" s="8" t="s">
        <v>6</v>
      </c>
      <c r="I718" s="8" t="s">
        <v>6</v>
      </c>
      <c r="J718" s="8" t="s">
        <v>6</v>
      </c>
      <c r="K718" s="8" t="s">
        <v>6</v>
      </c>
    </row>
    <row r="719" spans="1:11" ht="15" customHeight="1" thickBot="1" x14ac:dyDescent="0.3">
      <c r="A719" s="329" t="str">
        <f>'02 LISTE DE CONTRÔLE ET RAPPORT'!A696</f>
        <v/>
      </c>
      <c r="B719" s="401">
        <v>4100</v>
      </c>
      <c r="C719" s="374" t="str">
        <f>'02 LISTE DE CONTRÔLE ET RAPPORT'!C696</f>
        <v>Documents d’exploitation</v>
      </c>
      <c r="D719" s="330"/>
      <c r="E719" s="371"/>
      <c r="F719" s="371"/>
      <c r="G719" s="372"/>
      <c r="H719" s="8" t="s">
        <v>6</v>
      </c>
      <c r="I719" s="8" t="s">
        <v>6</v>
      </c>
      <c r="J719" s="8" t="s">
        <v>6</v>
      </c>
      <c r="K719" s="8" t="s">
        <v>6</v>
      </c>
    </row>
    <row r="720" spans="1:11" ht="29.45" customHeight="1" thickBot="1" x14ac:dyDescent="0.3">
      <c r="A720" s="332" t="str">
        <f>'02 LISTE DE CONTRÔLE ET RAPPORT'!A697</f>
        <v/>
      </c>
      <c r="B720" s="207">
        <v>4101</v>
      </c>
      <c r="C720" s="480" t="str">
        <f>'02 LISTE DE CONTRÔLE ET RAPPORT'!C697</f>
        <v>Schéma d’exploitation (*pour les abris d’hôpitaux et d’EMS construits avant 2012)</v>
      </c>
      <c r="D720" s="240"/>
      <c r="E720" s="465"/>
      <c r="F720" s="466"/>
      <c r="G720" s="467"/>
      <c r="H720" s="8" t="s">
        <v>6</v>
      </c>
      <c r="I720" s="8" t="s">
        <v>6</v>
      </c>
      <c r="J720" s="8" t="s">
        <v>6</v>
      </c>
      <c r="K720" s="8" t="s">
        <v>6</v>
      </c>
    </row>
    <row r="721" spans="1:11" ht="43.35" customHeight="1" x14ac:dyDescent="0.25">
      <c r="A721" s="376" t="str">
        <f>'02 LISTE DE CONTRÔLE ET RAPPORT'!A698</f>
        <v/>
      </c>
      <c r="B721" s="190">
        <v>4101.01</v>
      </c>
      <c r="C721" s="481" t="str">
        <f>'02 LISTE DE CONTRÔLE ET RAPPORT'!C698</f>
        <v>Description du défaut: Le schéma d’exploitation «Alimentation en eau» (schéma de principe avec mode d’emploi) n’est pas affiché en permanence à un endroit approprié.</v>
      </c>
      <c r="D721" s="341" t="s">
        <v>2430</v>
      </c>
      <c r="E721" s="418"/>
      <c r="F721" s="418"/>
      <c r="G721" s="419"/>
      <c r="H721" s="8" t="s">
        <v>6</v>
      </c>
      <c r="I721" s="8" t="s">
        <v>6</v>
      </c>
      <c r="J721" s="8" t="s">
        <v>6</v>
      </c>
      <c r="K721" s="8" t="s">
        <v>6</v>
      </c>
    </row>
    <row r="722" spans="1:11" ht="29.45" customHeight="1" x14ac:dyDescent="0.25">
      <c r="A722" s="377" t="str">
        <f>'02 LISTE DE CONTRÔLE ET RAPPORT'!A699</f>
        <v/>
      </c>
      <c r="B722" s="326"/>
      <c r="C722" s="834" t="str">
        <f>'02 LISTE DE CONTRÔLE ET RAPPORT'!C699</f>
        <v>Il convient d’établir un schéma de principe et de le fixer bien en évidence et de façon permanente au niveau de la batterie de distribution.</v>
      </c>
      <c r="D722" s="835"/>
      <c r="E722" s="835"/>
      <c r="F722" s="835"/>
      <c r="G722" s="836"/>
      <c r="H722" s="8" t="s">
        <v>6</v>
      </c>
      <c r="I722" s="8" t="s">
        <v>6</v>
      </c>
      <c r="J722" s="8" t="s">
        <v>6</v>
      </c>
      <c r="K722" s="8" t="s">
        <v>6</v>
      </c>
    </row>
    <row r="723" spans="1:11" ht="29.1" customHeight="1" x14ac:dyDescent="0.25">
      <c r="A723" s="378" t="str">
        <f>'02 LISTE DE CONTRÔLE ET RAPPORT'!A700</f>
        <v/>
      </c>
      <c r="B723" s="191">
        <v>4101.0200000000004</v>
      </c>
      <c r="C723" s="62" t="str">
        <f>'02 LISTE DE CONTRÔLE ET RAPPORT'!C700</f>
        <v>Description du défaut: Le schéma d’exploitation «Alimentation en eau» ne correspond pas à l’installation actuelle.</v>
      </c>
      <c r="D723" s="342" t="s">
        <v>2430</v>
      </c>
      <c r="E723" s="418"/>
      <c r="F723" s="418"/>
      <c r="G723" s="419"/>
      <c r="H723" s="8" t="s">
        <v>6</v>
      </c>
      <c r="I723" s="8" t="s">
        <v>6</v>
      </c>
      <c r="J723" s="8" t="s">
        <v>6</v>
      </c>
      <c r="K723" s="8" t="s">
        <v>6</v>
      </c>
    </row>
    <row r="724" spans="1:11" ht="29.45" customHeight="1" x14ac:dyDescent="0.25">
      <c r="A724" s="377" t="str">
        <f>'02 LISTE DE CONTRÔLE ET RAPPORT'!A701</f>
        <v/>
      </c>
      <c r="B724" s="326"/>
      <c r="C724" s="834" t="str">
        <f>'02 LISTE DE CONTRÔLE ET RAPPORT'!C701</f>
        <v>Le schéma d’exploitation doit correspondre aux installations actuelles. En conséquence, il doit être complété, corrigé ou redessiné.</v>
      </c>
      <c r="D724" s="835"/>
      <c r="E724" s="835"/>
      <c r="F724" s="835"/>
      <c r="G724" s="836"/>
      <c r="H724" s="8" t="s">
        <v>6</v>
      </c>
      <c r="I724" s="8" t="s">
        <v>6</v>
      </c>
      <c r="J724" s="8" t="s">
        <v>6</v>
      </c>
      <c r="K724" s="8" t="s">
        <v>6</v>
      </c>
    </row>
    <row r="725" spans="1:11" ht="44.1" customHeight="1" x14ac:dyDescent="0.25">
      <c r="A725" s="378" t="str">
        <f>'02 LISTE DE CONTRÔLE ET RAPPORT'!A702</f>
        <v/>
      </c>
      <c r="B725" s="191">
        <v>4101.03</v>
      </c>
      <c r="C725" s="62" t="str">
        <f>'02 LISTE DE CONTRÔLE ET RAPPORT'!C702</f>
        <v xml:space="preserve">Description du défaut: Les modes de fonctionnement suivants ne peuvent pas être configurés correctement en fonction du schéma d’exploitation relatif à l’alimentation en eau: </v>
      </c>
      <c r="D725" s="342" t="s">
        <v>2430</v>
      </c>
      <c r="E725" s="418"/>
      <c r="F725" s="418"/>
      <c r="G725" s="419"/>
      <c r="H725" s="8" t="s">
        <v>6</v>
      </c>
      <c r="I725" s="8" t="s">
        <v>6</v>
      </c>
      <c r="J725" s="8" t="s">
        <v>6</v>
      </c>
      <c r="K725" s="8" t="s">
        <v>6</v>
      </c>
    </row>
    <row r="726" spans="1:11" ht="15" customHeight="1" x14ac:dyDescent="0.25">
      <c r="A726" s="379" t="str">
        <f>'02 LISTE DE CONTRÔLE ET RAPPORT'!A703</f>
        <v/>
      </c>
      <c r="B726" s="229"/>
      <c r="C726" s="853" t="str">
        <f>'02 LISTE DE CONTRÔLE ET RAPPORT'!C703</f>
        <v>-        exploitation du réseau en temps de paix,</v>
      </c>
      <c r="D726" s="854"/>
      <c r="E726" s="854"/>
      <c r="F726" s="854"/>
      <c r="G726" s="855"/>
      <c r="H726" s="8" t="s">
        <v>6</v>
      </c>
      <c r="I726" s="8" t="s">
        <v>6</v>
      </c>
      <c r="J726" s="8" t="s">
        <v>6</v>
      </c>
      <c r="K726" s="8" t="s">
        <v>6</v>
      </c>
    </row>
    <row r="727" spans="1:11" ht="15" customHeight="1" x14ac:dyDescent="0.25">
      <c r="A727" s="380" t="str">
        <f>'02 LISTE DE CONTRÔLE ET RAPPORT'!A704</f>
        <v/>
      </c>
      <c r="B727" s="222"/>
      <c r="C727" s="853" t="str">
        <f>'02 LISTE DE CONTRÔLE ET RAPPORT'!C704</f>
        <v>-        exploitation du réseau en cas de situation grave (remplissage du réservoir d’eau via le réseau),</v>
      </c>
      <c r="D727" s="854"/>
      <c r="E727" s="854"/>
      <c r="F727" s="854"/>
      <c r="G727" s="855"/>
      <c r="H727" s="8" t="s">
        <v>6</v>
      </c>
      <c r="I727" s="8" t="s">
        <v>6</v>
      </c>
      <c r="J727" s="8" t="s">
        <v>6</v>
      </c>
      <c r="K727" s="8" t="s">
        <v>6</v>
      </c>
    </row>
    <row r="728" spans="1:11" ht="15" customHeight="1" x14ac:dyDescent="0.25">
      <c r="A728" s="380" t="str">
        <f>'02 LISTE DE CONTRÔLE ET RAPPORT'!A705</f>
        <v/>
      </c>
      <c r="B728" s="222"/>
      <c r="C728" s="853" t="str">
        <f>'02 LISTE DE CONTRÔLE ET RAPPORT'!C705</f>
        <v>-        exploitation du réservoir et</v>
      </c>
      <c r="D728" s="854"/>
      <c r="E728" s="854"/>
      <c r="F728" s="854"/>
      <c r="G728" s="855"/>
      <c r="H728" s="8" t="s">
        <v>6</v>
      </c>
      <c r="I728" s="8" t="s">
        <v>6</v>
      </c>
      <c r="J728" s="8" t="s">
        <v>6</v>
      </c>
      <c r="K728" s="8" t="s">
        <v>6</v>
      </c>
    </row>
    <row r="729" spans="1:11" ht="15" customHeight="1" x14ac:dyDescent="0.25">
      <c r="A729" s="380" t="str">
        <f>'02 LISTE DE CONTRÔLE ET RAPPORT'!A706</f>
        <v/>
      </c>
      <c r="B729" s="222"/>
      <c r="C729" s="853" t="str">
        <f>'02 LISTE DE CONTRÔLE ET RAPPORT'!C706</f>
        <v>-        alimentation de secours.</v>
      </c>
      <c r="D729" s="854"/>
      <c r="E729" s="854"/>
      <c r="F729" s="854"/>
      <c r="G729" s="855"/>
      <c r="H729" s="8" t="s">
        <v>6</v>
      </c>
      <c r="I729" s="8" t="s">
        <v>6</v>
      </c>
      <c r="J729" s="8" t="s">
        <v>6</v>
      </c>
      <c r="K729" s="8" t="s">
        <v>6</v>
      </c>
    </row>
    <row r="730" spans="1:11" ht="29.45" customHeight="1" thickBot="1" x14ac:dyDescent="0.3">
      <c r="A730" s="381" t="str">
        <f>'02 LISTE DE CONTRÔLE ET RAPPORT'!A707</f>
        <v/>
      </c>
      <c r="B730" s="225"/>
      <c r="C730" s="868" t="str">
        <f>'02 LISTE DE CONTRÔLE ET RAPPORT'!C707</f>
        <v>La marche à suivre en vue de l’élimination de ce défaut doit être discutée avec l’autorité cantonale responsable des ouvrages de protection.</v>
      </c>
      <c r="D730" s="869"/>
      <c r="E730" s="869"/>
      <c r="F730" s="869"/>
      <c r="G730" s="870"/>
      <c r="H730" s="8" t="s">
        <v>6</v>
      </c>
      <c r="I730" s="8" t="s">
        <v>6</v>
      </c>
      <c r="J730" s="8" t="s">
        <v>6</v>
      </c>
      <c r="K730" s="8" t="s">
        <v>6</v>
      </c>
    </row>
    <row r="731" spans="1:11" ht="15" customHeight="1" thickBot="1" x14ac:dyDescent="0.3">
      <c r="A731" s="332" t="str">
        <f>'02 LISTE DE CONTRÔLE ET RAPPORT'!A708</f>
        <v/>
      </c>
      <c r="B731" s="207">
        <v>4102</v>
      </c>
      <c r="C731" s="480" t="str">
        <f>'02 LISTE DE CONTRÔLE ET RAPPORT'!C708</f>
        <v>Désignation des composants</v>
      </c>
      <c r="D731" s="240"/>
      <c r="E731" s="465"/>
      <c r="F731" s="466"/>
      <c r="G731" s="467"/>
      <c r="H731" s="8" t="s">
        <v>6</v>
      </c>
      <c r="I731" s="8" t="s">
        <v>6</v>
      </c>
      <c r="J731" s="8" t="s">
        <v>6</v>
      </c>
      <c r="K731" s="8" t="s">
        <v>6</v>
      </c>
    </row>
    <row r="732" spans="1:11" ht="44.1" customHeight="1" x14ac:dyDescent="0.25">
      <c r="A732" s="376" t="str">
        <f>'02 LISTE DE CONTRÔLE ET RAPPORT'!A709</f>
        <v/>
      </c>
      <c r="B732" s="190">
        <v>4102.01</v>
      </c>
      <c r="C732" s="481" t="str">
        <f>'02 LISTE DE CONTRÔLE ET RAPPORT'!C709</f>
        <v>Description du défaut: Les désignations utilisées ne correspondent pas aux numérotations et aux positions des ITE et du schéma d’exploitation.</v>
      </c>
      <c r="D732" s="341" t="s">
        <v>2430</v>
      </c>
      <c r="E732" s="418"/>
      <c r="F732" s="418"/>
      <c r="G732" s="419"/>
      <c r="H732" s="8" t="s">
        <v>6</v>
      </c>
      <c r="I732" s="8" t="s">
        <v>6</v>
      </c>
      <c r="J732" s="8" t="s">
        <v>6</v>
      </c>
      <c r="K732" s="8" t="s">
        <v>6</v>
      </c>
    </row>
    <row r="733" spans="1:11" ht="15" customHeight="1" x14ac:dyDescent="0.25">
      <c r="A733" s="377" t="str">
        <f>'02 LISTE DE CONTRÔLE ET RAPPORT'!A710</f>
        <v/>
      </c>
      <c r="B733" s="326"/>
      <c r="C733" s="834" t="str">
        <f>'02 LISTE DE CONTRÔLE ET RAPPORT'!C710</f>
        <v>Ces inscriptions doivent être corrigées ou complétées.</v>
      </c>
      <c r="D733" s="835"/>
      <c r="E733" s="835"/>
      <c r="F733" s="835"/>
      <c r="G733" s="836"/>
      <c r="H733" s="8" t="s">
        <v>6</v>
      </c>
      <c r="I733" s="8" t="s">
        <v>6</v>
      </c>
      <c r="J733" s="8" t="s">
        <v>6</v>
      </c>
      <c r="K733" s="8" t="s">
        <v>6</v>
      </c>
    </row>
    <row r="734" spans="1:11" ht="29.45" customHeight="1" x14ac:dyDescent="0.25">
      <c r="A734" s="378" t="str">
        <f>'02 LISTE DE CONTRÔLE ET RAPPORT'!A711</f>
        <v/>
      </c>
      <c r="B734" s="191">
        <v>4102.0200000000004</v>
      </c>
      <c r="C734" s="62" t="str">
        <f>'02 LISTE DE CONTRÔLE ET RAPPORT'!C711</f>
        <v>Description du défaut: Les inscriptions ne sont pas apposées en permanence et de manière à exclure toute confusion.</v>
      </c>
      <c r="D734" s="342" t="s">
        <v>2430</v>
      </c>
      <c r="E734" s="418"/>
      <c r="F734" s="418"/>
      <c r="G734" s="419"/>
      <c r="H734" s="8" t="s">
        <v>6</v>
      </c>
      <c r="I734" s="8" t="s">
        <v>6</v>
      </c>
      <c r="J734" s="8" t="s">
        <v>6</v>
      </c>
      <c r="K734" s="8" t="s">
        <v>6</v>
      </c>
    </row>
    <row r="735" spans="1:11" ht="59.45" customHeight="1" thickBot="1" x14ac:dyDescent="0.3">
      <c r="A735" s="377" t="str">
        <f>'02 LISTE DE CONTRÔLE ET RAPPORT'!A712</f>
        <v/>
      </c>
      <c r="B735" s="326"/>
      <c r="C735" s="837" t="str">
        <f>'02 LISTE DE CONTRÔLE ET RAPPORT'!C712</f>
        <v>Les inscriptions doivent être apposées en permanence à l’endroit prévu (p. ex. autocollant, plaquette en aluminium avec chaîne, etc.) et pouvoir être clairement attribuées au composant correspondant. Grâce aux inscriptions, les installations doivent pouvoir être utilisées à l’aide du schéma d’exploitation même par un personnel non spécialisé ayant reçu les instructions nécessaires.</v>
      </c>
      <c r="D735" s="838"/>
      <c r="E735" s="838"/>
      <c r="F735" s="838"/>
      <c r="G735" s="839"/>
      <c r="H735" s="8" t="s">
        <v>6</v>
      </c>
      <c r="I735" s="8" t="s">
        <v>6</v>
      </c>
      <c r="J735" s="8" t="s">
        <v>6</v>
      </c>
      <c r="K735" s="8" t="s">
        <v>6</v>
      </c>
    </row>
    <row r="736" spans="1:11" ht="15" customHeight="1" thickBot="1" x14ac:dyDescent="0.3">
      <c r="A736" s="329" t="str">
        <f>'02 LISTE DE CONTRÔLE ET RAPPORT'!A713</f>
        <v/>
      </c>
      <c r="B736" s="401">
        <v>4200</v>
      </c>
      <c r="C736" s="374" t="str">
        <f>'02 LISTE DE CONTRÔLE ET RAPPORT'!C713</f>
        <v>Contrôle du fonctionnement de l’alimentation en eau</v>
      </c>
      <c r="D736" s="330"/>
      <c r="E736" s="371"/>
      <c r="F736" s="371"/>
      <c r="G736" s="372"/>
      <c r="H736" s="8" t="s">
        <v>6</v>
      </c>
      <c r="I736" s="8" t="s">
        <v>6</v>
      </c>
      <c r="J736" s="8" t="s">
        <v>6</v>
      </c>
      <c r="K736" s="8" t="s">
        <v>6</v>
      </c>
    </row>
    <row r="737" spans="1:11" ht="15" customHeight="1" thickBot="1" x14ac:dyDescent="0.3">
      <c r="A737" s="332" t="str">
        <f>'02 LISTE DE CONTRÔLE ET RAPPORT'!A714</f>
        <v/>
      </c>
      <c r="B737" s="207">
        <v>4201</v>
      </c>
      <c r="C737" s="480" t="str">
        <f>'02 LISTE DE CONTRÔLE ET RAPPORT'!C714</f>
        <v>Conduites, soupapes et organes d’arrêt</v>
      </c>
      <c r="D737" s="240"/>
      <c r="E737" s="465"/>
      <c r="F737" s="466"/>
      <c r="G737" s="467"/>
      <c r="H737" s="8" t="s">
        <v>6</v>
      </c>
      <c r="I737" s="8" t="s">
        <v>6</v>
      </c>
      <c r="J737" s="8" t="s">
        <v>6</v>
      </c>
      <c r="K737" s="8" t="s">
        <v>6</v>
      </c>
    </row>
    <row r="738" spans="1:11" ht="29.45" customHeight="1" x14ac:dyDescent="0.25">
      <c r="A738" s="383" t="str">
        <f>'02 LISTE DE CONTRÔLE ET RAPPORT'!A715</f>
        <v/>
      </c>
      <c r="B738" s="193">
        <v>4201.01</v>
      </c>
      <c r="C738" s="484" t="str">
        <f>'02 LISTE DE CONTRÔLE ET RAPPORT'!C715</f>
        <v>Description du défaut: Il manque une possibilité d’interrompre l’alimentation en eau (eau froide et eau chaude) juste avant l’entrée de l’ouvrage de protection.</v>
      </c>
      <c r="D738" s="344" t="s">
        <v>2431</v>
      </c>
      <c r="E738" s="424"/>
      <c r="F738" s="424"/>
      <c r="G738" s="425"/>
      <c r="H738" s="8" t="s">
        <v>6</v>
      </c>
      <c r="I738" s="8" t="s">
        <v>6</v>
      </c>
      <c r="J738" s="8" t="s">
        <v>6</v>
      </c>
      <c r="K738" s="8" t="s">
        <v>6</v>
      </c>
    </row>
    <row r="739" spans="1:11" ht="15" customHeight="1" x14ac:dyDescent="0.25">
      <c r="A739" s="377" t="str">
        <f>'02 LISTE DE CONTRÔLE ET RAPPORT'!A716</f>
        <v/>
      </c>
      <c r="B739" s="326"/>
      <c r="C739" s="834" t="str">
        <f>'02 LISTE DE CONTRÔLE ET RAPPORT'!C716</f>
        <v>L’élimination de ce défaut doit être confiée à une entreprise spécialisée.</v>
      </c>
      <c r="D739" s="835"/>
      <c r="E739" s="835"/>
      <c r="F739" s="835"/>
      <c r="G739" s="836"/>
      <c r="H739" s="8" t="s">
        <v>6</v>
      </c>
      <c r="I739" s="8" t="s">
        <v>6</v>
      </c>
      <c r="J739" s="8" t="s">
        <v>6</v>
      </c>
      <c r="K739" s="8" t="s">
        <v>6</v>
      </c>
    </row>
    <row r="740" spans="1:11" ht="29.45" customHeight="1" x14ac:dyDescent="0.25">
      <c r="A740" s="384" t="str">
        <f>'02 LISTE DE CONTRÔLE ET RAPPORT'!A717</f>
        <v/>
      </c>
      <c r="B740" s="63">
        <v>4201.0200000000004</v>
      </c>
      <c r="C740" s="485" t="str">
        <f>'02 LISTE DE CONTRÔLE ET RAPPORT'!C717</f>
        <v>Description du défaut: Les organes d’arrêt de la conduite d’amenée d’eau et des conduites de distribution ne fonctionnent pas.</v>
      </c>
      <c r="D740" s="345" t="s">
        <v>2431</v>
      </c>
      <c r="E740" s="424"/>
      <c r="F740" s="424"/>
      <c r="G740" s="425"/>
      <c r="H740" s="8" t="s">
        <v>6</v>
      </c>
      <c r="I740" s="8" t="s">
        <v>6</v>
      </c>
      <c r="J740" s="8" t="s">
        <v>6</v>
      </c>
      <c r="K740" s="8" t="s">
        <v>6</v>
      </c>
    </row>
    <row r="741" spans="1:11" ht="32.450000000000003" customHeight="1" x14ac:dyDescent="0.25">
      <c r="A741" s="377" t="str">
        <f>'02 LISTE DE CONTRÔLE ET RAPPORT'!A718</f>
        <v/>
      </c>
      <c r="B741" s="326"/>
      <c r="C741" s="834" t="str">
        <f>'02 LISTE DE CONTRÔLE ET RAPPORT'!C718</f>
        <v>L’ensemble des organes d’arrêt de la conduite d’amenée d’eau et des conduites de distribution doivent faire l’objet d’un entretien général ou être remplacés.</v>
      </c>
      <c r="D741" s="835"/>
      <c r="E741" s="835"/>
      <c r="F741" s="835"/>
      <c r="G741" s="836"/>
      <c r="H741" s="8" t="s">
        <v>6</v>
      </c>
      <c r="I741" s="8" t="s">
        <v>6</v>
      </c>
      <c r="J741" s="8" t="s">
        <v>6</v>
      </c>
      <c r="K741" s="8" t="s">
        <v>6</v>
      </c>
    </row>
    <row r="742" spans="1:11" ht="29.45" customHeight="1" x14ac:dyDescent="0.25">
      <c r="A742" s="378" t="str">
        <f>'02 LISTE DE CONTRÔLE ET RAPPORT'!A719</f>
        <v/>
      </c>
      <c r="B742" s="191">
        <v>4201.03</v>
      </c>
      <c r="C742" s="62" t="str">
        <f>'02 LISTE DE CONTRÔLE ET RAPPORT'!C719</f>
        <v>Description du défaut: Les installations sanitaires ne sont pas fixées de manière à résister aux chocs.</v>
      </c>
      <c r="D742" s="342" t="s">
        <v>2430</v>
      </c>
      <c r="E742" s="418"/>
      <c r="F742" s="418"/>
      <c r="G742" s="419"/>
      <c r="H742" s="8" t="s">
        <v>6</v>
      </c>
      <c r="I742" s="8" t="s">
        <v>6</v>
      </c>
      <c r="J742" s="8" t="s">
        <v>6</v>
      </c>
      <c r="K742" s="8" t="s">
        <v>6</v>
      </c>
    </row>
    <row r="743" spans="1:11" ht="29.45" customHeight="1" x14ac:dyDescent="0.25">
      <c r="A743" s="379" t="str">
        <f>'02 LISTE DE CONTRÔLE ET RAPPORT'!A720</f>
        <v/>
      </c>
      <c r="B743" s="229"/>
      <c r="C743" s="834" t="str">
        <f>'02 LISTE DE CONTRÔLE ET RAPPORT'!C720</f>
        <v>Les installations sanitaires doivent être sécurisées conformément aux ITMO 1997. Au niveau des conduites, il faut poser une fixation antichoc tous les 3,5 m.</v>
      </c>
      <c r="D743" s="835"/>
      <c r="E743" s="835"/>
      <c r="F743" s="835"/>
      <c r="G743" s="836"/>
      <c r="H743" s="8" t="s">
        <v>6</v>
      </c>
      <c r="I743" s="8" t="s">
        <v>6</v>
      </c>
      <c r="J743" s="8" t="s">
        <v>6</v>
      </c>
      <c r="K743" s="8" t="s">
        <v>6</v>
      </c>
    </row>
    <row r="744" spans="1:11" ht="58.35" customHeight="1" x14ac:dyDescent="0.25">
      <c r="A744" s="381" t="str">
        <f>'02 LISTE DE CONTRÔLE ET RAPPORT'!A721</f>
        <v/>
      </c>
      <c r="B744" s="225"/>
      <c r="C744" s="834" t="str">
        <f>'02 LISTE DE CONTRÔLE ET RAPPORT'!C721</f>
        <v>L’élimination de ce défaut a généralement lieu dans le cadre d’un projet de construction dans le bâtiment concerné, à l’occasion d’un projet de rénovation de l’ouvrage de protection ou si le Conseil fédéral ordonne le renforcement des mesures de protection de la population.</v>
      </c>
      <c r="D744" s="835"/>
      <c r="E744" s="835"/>
      <c r="F744" s="835"/>
      <c r="G744" s="836"/>
      <c r="H744" s="8" t="s">
        <v>6</v>
      </c>
      <c r="I744" s="8" t="s">
        <v>6</v>
      </c>
      <c r="J744" s="8" t="s">
        <v>6</v>
      </c>
      <c r="K744" s="8" t="s">
        <v>6</v>
      </c>
    </row>
    <row r="745" spans="1:11" ht="29.45" customHeight="1" x14ac:dyDescent="0.25">
      <c r="A745" s="384" t="str">
        <f>'02 LISTE DE CONTRÔLE ET RAPPORT'!A722</f>
        <v/>
      </c>
      <c r="B745" s="63">
        <v>4201.04</v>
      </c>
      <c r="C745" s="485" t="str">
        <f>'02 LISTE DE CONTRÔLE ET RAPPORT'!C722</f>
        <v>Description du défaut: Certaines installations sanitaires nécessaires pour cet ouvrage de protection sont manquantes.</v>
      </c>
      <c r="D745" s="345" t="s">
        <v>2431</v>
      </c>
      <c r="E745" s="424"/>
      <c r="F745" s="424"/>
      <c r="G745" s="425"/>
      <c r="H745" s="8" t="s">
        <v>6</v>
      </c>
      <c r="I745" s="8" t="s">
        <v>6</v>
      </c>
      <c r="J745" s="8" t="s">
        <v>6</v>
      </c>
      <c r="K745" s="8" t="s">
        <v>6</v>
      </c>
    </row>
    <row r="746" spans="1:11" ht="44.1" customHeight="1" x14ac:dyDescent="0.25">
      <c r="A746" s="379" t="str">
        <f>'02 LISTE DE CONTRÔLE ET RAPPORT'!A723</f>
        <v/>
      </c>
      <c r="B746" s="229"/>
      <c r="C746" s="834" t="str">
        <f>'02 LISTE DE CONTRÔLE ET RAPPORT'!C723</f>
        <v xml:space="preserve">En présence de ce défaut, l’ouvrage de protection ne peut plus être utilisé conformément à l’autorisation donnée à l’origine et n’est donc plus intact. </v>
      </c>
      <c r="D746" s="835"/>
      <c r="E746" s="835"/>
      <c r="F746" s="835"/>
      <c r="G746" s="836"/>
      <c r="H746" s="8" t="s">
        <v>6</v>
      </c>
      <c r="I746" s="8" t="s">
        <v>6</v>
      </c>
      <c r="J746" s="8" t="s">
        <v>6</v>
      </c>
      <c r="K746" s="8" t="s">
        <v>6</v>
      </c>
    </row>
    <row r="747" spans="1:11" ht="29.45" customHeight="1" x14ac:dyDescent="0.25">
      <c r="A747" s="381" t="str">
        <f>'02 LISTE DE CONTRÔLE ET RAPPORT'!A724</f>
        <v/>
      </c>
      <c r="B747" s="225"/>
      <c r="C747" s="834" t="str">
        <f>'02 LISTE DE CONTRÔLE ET RAPPORT'!C724</f>
        <v>La marche à suivre doit être discutée avec l’autorité cantonale responsable des ouvrages de protection.</v>
      </c>
      <c r="D747" s="835"/>
      <c r="E747" s="835"/>
      <c r="F747" s="835"/>
      <c r="G747" s="836"/>
      <c r="H747" s="8" t="s">
        <v>6</v>
      </c>
      <c r="I747" s="8" t="s">
        <v>6</v>
      </c>
      <c r="J747" s="8" t="s">
        <v>6</v>
      </c>
      <c r="K747" s="8" t="s">
        <v>6</v>
      </c>
    </row>
    <row r="748" spans="1:11" ht="29.45" customHeight="1" x14ac:dyDescent="0.25">
      <c r="A748" s="390" t="str">
        <f>'02 LISTE DE CONTRÔLE ET RAPPORT'!A725</f>
        <v/>
      </c>
      <c r="B748" s="199">
        <v>4201.05</v>
      </c>
      <c r="C748" s="491" t="str">
        <f>'02 LISTE DE CONTRÔLE ET RAPPORT'!C725</f>
        <v>Description du défaut: Les conduites d’eau ne peuvent pas être vidées et rincées.</v>
      </c>
      <c r="D748" s="347" t="s">
        <v>3</v>
      </c>
      <c r="E748" s="422"/>
      <c r="F748" s="422"/>
      <c r="G748" s="423"/>
      <c r="H748" s="8" t="s">
        <v>6</v>
      </c>
      <c r="I748" s="8" t="s">
        <v>6</v>
      </c>
      <c r="J748" s="8" t="s">
        <v>6</v>
      </c>
      <c r="K748" s="8" t="s">
        <v>6</v>
      </c>
    </row>
    <row r="749" spans="1:11" ht="61.35" customHeight="1" x14ac:dyDescent="0.25">
      <c r="A749" s="377" t="str">
        <f>'02 LISTE DE CONTRÔLE ET RAPPORT'!A726</f>
        <v/>
      </c>
      <c r="B749" s="326"/>
      <c r="C749" s="834" t="str">
        <f>'02 LISTE DE CONTRÔLE ET RAPPORT'!C726</f>
        <v>L’eau qui sort des conduites doit satisfaire aux exigences en vigueur concernant l’eau potable, faute de quoi il doit être indiqué qu’elle est «non potable». Le non-respect de ces exigences peut être constitutif d’un danger susceptible d’avoir des conséquences en termes de responsabilité civile pour le propriétaire. Celui-ci doit en être informé.</v>
      </c>
      <c r="D749" s="835"/>
      <c r="E749" s="835"/>
      <c r="F749" s="835"/>
      <c r="G749" s="836"/>
      <c r="H749" s="8" t="s">
        <v>6</v>
      </c>
      <c r="I749" s="8" t="s">
        <v>6</v>
      </c>
      <c r="J749" s="8" t="s">
        <v>6</v>
      </c>
      <c r="K749" s="8" t="s">
        <v>6</v>
      </c>
    </row>
    <row r="750" spans="1:11" ht="15" customHeight="1" x14ac:dyDescent="0.25">
      <c r="A750" s="378" t="str">
        <f>'02 LISTE DE CONTRÔLE ET RAPPORT'!A727</f>
        <v/>
      </c>
      <c r="B750" s="191">
        <v>4201.0600000000004</v>
      </c>
      <c r="C750" s="62" t="str">
        <f>'02 LISTE DE CONTRÔLE ET RAPPORT'!C727</f>
        <v>Description du défaut: La robinetterie et les appareils ne sont pas étanches.</v>
      </c>
      <c r="D750" s="342" t="s">
        <v>2430</v>
      </c>
      <c r="E750" s="418"/>
      <c r="F750" s="418"/>
      <c r="G750" s="419"/>
      <c r="H750" s="8" t="s">
        <v>6</v>
      </c>
      <c r="I750" s="8" t="s">
        <v>6</v>
      </c>
      <c r="J750" s="8" t="s">
        <v>6</v>
      </c>
      <c r="K750" s="8" t="s">
        <v>6</v>
      </c>
    </row>
    <row r="751" spans="1:11" ht="29.45" customHeight="1" x14ac:dyDescent="0.25">
      <c r="A751" s="377" t="str">
        <f>'02 LISTE DE CONTRÔLE ET RAPPORT'!A728</f>
        <v/>
      </c>
      <c r="B751" s="326"/>
      <c r="C751" s="834" t="str">
        <f>'02 LISTE DE CONTRÔLE ET RAPPORT'!C728</f>
        <v>Des résidus de calcaire et des dépôts se forment. La robinetterie et les appareils concernés doivent faire l’objet d’un entretien par un spécialiste.</v>
      </c>
      <c r="D751" s="835"/>
      <c r="E751" s="835"/>
      <c r="F751" s="835"/>
      <c r="G751" s="836"/>
      <c r="H751" s="8" t="s">
        <v>6</v>
      </c>
      <c r="I751" s="8" t="s">
        <v>6</v>
      </c>
      <c r="J751" s="8" t="s">
        <v>6</v>
      </c>
      <c r="K751" s="8" t="s">
        <v>6</v>
      </c>
    </row>
    <row r="752" spans="1:11" ht="15" customHeight="1" x14ac:dyDescent="0.25">
      <c r="A752" s="378" t="str">
        <f>'02 LISTE DE CONTRÔLE ET RAPPORT'!A729</f>
        <v/>
      </c>
      <c r="B752" s="191">
        <v>4201.07</v>
      </c>
      <c r="C752" s="62" t="str">
        <f>'02 LISTE DE CONTRÔLE ET RAPPORT'!C729</f>
        <v>Description du défaut: Les appareils sont endommagés ou défectueux.</v>
      </c>
      <c r="D752" s="342" t="s">
        <v>2430</v>
      </c>
      <c r="E752" s="418"/>
      <c r="F752" s="418"/>
      <c r="G752" s="419"/>
      <c r="H752" s="8" t="s">
        <v>6</v>
      </c>
      <c r="I752" s="8" t="s">
        <v>6</v>
      </c>
      <c r="J752" s="8" t="s">
        <v>6</v>
      </c>
      <c r="K752" s="8" t="s">
        <v>6</v>
      </c>
    </row>
    <row r="753" spans="1:11" ht="15" customHeight="1" x14ac:dyDescent="0.25">
      <c r="A753" s="377" t="str">
        <f>'02 LISTE DE CONTRÔLE ET RAPPORT'!A730</f>
        <v/>
      </c>
      <c r="B753" s="326"/>
      <c r="C753" s="834" t="str">
        <f>'02 LISTE DE CONTRÔLE ET RAPPORT'!C730</f>
        <v xml:space="preserve">Il convient de les remettre en état ou de les remplacer. </v>
      </c>
      <c r="D753" s="835"/>
      <c r="E753" s="835"/>
      <c r="F753" s="835"/>
      <c r="G753" s="836"/>
      <c r="H753" s="8" t="s">
        <v>6</v>
      </c>
      <c r="I753" s="8" t="s">
        <v>6</v>
      </c>
      <c r="J753" s="8" t="s">
        <v>6</v>
      </c>
      <c r="K753" s="8" t="s">
        <v>6</v>
      </c>
    </row>
    <row r="754" spans="1:11" ht="29.45" customHeight="1" x14ac:dyDescent="0.25">
      <c r="A754" s="378" t="str">
        <f>'02 LISTE DE CONTRÔLE ET RAPPORT'!A731</f>
        <v/>
      </c>
      <c r="B754" s="191">
        <v>4201.08</v>
      </c>
      <c r="C754" s="62" t="str">
        <f>'02 LISTE DE CONTRÔLE ET RAPPORT'!C731</f>
        <v>Description du défaut: Les appareils sont sales, présentent des résidus de calcaire et des dépôts.</v>
      </c>
      <c r="D754" s="342" t="s">
        <v>2430</v>
      </c>
      <c r="E754" s="418"/>
      <c r="F754" s="418"/>
      <c r="G754" s="419"/>
      <c r="H754" s="8" t="s">
        <v>6</v>
      </c>
      <c r="I754" s="8" t="s">
        <v>6</v>
      </c>
      <c r="J754" s="8" t="s">
        <v>6</v>
      </c>
      <c r="K754" s="8" t="s">
        <v>6</v>
      </c>
    </row>
    <row r="755" spans="1:11" ht="44.1" customHeight="1" x14ac:dyDescent="0.25">
      <c r="A755" s="377" t="str">
        <f>'02 LISTE DE CONTRÔLE ET RAPPORT'!A732</f>
        <v/>
      </c>
      <c r="B755" s="326"/>
      <c r="C755" s="834" t="str">
        <f>'02 LISTE DE CONTRÔLE ET RAPPORT'!C732</f>
        <v>Les appareils doivent faire l’objet d’un entretien général. Les résidus de calcaire et les dépôts doivent être éliminés à l’aide de produits de nettoyage adaptés.</v>
      </c>
      <c r="D755" s="835"/>
      <c r="E755" s="835"/>
      <c r="F755" s="835"/>
      <c r="G755" s="836"/>
      <c r="H755" s="8" t="s">
        <v>6</v>
      </c>
      <c r="I755" s="8" t="s">
        <v>6</v>
      </c>
      <c r="J755" s="8" t="s">
        <v>6</v>
      </c>
      <c r="K755" s="8" t="s">
        <v>6</v>
      </c>
    </row>
    <row r="756" spans="1:11" ht="29.45" customHeight="1" x14ac:dyDescent="0.25">
      <c r="A756" s="378" t="str">
        <f>'02 LISTE DE CONTRÔLE ET RAPPORT'!A733</f>
        <v/>
      </c>
      <c r="B756" s="191">
        <v>4201.09</v>
      </c>
      <c r="C756" s="62" t="str">
        <f>'02 LISTE DE CONTRÔLE ET RAPPORT'!C733</f>
        <v>Description du défaut: Les éviers, les vidoirs et les lavabos-rigoles installés ne sont pas adéquats.</v>
      </c>
      <c r="D756" s="342" t="s">
        <v>2430</v>
      </c>
      <c r="E756" s="418"/>
      <c r="F756" s="418"/>
      <c r="G756" s="419"/>
      <c r="H756" s="8" t="s">
        <v>6</v>
      </c>
      <c r="I756" s="8" t="s">
        <v>6</v>
      </c>
      <c r="J756" s="8" t="s">
        <v>6</v>
      </c>
      <c r="K756" s="8" t="s">
        <v>6</v>
      </c>
    </row>
    <row r="757" spans="1:11" ht="29.45" customHeight="1" x14ac:dyDescent="0.25">
      <c r="A757" s="379" t="str">
        <f>'02 LISTE DE CONTRÔLE ET RAPPORT'!A734</f>
        <v/>
      </c>
      <c r="B757" s="229"/>
      <c r="C757" s="834" t="str">
        <f>'02 LISTE DE CONTRÔLE ET RAPPORT'!C734</f>
        <v>Les éviers, les vidoirs et les lavabos-rigoles doivent être conformes aux prescriptions de l’OFPP (ITO 1977, ITMO 1997) et être adaptés en conséquence.</v>
      </c>
      <c r="D757" s="835"/>
      <c r="E757" s="835"/>
      <c r="F757" s="835"/>
      <c r="G757" s="836"/>
      <c r="H757" s="8" t="s">
        <v>6</v>
      </c>
      <c r="I757" s="8" t="s">
        <v>6</v>
      </c>
      <c r="J757" s="8" t="s">
        <v>6</v>
      </c>
      <c r="K757" s="8" t="s">
        <v>6</v>
      </c>
    </row>
    <row r="758" spans="1:11" ht="43.35" customHeight="1" thickBot="1" x14ac:dyDescent="0.3">
      <c r="A758" s="381" t="str">
        <f>'02 LISTE DE CONTRÔLE ET RAPPORT'!A735</f>
        <v/>
      </c>
      <c r="B758" s="225"/>
      <c r="C758" s="834" t="str">
        <f>'02 LISTE DE CONTRÔLE ET RAPPORT'!C735</f>
        <v>L’élimination de ce défaut a généralement lieu dans le cadre d’un projet de construction dans le bâtiment concerné, à l’occasion d’un projet de rénovation de l’abri ou si le Conseil fédéral ordonne le renforcement des mesures de protection de la population.</v>
      </c>
      <c r="D758" s="835"/>
      <c r="E758" s="835"/>
      <c r="F758" s="835"/>
      <c r="G758" s="836"/>
      <c r="H758" s="8" t="s">
        <v>6</v>
      </c>
      <c r="I758" s="8" t="s">
        <v>6</v>
      </c>
      <c r="J758" s="8" t="s">
        <v>6</v>
      </c>
      <c r="K758" s="8" t="s">
        <v>6</v>
      </c>
    </row>
    <row r="759" spans="1:11" ht="29.45" hidden="1" customHeight="1" x14ac:dyDescent="0.25">
      <c r="A759" s="390" t="str">
        <f>'02 LISTE DE CONTRÔLE ET RAPPORT'!A736</f>
        <v/>
      </c>
      <c r="B759" s="199">
        <v>4201.1000000000004</v>
      </c>
      <c r="C759" s="491" t="str">
        <f>'02 LISTE DE CONTRÔLE ET RAPPORT'!C736</f>
        <v>Description du défaut: La soupape de sécurité dans la conduite d’alimentation du chauffe-eau ne fonctionne pas.</v>
      </c>
      <c r="D759" s="347" t="s">
        <v>3</v>
      </c>
      <c r="E759" s="422"/>
      <c r="F759" s="422"/>
      <c r="G759" s="423"/>
      <c r="H759" s="8" t="s">
        <v>6</v>
      </c>
      <c r="I759" s="8" t="s">
        <v>6</v>
      </c>
      <c r="J759" s="1"/>
      <c r="K759" s="1"/>
    </row>
    <row r="760" spans="1:11" ht="44.45" hidden="1" customHeight="1" thickBot="1" x14ac:dyDescent="0.3">
      <c r="A760" s="377" t="str">
        <f>'02 LISTE DE CONTRÔLE ET RAPPORT'!A737</f>
        <v/>
      </c>
      <c r="B760" s="326"/>
      <c r="C760" s="837" t="str">
        <f>'02 LISTE DE CONTRÔLE ET RAPPORT'!C737</f>
        <v>Il convient de faire appel à un spécialiste pour contrôler le fonctionnement de la soupape de sécurité, la réparer ou la remplacer. La non-élimination de ce défaut peut être constitutive d’un danger susceptible d’avoir des conséquences en termes de responsabilité civile pour le propriétaire. Celui-ci doit en être informé.</v>
      </c>
      <c r="D760" s="838"/>
      <c r="E760" s="838"/>
      <c r="F760" s="838"/>
      <c r="G760" s="839"/>
      <c r="H760" s="8" t="s">
        <v>6</v>
      </c>
      <c r="I760" s="8" t="s">
        <v>6</v>
      </c>
      <c r="J760" s="1"/>
      <c r="K760" s="1"/>
    </row>
    <row r="761" spans="1:11" ht="29.45" customHeight="1" thickBot="1" x14ac:dyDescent="0.3">
      <c r="A761" s="332" t="str">
        <f>'02 LISTE DE CONTRÔLE ET RAPPORT'!A738</f>
        <v/>
      </c>
      <c r="B761" s="207">
        <v>4202</v>
      </c>
      <c r="C761" s="480" t="str">
        <f>'02 LISTE DE CONTRÔLE ET RAPPORT'!C738</f>
        <v>Alimentation en eau de secours (*pour les abris d’hôpitaux et d’EMS construits avant 2012)</v>
      </c>
      <c r="D761" s="240"/>
      <c r="E761" s="465"/>
      <c r="F761" s="466"/>
      <c r="G761" s="467"/>
      <c r="H761" s="8" t="s">
        <v>6</v>
      </c>
      <c r="I761" s="8" t="s">
        <v>6</v>
      </c>
      <c r="J761" s="8" t="s">
        <v>6</v>
      </c>
      <c r="K761" s="8" t="s">
        <v>6</v>
      </c>
    </row>
    <row r="762" spans="1:11" ht="29.45" customHeight="1" x14ac:dyDescent="0.25">
      <c r="A762" s="383" t="str">
        <f>'02 LISTE DE CONTRÔLE ET RAPPORT'!A739</f>
        <v/>
      </c>
      <c r="B762" s="193">
        <v>4202.01</v>
      </c>
      <c r="C762" s="484" t="str">
        <f>'02 LISTE DE CONTRÔLE ET RAPPORT'!C739</f>
        <v>Description du défaut: La pompe manuelle de l’alimentation en eau de secours ne fonctionne pas.</v>
      </c>
      <c r="D762" s="344" t="s">
        <v>2431</v>
      </c>
      <c r="E762" s="424"/>
      <c r="F762" s="424"/>
      <c r="G762" s="425"/>
      <c r="H762" s="8" t="s">
        <v>6</v>
      </c>
      <c r="I762" s="8" t="s">
        <v>6</v>
      </c>
      <c r="J762" s="8" t="s">
        <v>6</v>
      </c>
      <c r="K762" s="8" t="s">
        <v>6</v>
      </c>
    </row>
    <row r="763" spans="1:11" ht="15" customHeight="1" x14ac:dyDescent="0.25">
      <c r="A763" s="377" t="str">
        <f>'02 LISTE DE CONTRÔLE ET RAPPORT'!A740</f>
        <v/>
      </c>
      <c r="B763" s="326"/>
      <c r="C763" s="834" t="str">
        <f>'02 LISTE DE CONTRÔLE ET RAPPORT'!C740</f>
        <v>Elle doit être remise en état ou remplacée par un spécialiste.</v>
      </c>
      <c r="D763" s="835"/>
      <c r="E763" s="835"/>
      <c r="F763" s="835"/>
      <c r="G763" s="836"/>
      <c r="H763" s="8" t="s">
        <v>6</v>
      </c>
      <c r="I763" s="8" t="s">
        <v>6</v>
      </c>
      <c r="J763" s="8" t="s">
        <v>6</v>
      </c>
      <c r="K763" s="8" t="s">
        <v>6</v>
      </c>
    </row>
    <row r="764" spans="1:11" ht="29.45" customHeight="1" x14ac:dyDescent="0.25">
      <c r="A764" s="378" t="str">
        <f>'02 LISTE DE CONTRÔLE ET RAPPORT'!A741</f>
        <v/>
      </c>
      <c r="B764" s="191">
        <v>4202.0200000000004</v>
      </c>
      <c r="C764" s="62" t="str">
        <f>'02 LISTE DE CONTRÔLE ET RAPPORT'!C741</f>
        <v>Description du défaut: Il n’existe pas de conduite spéciale pour le prélèvement de l’eau de secours.</v>
      </c>
      <c r="D764" s="342" t="s">
        <v>2430</v>
      </c>
      <c r="E764" s="418"/>
      <c r="F764" s="418"/>
      <c r="G764" s="419"/>
      <c r="H764" s="8" t="s">
        <v>6</v>
      </c>
      <c r="I764" s="8" t="s">
        <v>6</v>
      </c>
      <c r="J764" s="8" t="s">
        <v>6</v>
      </c>
      <c r="K764" s="8" t="s">
        <v>6</v>
      </c>
    </row>
    <row r="765" spans="1:11" ht="59.1" customHeight="1" x14ac:dyDescent="0.25">
      <c r="A765" s="379" t="str">
        <f>'02 LISTE DE CONTRÔLE ET RAPPORT'!A742</f>
        <v/>
      </c>
      <c r="B765" s="229"/>
      <c r="C765" s="834" t="str">
        <f>'02 LISTE DE CONTRÔLE ET RAPPORT'!C742</f>
        <v>Il est possible que des dépôts soient aspirés depuis le réservoir d’eau. Une conduite de prélèvement séparée pour l’alimentation en eau de secours doit être installée à une hauteur supérieure de 15 centimètres à celle du fond du réservoir d’eau. Il faut installer un robinet de vidange au point le plus bas possible après la vanne d’arrêt en direction de la pompe manuelle.</v>
      </c>
      <c r="D765" s="835"/>
      <c r="E765" s="835"/>
      <c r="F765" s="835"/>
      <c r="G765" s="836"/>
      <c r="H765" s="8" t="s">
        <v>6</v>
      </c>
      <c r="I765" s="8" t="s">
        <v>6</v>
      </c>
      <c r="J765" s="8" t="s">
        <v>6</v>
      </c>
      <c r="K765" s="8" t="s">
        <v>6</v>
      </c>
    </row>
    <row r="766" spans="1:11" ht="29.45" customHeight="1" x14ac:dyDescent="0.25">
      <c r="A766" s="381" t="str">
        <f>'02 LISTE DE CONTRÔLE ET RAPPORT'!A743</f>
        <v/>
      </c>
      <c r="B766" s="225"/>
      <c r="C766" s="834" t="str">
        <f>'02 LISTE DE CONTRÔLE ET RAPPORT'!C743</f>
        <v>En cas de défaut, la marche à suivre doit être discutée avec l’autorité cantonale responsable des ouvrages de protection.</v>
      </c>
      <c r="D766" s="835"/>
      <c r="E766" s="835"/>
      <c r="F766" s="835"/>
      <c r="G766" s="836"/>
      <c r="H766" s="8" t="s">
        <v>6</v>
      </c>
      <c r="I766" s="8" t="s">
        <v>6</v>
      </c>
      <c r="J766" s="8" t="s">
        <v>6</v>
      </c>
      <c r="K766" s="8" t="s">
        <v>6</v>
      </c>
    </row>
    <row r="767" spans="1:11" ht="29.45" customHeight="1" x14ac:dyDescent="0.25">
      <c r="A767" s="390" t="str">
        <f>'02 LISTE DE CONTRÔLE ET RAPPORT'!A744</f>
        <v/>
      </c>
      <c r="B767" s="199">
        <v>4202.03</v>
      </c>
      <c r="C767" s="491" t="str">
        <f>'02 LISTE DE CONTRÔLE ET RAPPORT'!C744</f>
        <v>Description du défaut: La conduite d’eau servant à l’alimentation de secours reliant le réservoir d’eau à la pompe manuelle ne peut pas être vidée entièrement.</v>
      </c>
      <c r="D767" s="347" t="s">
        <v>3</v>
      </c>
      <c r="E767" s="422"/>
      <c r="F767" s="422"/>
      <c r="G767" s="423"/>
      <c r="H767" s="8" t="s">
        <v>6</v>
      </c>
      <c r="I767" s="8" t="s">
        <v>6</v>
      </c>
      <c r="J767" s="8" t="s">
        <v>6</v>
      </c>
      <c r="K767" s="8" t="s">
        <v>6</v>
      </c>
    </row>
    <row r="768" spans="1:11" ht="71.45" customHeight="1" x14ac:dyDescent="0.25">
      <c r="A768" s="379" t="str">
        <f>'02 LISTE DE CONTRÔLE ET RAPPORT'!A745</f>
        <v/>
      </c>
      <c r="B768" s="229"/>
      <c r="C768" s="834" t="str">
        <f>'02 LISTE DE CONTRÔLE ET RAPPORT'!C745</f>
        <v>En service d’entretien, cette conduite doit être vide et sèche (présence d’eau résiduelle, risque de corrosion et de développement de bactéries). Il faut installer un robinet de vidange après la vanne d’arrêt en direction de la pompe manuelle. D’autres robinets de vidange doivent être installés au niveau des conduites en «U». L’absence de telles mesures peut être constitutive d’un danger susceptible d’avoir des conséquences en termes de responsabilité civile pour le propriétaire. Celui-ci doit en être informé.</v>
      </c>
      <c r="D768" s="835"/>
      <c r="E768" s="835"/>
      <c r="F768" s="835"/>
      <c r="G768" s="836"/>
      <c r="H768" s="8" t="s">
        <v>6</v>
      </c>
      <c r="I768" s="8" t="s">
        <v>6</v>
      </c>
      <c r="J768" s="8" t="s">
        <v>6</v>
      </c>
      <c r="K768" s="8" t="s">
        <v>6</v>
      </c>
    </row>
    <row r="769" spans="1:11" ht="29.45" customHeight="1" thickBot="1" x14ac:dyDescent="0.3">
      <c r="A769" s="381" t="str">
        <f>'02 LISTE DE CONTRÔLE ET RAPPORT'!A746</f>
        <v/>
      </c>
      <c r="B769" s="225"/>
      <c r="C769" s="837" t="str">
        <f>'02 LISTE DE CONTRÔLE ET RAPPORT'!C746</f>
        <v>En cas de défaut, la marche à suivre doit donc être discutée avec l’autorité cantonale responsable des ouvrages de protection.</v>
      </c>
      <c r="D769" s="838"/>
      <c r="E769" s="838"/>
      <c r="F769" s="838"/>
      <c r="G769" s="839"/>
      <c r="H769" s="8" t="s">
        <v>6</v>
      </c>
      <c r="I769" s="8" t="s">
        <v>6</v>
      </c>
      <c r="J769" s="8" t="s">
        <v>6</v>
      </c>
      <c r="K769" s="8" t="s">
        <v>6</v>
      </c>
    </row>
    <row r="770" spans="1:11" ht="15" hidden="1" customHeight="1" thickBot="1" x14ac:dyDescent="0.3">
      <c r="A770" s="332" t="str">
        <f>'02 LISTE DE CONTRÔLE ET RAPPORT'!A747</f>
        <v/>
      </c>
      <c r="B770" s="207">
        <v>4203</v>
      </c>
      <c r="C770" s="480" t="str">
        <f>'02 LISTE DE CONTRÔLE ET RAPPORT'!C747</f>
        <v>Installation de surpression</v>
      </c>
      <c r="D770" s="240"/>
      <c r="E770" s="476"/>
      <c r="F770" s="476"/>
      <c r="G770" s="477"/>
      <c r="H770" s="8" t="s">
        <v>6</v>
      </c>
      <c r="I770" s="8" t="s">
        <v>6</v>
      </c>
      <c r="J770" s="1"/>
      <c r="K770" s="1"/>
    </row>
    <row r="771" spans="1:11" ht="29.45" hidden="1" customHeight="1" x14ac:dyDescent="0.25">
      <c r="A771" s="376" t="str">
        <f>'02 LISTE DE CONTRÔLE ET RAPPORT'!A748</f>
        <v/>
      </c>
      <c r="B771" s="190">
        <v>4203.01</v>
      </c>
      <c r="C771" s="481" t="str">
        <f>'02 LISTE DE CONTRÔLE ET RAPPORT'!C748</f>
        <v>Description du défaut: Il existe une installation de surpression qui n’est plus prévue pour cet ouvrage de protection.</v>
      </c>
      <c r="D771" s="341" t="s">
        <v>2430</v>
      </c>
      <c r="E771" s="418"/>
      <c r="F771" s="418"/>
      <c r="G771" s="419"/>
      <c r="H771" s="8" t="s">
        <v>6</v>
      </c>
      <c r="I771" s="8" t="s">
        <v>6</v>
      </c>
      <c r="J771" s="1"/>
      <c r="K771" s="1"/>
    </row>
    <row r="772" spans="1:11" ht="29.45" hidden="1" customHeight="1" x14ac:dyDescent="0.25">
      <c r="A772" s="379" t="str">
        <f>'02 LISTE DE CONTRÔLE ET RAPPORT'!A749</f>
        <v/>
      </c>
      <c r="B772" s="229"/>
      <c r="C772" s="834" t="str">
        <f>'02 LISTE DE CONTRÔLE ET RAPPORT'!C749</f>
        <v>Les installations de surpression qui ne fonctionnent plus ainsi que les commandes électriques correspondantes doivent être démontées.</v>
      </c>
      <c r="D772" s="835"/>
      <c r="E772" s="835"/>
      <c r="F772" s="835"/>
      <c r="G772" s="836"/>
      <c r="H772" s="8" t="s">
        <v>6</v>
      </c>
      <c r="I772" s="8" t="s">
        <v>6</v>
      </c>
      <c r="J772" s="1"/>
      <c r="K772" s="1"/>
    </row>
    <row r="773" spans="1:11" ht="29.45" hidden="1" customHeight="1" x14ac:dyDescent="0.25">
      <c r="A773" s="380" t="str">
        <f>'02 LISTE DE CONTRÔLE ET RAPPORT'!A750</f>
        <v/>
      </c>
      <c r="B773" s="222"/>
      <c r="C773" s="834" t="str">
        <f>'02 LISTE DE CONTRÔLE ET RAPPORT'!C750</f>
        <v>Une pompe manuelle servant à l’alimentation en eau de secours doit être maintenue ou installée à proximité du réservoir d’eau ou dans la cuisine.</v>
      </c>
      <c r="D773" s="835"/>
      <c r="E773" s="835"/>
      <c r="F773" s="835"/>
      <c r="G773" s="836"/>
      <c r="H773" s="8" t="s">
        <v>6</v>
      </c>
      <c r="I773" s="8" t="s">
        <v>6</v>
      </c>
      <c r="J773" s="1"/>
      <c r="K773" s="1"/>
    </row>
    <row r="774" spans="1:11" ht="29.45" hidden="1" customHeight="1" x14ac:dyDescent="0.25">
      <c r="A774" s="381" t="str">
        <f>'02 LISTE DE CONTRÔLE ET RAPPORT'!A751</f>
        <v/>
      </c>
      <c r="B774" s="225"/>
      <c r="C774" s="834" t="str">
        <f>'02 LISTE DE CONTRÔLE ET RAPPORT'!C751</f>
        <v>En cas de défaut, la marche à suivre doit être discutée avec l’autorité cantonale responsable des ouvrages de protection.</v>
      </c>
      <c r="D774" s="835"/>
      <c r="E774" s="835"/>
      <c r="F774" s="835"/>
      <c r="G774" s="836"/>
      <c r="H774" s="8" t="s">
        <v>6</v>
      </c>
      <c r="I774" s="8" t="s">
        <v>6</v>
      </c>
      <c r="J774" s="1"/>
      <c r="K774" s="1"/>
    </row>
    <row r="775" spans="1:11" ht="15" hidden="1" customHeight="1" x14ac:dyDescent="0.25">
      <c r="A775" s="378" t="str">
        <f>'02 LISTE DE CONTRÔLE ET RAPPORT'!A752</f>
        <v/>
      </c>
      <c r="B775" s="191">
        <v>4203.0200000000004</v>
      </c>
      <c r="C775" s="62" t="str">
        <f>'02 LISTE DE CONTRÔLE ET RAPPORT'!C752</f>
        <v>Description du défaut: L’installation de surpression ne fonctionne pas.</v>
      </c>
      <c r="D775" s="342" t="s">
        <v>2430</v>
      </c>
      <c r="E775" s="418"/>
      <c r="F775" s="418"/>
      <c r="G775" s="419"/>
      <c r="H775" s="8" t="s">
        <v>6</v>
      </c>
      <c r="I775" s="8" t="s">
        <v>6</v>
      </c>
      <c r="J775" s="1"/>
      <c r="K775" s="1"/>
    </row>
    <row r="776" spans="1:11" ht="44.1" hidden="1" customHeight="1" x14ac:dyDescent="0.25">
      <c r="A776" s="379" t="str">
        <f>'02 LISTE DE CONTRÔLE ET RAPPORT'!A753</f>
        <v/>
      </c>
      <c r="B776" s="229"/>
      <c r="C776" s="834" t="str">
        <f>'02 LISTE DE CONTRÔLE ET RAPPORT'!C753</f>
        <v>Un assainissement immédiat ne s’impose pas. L’installation de surpression doit être mise hors service par un professionnel et porter la mention «hors service».</v>
      </c>
      <c r="D776" s="835"/>
      <c r="E776" s="835"/>
      <c r="F776" s="835"/>
      <c r="G776" s="836"/>
      <c r="H776" s="8" t="s">
        <v>6</v>
      </c>
      <c r="I776" s="8" t="s">
        <v>6</v>
      </c>
      <c r="J776" s="1"/>
      <c r="K776" s="1"/>
    </row>
    <row r="777" spans="1:11" ht="29.45" hidden="1" customHeight="1" x14ac:dyDescent="0.25">
      <c r="A777" s="381" t="str">
        <f>'02 LISTE DE CONTRÔLE ET RAPPORT'!A754</f>
        <v/>
      </c>
      <c r="B777" s="225"/>
      <c r="C777" s="834" t="str">
        <f>'02 LISTE DE CONTRÔLE ET RAPPORT'!C754</f>
        <v>En cas de défaut, la marche à suivre doit être discutée avec l’autorité cantonale responsable des ouvrages de protection.</v>
      </c>
      <c r="D777" s="835"/>
      <c r="E777" s="835"/>
      <c r="F777" s="835"/>
      <c r="G777" s="836"/>
      <c r="H777" s="8" t="s">
        <v>6</v>
      </c>
      <c r="I777" s="8" t="s">
        <v>6</v>
      </c>
      <c r="J777" s="1"/>
      <c r="K777" s="1"/>
    </row>
    <row r="778" spans="1:11" ht="44.1" hidden="1" customHeight="1" x14ac:dyDescent="0.25">
      <c r="A778" s="390" t="str">
        <f>'02 LISTE DE CONTRÔLE ET RAPPORT'!A755</f>
        <v/>
      </c>
      <c r="B778" s="199">
        <v>4203.03</v>
      </c>
      <c r="C778" s="491" t="str">
        <f>'02 LISTE DE CONTRÔLE ET RAPPORT'!C755</f>
        <v>Description du défaut: La conduite d’entretien reliant la batterie de distribution (distribution du réseau) à l’installation de surpression n’est pas séparée mécaniquement.</v>
      </c>
      <c r="D778" s="347" t="s">
        <v>3</v>
      </c>
      <c r="E778" s="422"/>
      <c r="F778" s="422"/>
      <c r="G778" s="423"/>
      <c r="H778" s="8" t="s">
        <v>6</v>
      </c>
      <c r="I778" s="8" t="s">
        <v>6</v>
      </c>
      <c r="J778" s="1"/>
      <c r="K778" s="1"/>
    </row>
    <row r="779" spans="1:11" ht="60" hidden="1" customHeight="1" x14ac:dyDescent="0.25">
      <c r="A779" s="377" t="str">
        <f>'02 LISTE DE CONTRÔLE ET RAPPORT'!A756</f>
        <v/>
      </c>
      <c r="B779" s="326"/>
      <c r="C779" s="834" t="str">
        <f>'02 LISTE DE CONTRÔLE ET RAPPORT'!C756</f>
        <v>Les deux systèmes doivent être séparés par des vannes d’arrêt conformément aux ITO 1977. Pour des raisons de sécurité, si le réservoir est rempli en service d’entretien, ce défaut doit être corrigé le plus vite possible par une entreprise spécialisée. Dans le cas contraire, le propriétaire s’expose à des conséquences en termes de responsabilité civile. Il doit en être informé.</v>
      </c>
      <c r="D779" s="835"/>
      <c r="E779" s="835"/>
      <c r="F779" s="835"/>
      <c r="G779" s="836"/>
      <c r="H779" s="8" t="s">
        <v>6</v>
      </c>
      <c r="I779" s="8" t="s">
        <v>6</v>
      </c>
      <c r="J779" s="1"/>
      <c r="K779" s="1"/>
    </row>
    <row r="780" spans="1:11" ht="29.45" hidden="1" customHeight="1" x14ac:dyDescent="0.25">
      <c r="A780" s="390" t="str">
        <f>'02 LISTE DE CONTRÔLE ET RAPPORT'!A757</f>
        <v/>
      </c>
      <c r="B780" s="199">
        <v>4203.04</v>
      </c>
      <c r="C780" s="491" t="str">
        <f>'02 LISTE DE CONTRÔLE ET RAPPORT'!C757</f>
        <v>Description du défaut: La conduite de prélèvement d’eau reliant le réservoir d’eau à l’installation de surpression ne peut pas être vidée entièrement.</v>
      </c>
      <c r="D780" s="347" t="s">
        <v>3</v>
      </c>
      <c r="E780" s="422"/>
      <c r="F780" s="422"/>
      <c r="G780" s="423"/>
      <c r="H780" s="8" t="s">
        <v>6</v>
      </c>
      <c r="I780" s="8" t="s">
        <v>6</v>
      </c>
      <c r="J780" s="1"/>
      <c r="K780" s="1"/>
    </row>
    <row r="781" spans="1:11" ht="29.45" hidden="1" customHeight="1" x14ac:dyDescent="0.25">
      <c r="A781" s="377" t="str">
        <f>'02 LISTE DE CONTRÔLE ET RAPPORT'!A758</f>
        <v/>
      </c>
      <c r="B781" s="326"/>
      <c r="C781" s="834" t="str">
        <f>'02 LISTE DE CONTRÔLE ET RAPPORT'!C758</f>
        <v>Les robinets de vidange nécessaires doivent être installés. Dans le cas contraire, le propriétaire s’expose à des conséquences en termes de responsabilité civile. Il doit en être informé.</v>
      </c>
      <c r="D781" s="835"/>
      <c r="E781" s="835"/>
      <c r="F781" s="835"/>
      <c r="G781" s="836"/>
      <c r="H781" s="8" t="s">
        <v>6</v>
      </c>
      <c r="I781" s="8" t="s">
        <v>6</v>
      </c>
      <c r="J781" s="1"/>
      <c r="K781" s="1"/>
    </row>
    <row r="782" spans="1:11" ht="29.45" hidden="1" customHeight="1" x14ac:dyDescent="0.25">
      <c r="A782" s="384" t="str">
        <f>'02 LISTE DE CONTRÔLE ET RAPPORT'!A759</f>
        <v/>
      </c>
      <c r="B782" s="63">
        <v>4203.05</v>
      </c>
      <c r="C782" s="485" t="str">
        <f>'02 LISTE DE CONTRÔLE ET RAPPORT'!C759</f>
        <v>Description du défaut: Le coude de renversement pour les modes de fonctionnement exploitation du réseau/exploitation du réservoir est manquant.</v>
      </c>
      <c r="D782" s="345" t="s">
        <v>2431</v>
      </c>
      <c r="E782" s="424"/>
      <c r="F782" s="424"/>
      <c r="G782" s="425"/>
      <c r="H782" s="8" t="s">
        <v>6</v>
      </c>
      <c r="I782" s="8" t="s">
        <v>6</v>
      </c>
      <c r="J782" s="1"/>
      <c r="K782" s="1"/>
    </row>
    <row r="783" spans="1:11" ht="30" hidden="1" customHeight="1" x14ac:dyDescent="0.25">
      <c r="A783" s="379" t="str">
        <f>'02 LISTE DE CONTRÔLE ET RAPPORT'!A760</f>
        <v/>
      </c>
      <c r="B783" s="229"/>
      <c r="C783" s="834" t="str">
        <f>'02 LISTE DE CONTRÔLE ET RAPPORT'!C760</f>
        <v>Ce système permet de définir mécaniquement si l’alimentation doit se faire par l’eau du réseau ou par le réservoir via l’installation de surpression.</v>
      </c>
      <c r="D783" s="835"/>
      <c r="E783" s="835"/>
      <c r="F783" s="835"/>
      <c r="G783" s="836"/>
      <c r="H783" s="8" t="s">
        <v>6</v>
      </c>
      <c r="I783" s="8" t="s">
        <v>6</v>
      </c>
      <c r="J783" s="1"/>
      <c r="K783" s="1"/>
    </row>
    <row r="784" spans="1:11" ht="29.45" hidden="1" customHeight="1" thickBot="1" x14ac:dyDescent="0.3">
      <c r="A784" s="381" t="str">
        <f>'02 LISTE DE CONTRÔLE ET RAPPORT'!A761</f>
        <v/>
      </c>
      <c r="B784" s="225"/>
      <c r="C784" s="837" t="str">
        <f>'02 LISTE DE CONTRÔLE ET RAPPORT'!C761</f>
        <v>Ce défaut doit être corrigé dans les plus brefs délais, afin que l’eau du réseau ne puisse pas être mélangée à l’eau du réservoir.</v>
      </c>
      <c r="D784" s="838"/>
      <c r="E784" s="838"/>
      <c r="F784" s="838"/>
      <c r="G784" s="839"/>
      <c r="H784" s="8" t="s">
        <v>6</v>
      </c>
      <c r="I784" s="8" t="s">
        <v>6</v>
      </c>
      <c r="J784" s="1"/>
      <c r="K784" s="1"/>
    </row>
    <row r="785" spans="1:11" ht="15" hidden="1" customHeight="1" thickBot="1" x14ac:dyDescent="0.3">
      <c r="A785" s="332" t="str">
        <f>'02 LISTE DE CONTRÔLE ET RAPPORT'!A762</f>
        <v/>
      </c>
      <c r="B785" s="207">
        <v>4204</v>
      </c>
      <c r="C785" s="480" t="str">
        <f>'02 LISTE DE CONTRÔLE ET RAPPORT'!C762</f>
        <v>Installation de stérilisation par rayons ultraviolets</v>
      </c>
      <c r="D785" s="240"/>
      <c r="E785" s="476"/>
      <c r="F785" s="476"/>
      <c r="G785" s="477"/>
      <c r="H785" s="8" t="s">
        <v>6</v>
      </c>
      <c r="I785" s="8" t="s">
        <v>6</v>
      </c>
      <c r="J785" s="1"/>
      <c r="K785" s="1"/>
    </row>
    <row r="786" spans="1:11" ht="29.45" hidden="1" customHeight="1" x14ac:dyDescent="0.25">
      <c r="A786" s="376" t="str">
        <f>'02 LISTE DE CONTRÔLE ET RAPPORT'!A763</f>
        <v/>
      </c>
      <c r="B786" s="190">
        <v>4204.01</v>
      </c>
      <c r="C786" s="481" t="str">
        <f>'02 LISTE DE CONTRÔLE ET RAPPORT'!C763</f>
        <v>Description du défaut: Il existe une installation de stérilisation par UV qui n’est pas prescrite pour ce type d’ouvrage de protection.</v>
      </c>
      <c r="D786" s="341" t="s">
        <v>2430</v>
      </c>
      <c r="E786" s="418"/>
      <c r="F786" s="418"/>
      <c r="G786" s="419"/>
      <c r="H786" s="8" t="s">
        <v>6</v>
      </c>
      <c r="I786" s="8" t="s">
        <v>6</v>
      </c>
      <c r="J786" s="1"/>
      <c r="K786" s="1"/>
    </row>
    <row r="787" spans="1:11" ht="29.45" hidden="1" customHeight="1" x14ac:dyDescent="0.25">
      <c r="A787" s="377" t="str">
        <f>'02 LISTE DE CONTRÔLE ET RAPPORT'!A764</f>
        <v/>
      </c>
      <c r="B787" s="326"/>
      <c r="C787" s="834" t="str">
        <f>'02 LISTE DE CONTRÔLE ET RAPPORT'!C764</f>
        <v>L’installation de stérilisation par UV et les commandes électriques correspondantes doivent être arrêtées et démontées.</v>
      </c>
      <c r="D787" s="835"/>
      <c r="E787" s="835"/>
      <c r="F787" s="835"/>
      <c r="G787" s="836"/>
      <c r="H787" s="8" t="s">
        <v>6</v>
      </c>
      <c r="I787" s="8" t="s">
        <v>6</v>
      </c>
      <c r="J787" s="1"/>
      <c r="K787" s="1"/>
    </row>
    <row r="788" spans="1:11" ht="29.45" hidden="1" customHeight="1" x14ac:dyDescent="0.25">
      <c r="A788" s="378" t="str">
        <f>'02 LISTE DE CONTRÔLE ET RAPPORT'!A765</f>
        <v/>
      </c>
      <c r="B788" s="191">
        <v>4204.0200000000004</v>
      </c>
      <c r="C788" s="62" t="str">
        <f>'02 LISTE DE CONTRÔLE ET RAPPORT'!C765</f>
        <v>Description du défaut: L’installation de stérilisation n’a pas été mise hors service.</v>
      </c>
      <c r="D788" s="342" t="s">
        <v>2430</v>
      </c>
      <c r="E788" s="418"/>
      <c r="F788" s="418"/>
      <c r="G788" s="419"/>
      <c r="H788" s="8" t="s">
        <v>6</v>
      </c>
      <c r="I788" s="8" t="s">
        <v>6</v>
      </c>
      <c r="J788" s="1"/>
      <c r="K788" s="1"/>
    </row>
    <row r="789" spans="1:11" ht="29.45" hidden="1" customHeight="1" x14ac:dyDescent="0.25">
      <c r="A789" s="377" t="str">
        <f>'02 LISTE DE CONTRÔLE ET RAPPORT'!A766</f>
        <v/>
      </c>
      <c r="B789" s="326"/>
      <c r="C789" s="834" t="str">
        <f>'02 LISTE DE CONTRÔLE ET RAPPORT'!C766</f>
        <v>L’installation doit être mise hors service (enlever le fusible, apposer un écriteau «hors service»).</v>
      </c>
      <c r="D789" s="835"/>
      <c r="E789" s="835"/>
      <c r="F789" s="835"/>
      <c r="G789" s="836"/>
      <c r="H789" s="8" t="s">
        <v>6</v>
      </c>
      <c r="I789" s="8" t="s">
        <v>6</v>
      </c>
      <c r="J789" s="1"/>
      <c r="K789" s="1"/>
    </row>
    <row r="790" spans="1:11" ht="29.45" hidden="1" customHeight="1" x14ac:dyDescent="0.25">
      <c r="A790" s="390" t="str">
        <f>'02 LISTE DE CONTRÔLE ET RAPPORT'!A767</f>
        <v/>
      </c>
      <c r="B790" s="199">
        <v>4204.03</v>
      </c>
      <c r="C790" s="491" t="str">
        <f>'02 LISTE DE CONTRÔLE ET RAPPORT'!C767</f>
        <v>Description du défaut: L’installation de stérilisation par UV ne peut pas être vidée entièrement</v>
      </c>
      <c r="D790" s="347" t="s">
        <v>3</v>
      </c>
      <c r="E790" s="422"/>
      <c r="F790" s="422"/>
      <c r="G790" s="423"/>
      <c r="H790" s="8" t="s">
        <v>6</v>
      </c>
      <c r="I790" s="8" t="s">
        <v>6</v>
      </c>
      <c r="J790" s="1"/>
      <c r="K790" s="1"/>
    </row>
    <row r="791" spans="1:11" ht="45" hidden="1" customHeight="1" thickBot="1" x14ac:dyDescent="0.3">
      <c r="A791" s="377" t="str">
        <f>'02 LISTE DE CONTRÔLE ET RAPPORT'!A768</f>
        <v/>
      </c>
      <c r="B791" s="326"/>
      <c r="C791" s="837" t="str">
        <f>'02 LISTE DE CONTRÔLE ET RAPPORT'!C768</f>
        <v>En service d’entretien, l’installation doit être vide et sèche (présence d’eau résiduelle, risque de corrosion et de développement de bactéries). Il faut installer les robinets de vidange nécessaires. Dans le cas contraire, le propriétaire s’expose à des conséquences en termes de responsabilité civile. Il doit en être informé.</v>
      </c>
      <c r="D791" s="838"/>
      <c r="E791" s="838"/>
      <c r="F791" s="838"/>
      <c r="G791" s="839"/>
      <c r="H791" s="8" t="s">
        <v>6</v>
      </c>
      <c r="I791" s="8" t="s">
        <v>6</v>
      </c>
      <c r="J791" s="1"/>
      <c r="K791" s="1"/>
    </row>
    <row r="792" spans="1:11" ht="29.45" customHeight="1" thickBot="1" x14ac:dyDescent="0.3">
      <c r="A792" s="329" t="str">
        <f>'02 LISTE DE CONTRÔLE ET RAPPORT'!A769</f>
        <v/>
      </c>
      <c r="B792" s="401">
        <v>4300</v>
      </c>
      <c r="C792" s="375" t="str">
        <f>'02 LISTE DE CONTRÔLE ET RAPPORT'!C769</f>
        <v>Réservoir d’eau (*pour les abris d’hôpitaux et d’EMS construits avant 2012)</v>
      </c>
      <c r="D792" s="330"/>
      <c r="E792" s="371"/>
      <c r="F792" s="371"/>
      <c r="G792" s="372"/>
      <c r="H792" s="8" t="s">
        <v>6</v>
      </c>
      <c r="I792" s="8" t="s">
        <v>6</v>
      </c>
      <c r="J792" s="8" t="s">
        <v>6</v>
      </c>
      <c r="K792" s="8" t="s">
        <v>6</v>
      </c>
    </row>
    <row r="793" spans="1:11" ht="15" customHeight="1" thickBot="1" x14ac:dyDescent="0.3">
      <c r="A793" s="332" t="str">
        <f>'02 LISTE DE CONTRÔLE ET RAPPORT'!A770</f>
        <v/>
      </c>
      <c r="B793" s="207">
        <v>4301</v>
      </c>
      <c r="C793" s="480" t="str">
        <f>'02 LISTE DE CONTRÔLE ET RAPPORT'!C770</f>
        <v>Contrôle de la partie extérieure du réservoir d’eau</v>
      </c>
      <c r="D793" s="240"/>
      <c r="E793" s="465"/>
      <c r="F793" s="466"/>
      <c r="G793" s="467"/>
      <c r="H793" s="8" t="s">
        <v>6</v>
      </c>
      <c r="I793" s="8" t="s">
        <v>6</v>
      </c>
      <c r="J793" s="8" t="s">
        <v>6</v>
      </c>
      <c r="K793" s="8" t="s">
        <v>6</v>
      </c>
    </row>
    <row r="794" spans="1:11" ht="29.45" customHeight="1" x14ac:dyDescent="0.25">
      <c r="A794" s="376" t="str">
        <f>'02 LISTE DE CONTRÔLE ET RAPPORT'!A771</f>
        <v/>
      </c>
      <c r="B794" s="190">
        <v>4301.01</v>
      </c>
      <c r="C794" s="481" t="str">
        <f>'02 LISTE DE CONTRÔLE ET RAPPORT'!C771</f>
        <v>Description du défaut: Il manque un indicateur de niveau d’eau pour le niveau de remplissage du réservoir d’eau.</v>
      </c>
      <c r="D794" s="341" t="s">
        <v>2430</v>
      </c>
      <c r="E794" s="418"/>
      <c r="F794" s="418"/>
      <c r="G794" s="419"/>
      <c r="H794" s="8" t="s">
        <v>6</v>
      </c>
      <c r="I794" s="8" t="s">
        <v>6</v>
      </c>
      <c r="J794" s="8" t="s">
        <v>6</v>
      </c>
      <c r="K794" s="8" t="s">
        <v>6</v>
      </c>
    </row>
    <row r="795" spans="1:11" ht="29.45" customHeight="1" x14ac:dyDescent="0.25">
      <c r="A795" s="377" t="str">
        <f>'02 LISTE DE CONTRÔLE ET RAPPORT'!A772</f>
        <v/>
      </c>
      <c r="B795" s="326"/>
      <c r="C795" s="834" t="str">
        <f>'02 LISTE DE CONTRÔLE ET RAPPORT'!C772</f>
        <v>Un indicateur de niveau d’eau doit être installé.</v>
      </c>
      <c r="D795" s="835"/>
      <c r="E795" s="835"/>
      <c r="F795" s="835"/>
      <c r="G795" s="836"/>
      <c r="H795" s="8" t="s">
        <v>6</v>
      </c>
      <c r="I795" s="8" t="s">
        <v>6</v>
      </c>
      <c r="J795" s="8" t="s">
        <v>6</v>
      </c>
      <c r="K795" s="8" t="s">
        <v>6</v>
      </c>
    </row>
    <row r="796" spans="1:11" ht="15" customHeight="1" x14ac:dyDescent="0.25">
      <c r="A796" s="378" t="str">
        <f>'02 LISTE DE CONTRÔLE ET RAPPORT'!A773</f>
        <v/>
      </c>
      <c r="B796" s="191">
        <v>4301.0200000000004</v>
      </c>
      <c r="C796" s="62" t="str">
        <f>'02 LISTE DE CONTRÔLE ET RAPPORT'!C773</f>
        <v>Description du défaut: Il manque une échelle de mesure sur l’indicateur de niveau d’eau.</v>
      </c>
      <c r="D796" s="342" t="s">
        <v>2430</v>
      </c>
      <c r="E796" s="418"/>
      <c r="F796" s="418"/>
      <c r="G796" s="419"/>
      <c r="H796" s="8" t="s">
        <v>6</v>
      </c>
      <c r="I796" s="8" t="s">
        <v>6</v>
      </c>
      <c r="J796" s="8" t="s">
        <v>6</v>
      </c>
      <c r="K796" s="8" t="s">
        <v>6</v>
      </c>
    </row>
    <row r="797" spans="1:11" ht="29.45" customHeight="1" x14ac:dyDescent="0.25">
      <c r="A797" s="377" t="str">
        <f>'02 LISTE DE CONTRÔLE ET RAPPORT'!A774</f>
        <v/>
      </c>
      <c r="B797" s="326"/>
      <c r="C797" s="834" t="str">
        <f>'02 LISTE DE CONTRÔLE ET RAPPORT'!C774</f>
        <v>Il faut installer une échelle de mesure (14 jours) indiquant les litres/le niveau de remplissage.</v>
      </c>
      <c r="D797" s="835"/>
      <c r="E797" s="835"/>
      <c r="F797" s="835"/>
      <c r="G797" s="836"/>
      <c r="H797" s="8" t="s">
        <v>6</v>
      </c>
      <c r="I797" s="8" t="s">
        <v>6</v>
      </c>
      <c r="J797" s="8" t="s">
        <v>6</v>
      </c>
      <c r="K797" s="8" t="s">
        <v>6</v>
      </c>
    </row>
    <row r="798" spans="1:11" ht="29.45" customHeight="1" x14ac:dyDescent="0.25">
      <c r="A798" s="390" t="str">
        <f>'02 LISTE DE CONTRÔLE ET RAPPORT'!A775</f>
        <v/>
      </c>
      <c r="B798" s="199">
        <v>4301.03</v>
      </c>
      <c r="C798" s="491" t="str">
        <f>'02 LISTE DE CONTRÔLE ET RAPPORT'!C775</f>
        <v>Description du défaut: La conduite d’alimentation de secours menant au réservoir d’eau ne peut pas être entièrement vidée.</v>
      </c>
      <c r="D798" s="347" t="s">
        <v>3</v>
      </c>
      <c r="E798" s="422"/>
      <c r="F798" s="422"/>
      <c r="G798" s="423"/>
      <c r="H798" s="8" t="s">
        <v>6</v>
      </c>
      <c r="I798" s="8" t="s">
        <v>6</v>
      </c>
      <c r="J798" s="8" t="s">
        <v>6</v>
      </c>
      <c r="K798" s="8" t="s">
        <v>6</v>
      </c>
    </row>
    <row r="799" spans="1:11" ht="72.599999999999994" customHeight="1" x14ac:dyDescent="0.25">
      <c r="A799" s="377" t="str">
        <f>'02 LISTE DE CONTRÔLE ET RAPPORT'!A776</f>
        <v/>
      </c>
      <c r="B799" s="326"/>
      <c r="C799" s="834" t="str">
        <f>'02 LISTE DE CONTRÔLE ET RAPPORT'!C776</f>
        <v>En service d’entretien, la conduite doit être vide et sèche (présence d’eau résiduelle, risque de corrosion et de développement de bactéries). Il faut faire installer les robinets de vidange nécessaires par une entreprise spécialisée. Dans le cas contraire, le propriétaire s’expose à des conséquences en termes de responsabilité civile. Il doit en être informé.</v>
      </c>
      <c r="D799" s="835"/>
      <c r="E799" s="835"/>
      <c r="F799" s="835"/>
      <c r="G799" s="836"/>
      <c r="H799" s="8" t="s">
        <v>6</v>
      </c>
      <c r="I799" s="8" t="s">
        <v>6</v>
      </c>
      <c r="J799" s="8" t="s">
        <v>6</v>
      </c>
      <c r="K799" s="8" t="s">
        <v>6</v>
      </c>
    </row>
    <row r="800" spans="1:11" ht="44.1" customHeight="1" x14ac:dyDescent="0.25">
      <c r="A800" s="384" t="str">
        <f>'02 LISTE DE CONTRÔLE ET RAPPORT'!A777</f>
        <v/>
      </c>
      <c r="B800" s="63">
        <v>4301.04</v>
      </c>
      <c r="C800" s="485" t="str">
        <f>'02 LISTE DE CONTRÔLE ET RAPPORT'!C777</f>
        <v>Description du défaut: La conduite de remplissage de secours menant au réservoir d’eau ne passe pas par une vanne d’arrêt et un tuyau souple démontable avec des raccords Storz (55) (outil inclus).</v>
      </c>
      <c r="D800" s="345" t="s">
        <v>2431</v>
      </c>
      <c r="E800" s="424"/>
      <c r="F800" s="424"/>
      <c r="G800" s="425"/>
      <c r="H800" s="8" t="s">
        <v>6</v>
      </c>
      <c r="I800" s="8" t="s">
        <v>6</v>
      </c>
      <c r="J800" s="8" t="s">
        <v>6</v>
      </c>
      <c r="K800" s="8" t="s">
        <v>6</v>
      </c>
    </row>
    <row r="801" spans="1:11" ht="47.45" customHeight="1" thickBot="1" x14ac:dyDescent="0.3">
      <c r="A801" s="377" t="str">
        <f>'02 LISTE DE CONTRÔLE ET RAPPORT'!A778</f>
        <v/>
      </c>
      <c r="B801" s="326"/>
      <c r="C801" s="837" t="str">
        <f>'02 LISTE DE CONTRÔLE ET RAPPORT'!C778</f>
        <v>En cas de remplissage du réservoir d’eau via la conduite de secours, il est impossible de vider cette dernière au préalable. Une vanne d’arrêt et un tuyau souple démontable avec des raccords Storz (55) (ITE page 9-20; ITE-Pos 91.11) doivent être installés sur la conduite de remplissage de secours, juste en amont de son arrivée dans le réservoir d’eau.</v>
      </c>
      <c r="D801" s="838"/>
      <c r="E801" s="838"/>
      <c r="F801" s="838"/>
      <c r="G801" s="839"/>
      <c r="H801" s="8" t="s">
        <v>6</v>
      </c>
      <c r="I801" s="8" t="s">
        <v>6</v>
      </c>
      <c r="J801" s="8" t="s">
        <v>6</v>
      </c>
      <c r="K801" s="8" t="s">
        <v>6</v>
      </c>
    </row>
    <row r="802" spans="1:11" ht="15" customHeight="1" thickBot="1" x14ac:dyDescent="0.3">
      <c r="A802" s="332" t="str">
        <f>'02 LISTE DE CONTRÔLE ET RAPPORT'!A779</f>
        <v/>
      </c>
      <c r="B802" s="207">
        <v>4302</v>
      </c>
      <c r="C802" s="480" t="str">
        <f>'02 LISTE DE CONTRÔLE ET RAPPORT'!C779</f>
        <v>Contrôle de la partie interne du réservoir d’eau</v>
      </c>
      <c r="D802" s="240"/>
      <c r="E802" s="465"/>
      <c r="F802" s="466"/>
      <c r="G802" s="467"/>
      <c r="H802" s="8" t="s">
        <v>6</v>
      </c>
      <c r="I802" s="8" t="s">
        <v>6</v>
      </c>
      <c r="J802" s="8" t="s">
        <v>6</v>
      </c>
      <c r="K802" s="8" t="s">
        <v>6</v>
      </c>
    </row>
    <row r="803" spans="1:11" ht="29.45" customHeight="1" x14ac:dyDescent="0.25">
      <c r="A803" s="376" t="str">
        <f>'02 LISTE DE CONTRÔLE ET RAPPORT'!A780</f>
        <v/>
      </c>
      <c r="B803" s="190">
        <v>4302.01</v>
      </c>
      <c r="C803" s="481" t="str">
        <f>'02 LISTE DE CONTRÔLE ET RAPPORT'!C780</f>
        <v>Description du défaut: Dans le cadre du contrôle périodique, l’intérieur du réservoir d’eau n’a pas pu être contrôlé.</v>
      </c>
      <c r="D803" s="341" t="s">
        <v>2430</v>
      </c>
      <c r="E803" s="418"/>
      <c r="F803" s="418"/>
      <c r="G803" s="419"/>
      <c r="H803" s="8" t="s">
        <v>6</v>
      </c>
      <c r="I803" s="8" t="s">
        <v>6</v>
      </c>
      <c r="J803" s="8" t="s">
        <v>6</v>
      </c>
      <c r="K803" s="8" t="s">
        <v>6</v>
      </c>
    </row>
    <row r="804" spans="1:11" ht="15" customHeight="1" x14ac:dyDescent="0.25">
      <c r="A804" s="377" t="str">
        <f>'02 LISTE DE CONTRÔLE ET RAPPORT'!A781</f>
        <v/>
      </c>
      <c r="B804" s="326"/>
      <c r="C804" s="834" t="str">
        <f>'02 LISTE DE CONTRÔLE ET RAPPORT'!C781</f>
        <v>Le réservoir d’eau doit être vidé.</v>
      </c>
      <c r="D804" s="835"/>
      <c r="E804" s="835"/>
      <c r="F804" s="835"/>
      <c r="G804" s="836"/>
      <c r="H804" s="8" t="s">
        <v>6</v>
      </c>
      <c r="I804" s="8" t="s">
        <v>6</v>
      </c>
      <c r="J804" s="8" t="s">
        <v>6</v>
      </c>
      <c r="K804" s="8" t="s">
        <v>6</v>
      </c>
    </row>
    <row r="805" spans="1:11" ht="15" customHeight="1" x14ac:dyDescent="0.25">
      <c r="A805" s="378" t="str">
        <f>'02 LISTE DE CONTRÔLE ET RAPPORT'!A782</f>
        <v/>
      </c>
      <c r="B805" s="191">
        <v>4302.0200000000004</v>
      </c>
      <c r="C805" s="62" t="str">
        <f>'02 LISTE DE CONTRÔLE ET RAPPORT'!C782</f>
        <v>Description du défaut: L’anneau du trou d’homme et le couvercle présentent des traces de rouille.</v>
      </c>
      <c r="D805" s="342" t="s">
        <v>2430</v>
      </c>
      <c r="E805" s="418"/>
      <c r="F805" s="418"/>
      <c r="G805" s="419"/>
      <c r="H805" s="8" t="s">
        <v>6</v>
      </c>
      <c r="I805" s="8" t="s">
        <v>6</v>
      </c>
      <c r="J805" s="8" t="s">
        <v>6</v>
      </c>
      <c r="K805" s="8" t="s">
        <v>6</v>
      </c>
    </row>
    <row r="806" spans="1:11" ht="15" customHeight="1" x14ac:dyDescent="0.25">
      <c r="A806" s="377" t="str">
        <f>'02 LISTE DE CONTRÔLE ET RAPPORT'!A783</f>
        <v/>
      </c>
      <c r="B806" s="326"/>
      <c r="C806" s="834" t="str">
        <f>'02 LISTE DE CONTRÔLE ET RAPPORT'!C783</f>
        <v>Il faut éliminer la rouille ou remplacer l’anneau et le couvercle.</v>
      </c>
      <c r="D806" s="835"/>
      <c r="E806" s="835"/>
      <c r="F806" s="835"/>
      <c r="G806" s="836"/>
      <c r="H806" s="8" t="s">
        <v>6</v>
      </c>
      <c r="I806" s="8" t="s">
        <v>6</v>
      </c>
      <c r="J806" s="8" t="s">
        <v>6</v>
      </c>
      <c r="K806" s="8" t="s">
        <v>6</v>
      </c>
    </row>
    <row r="807" spans="1:11" ht="15" customHeight="1" x14ac:dyDescent="0.25">
      <c r="A807" s="378" t="str">
        <f>'02 LISTE DE CONTRÔLE ET RAPPORT'!A784</f>
        <v/>
      </c>
      <c r="B807" s="191">
        <v>4302.03</v>
      </c>
      <c r="C807" s="62" t="str">
        <f>'02 LISTE DE CONTRÔLE ET RAPPORT'!C784</f>
        <v>Description du défaut: La robinetterie des installations sanitaires présente des traces de rouille.</v>
      </c>
      <c r="D807" s="342" t="s">
        <v>2430</v>
      </c>
      <c r="E807" s="418"/>
      <c r="F807" s="418"/>
      <c r="G807" s="419"/>
      <c r="H807" s="8" t="s">
        <v>6</v>
      </c>
      <c r="I807" s="8" t="s">
        <v>6</v>
      </c>
      <c r="J807" s="8" t="s">
        <v>6</v>
      </c>
      <c r="K807" s="8" t="s">
        <v>6</v>
      </c>
    </row>
    <row r="808" spans="1:11" ht="15" customHeight="1" x14ac:dyDescent="0.25">
      <c r="A808" s="377" t="str">
        <f>'02 LISTE DE CONTRÔLE ET RAPPORT'!A785</f>
        <v/>
      </c>
      <c r="B808" s="326"/>
      <c r="C808" s="834" t="str">
        <f>'02 LISTE DE CONTRÔLE ET RAPPORT'!C785</f>
        <v>Il faut éliminer la rouille ou remplacer la robinetterie.</v>
      </c>
      <c r="D808" s="835"/>
      <c r="E808" s="835"/>
      <c r="F808" s="835"/>
      <c r="G808" s="836"/>
      <c r="H808" s="8" t="s">
        <v>6</v>
      </c>
      <c r="I808" s="8" t="s">
        <v>6</v>
      </c>
      <c r="J808" s="8" t="s">
        <v>6</v>
      </c>
      <c r="K808" s="8" t="s">
        <v>6</v>
      </c>
    </row>
    <row r="809" spans="1:11" ht="15" customHeight="1" x14ac:dyDescent="0.25">
      <c r="A809" s="390" t="str">
        <f>'02 LISTE DE CONTRÔLE ET RAPPORT'!A786</f>
        <v/>
      </c>
      <c r="B809" s="199">
        <v>4302.04</v>
      </c>
      <c r="C809" s="491" t="str">
        <f>'02 LISTE DE CONTRÔLE ET RAPPORT'!C786</f>
        <v>Description du défaut: Le réservoir d’eau est équipé d’une feuille plastique.</v>
      </c>
      <c r="D809" s="347" t="s">
        <v>3</v>
      </c>
      <c r="E809" s="422"/>
      <c r="F809" s="422"/>
      <c r="G809" s="423"/>
      <c r="H809" s="8" t="s">
        <v>6</v>
      </c>
      <c r="I809" s="8" t="s">
        <v>6</v>
      </c>
      <c r="J809" s="8" t="s">
        <v>6</v>
      </c>
      <c r="K809" s="8" t="s">
        <v>6</v>
      </c>
    </row>
    <row r="810" spans="1:11" ht="46.35" customHeight="1" x14ac:dyDescent="0.25">
      <c r="A810" s="377" t="str">
        <f>'02 LISTE DE CONTRÔLE ET RAPPORT'!A787</f>
        <v/>
      </c>
      <c r="B810" s="326"/>
      <c r="C810" s="834" t="str">
        <f>'02 LISTE DE CONTRÔLE ET RAPPORT'!C787</f>
        <v>Pour des raisons d’hygiène, il convient de retirer les feuilles plastiques. Si ce n’est pas fait, le propriétaire s’expose à des conséquences en termes de responsabilité civile. Il doit en être informé. La marche à suivre doit être discutée avec l’autorité cantonale responsable des ouvrages de protection.</v>
      </c>
      <c r="D810" s="835"/>
      <c r="E810" s="835"/>
      <c r="F810" s="835"/>
      <c r="G810" s="836"/>
      <c r="H810" s="8" t="s">
        <v>6</v>
      </c>
      <c r="I810" s="8" t="s">
        <v>6</v>
      </c>
      <c r="J810" s="8" t="s">
        <v>6</v>
      </c>
      <c r="K810" s="8" t="s">
        <v>6</v>
      </c>
    </row>
    <row r="811" spans="1:11" ht="29.45" customHeight="1" x14ac:dyDescent="0.25">
      <c r="A811" s="378" t="str">
        <f>'02 LISTE DE CONTRÔLE ET RAPPORT'!A788</f>
        <v/>
      </c>
      <c r="B811" s="191">
        <v>4302.05</v>
      </c>
      <c r="C811" s="62" t="str">
        <f>'02 LISTE DE CONTRÔLE ET RAPPORT'!C788</f>
        <v>Description du défaut: Le fond et les parois du réservoir d’eau présentent des taches de rouille ou s’effritent, laissant apparaître des fers d’armature.</v>
      </c>
      <c r="D811" s="342" t="s">
        <v>2430</v>
      </c>
      <c r="E811" s="418"/>
      <c r="F811" s="418"/>
      <c r="G811" s="419"/>
      <c r="H811" s="8" t="s">
        <v>6</v>
      </c>
      <c r="I811" s="8" t="s">
        <v>6</v>
      </c>
      <c r="J811" s="8" t="s">
        <v>6</v>
      </c>
      <c r="K811" s="8" t="s">
        <v>6</v>
      </c>
    </row>
    <row r="812" spans="1:11" ht="15" customHeight="1" x14ac:dyDescent="0.25">
      <c r="A812" s="377" t="str">
        <f>'02 LISTE DE CONTRÔLE ET RAPPORT'!A789</f>
        <v/>
      </c>
      <c r="B812" s="326"/>
      <c r="C812" s="834" t="str">
        <f>'02 LISTE DE CONTRÔLE ET RAPPORT'!C789</f>
        <v>Les dommages doivent être éliminés par une entreprise spécialisée.</v>
      </c>
      <c r="D812" s="835"/>
      <c r="E812" s="835"/>
      <c r="F812" s="835"/>
      <c r="G812" s="836"/>
      <c r="H812" s="8" t="s">
        <v>6</v>
      </c>
      <c r="I812" s="8" t="s">
        <v>6</v>
      </c>
      <c r="J812" s="8" t="s">
        <v>6</v>
      </c>
      <c r="K812" s="8" t="s">
        <v>6</v>
      </c>
    </row>
    <row r="813" spans="1:11" ht="29.45" customHeight="1" x14ac:dyDescent="0.25">
      <c r="A813" s="378" t="str">
        <f>'02 LISTE DE CONTRÔLE ET RAPPORT'!A790</f>
        <v/>
      </c>
      <c r="B813" s="191">
        <v>4302.0600000000004</v>
      </c>
      <c r="C813" s="62" t="str">
        <f>'02 LISTE DE CONTRÔLE ET RAPPORT'!C790</f>
        <v>Description du défaut: Le réservoir d’eau ne peut pas être vidé entièrement (pente insuffisante).</v>
      </c>
      <c r="D813" s="342" t="s">
        <v>2430</v>
      </c>
      <c r="E813" s="418"/>
      <c r="F813" s="418"/>
      <c r="G813" s="419"/>
      <c r="H813" s="8" t="s">
        <v>6</v>
      </c>
      <c r="I813" s="8" t="s">
        <v>6</v>
      </c>
      <c r="J813" s="8" t="s">
        <v>6</v>
      </c>
      <c r="K813" s="8" t="s">
        <v>6</v>
      </c>
    </row>
    <row r="814" spans="1:11" ht="31.35" customHeight="1" x14ac:dyDescent="0.25">
      <c r="A814" s="377" t="str">
        <f>'02 LISTE DE CONTRÔLE ET RAPPORT'!A791</f>
        <v/>
      </c>
      <c r="B814" s="326"/>
      <c r="C814" s="834" t="str">
        <f>'02 LISTE DE CONTRÔLE ET RAPPORT'!C791</f>
        <v>Des mesures adaptées à la situation rencontrée sur place doivent être décidées. En cas de défaut, la marche à suivre doit être discutée avec l’autorité cantonale responsable des ouvrages de protection.</v>
      </c>
      <c r="D814" s="835"/>
      <c r="E814" s="835"/>
      <c r="F814" s="835"/>
      <c r="G814" s="836"/>
      <c r="H814" s="8" t="s">
        <v>6</v>
      </c>
      <c r="I814" s="8" t="s">
        <v>6</v>
      </c>
      <c r="J814" s="8" t="s">
        <v>6</v>
      </c>
      <c r="K814" s="8" t="s">
        <v>6</v>
      </c>
    </row>
    <row r="815" spans="1:11" ht="29.45" customHeight="1" x14ac:dyDescent="0.25">
      <c r="A815" s="378" t="str">
        <f>'02 LISTE DE CONTRÔLE ET RAPPORT'!A792</f>
        <v/>
      </c>
      <c r="B815" s="191">
        <v>4302.07</v>
      </c>
      <c r="C815" s="62" t="str">
        <f>'02 LISTE DE CONTRÔLE ET RAPPORT'!C792</f>
        <v>Description du défaut: La conduite de prélèvement n’est pas installée à la bonne hauteur.</v>
      </c>
      <c r="D815" s="342" t="s">
        <v>2430</v>
      </c>
      <c r="E815" s="418"/>
      <c r="F815" s="418"/>
      <c r="G815" s="419"/>
      <c r="H815" s="8" t="s">
        <v>6</v>
      </c>
      <c r="I815" s="8" t="s">
        <v>6</v>
      </c>
      <c r="J815" s="8" t="s">
        <v>6</v>
      </c>
      <c r="K815" s="8" t="s">
        <v>6</v>
      </c>
    </row>
    <row r="816" spans="1:11" ht="31.35" customHeight="1" x14ac:dyDescent="0.25">
      <c r="A816" s="377" t="str">
        <f>'02 LISTE DE CONTRÔLE ET RAPPORT'!A793</f>
        <v/>
      </c>
      <c r="B816" s="326"/>
      <c r="C816" s="834" t="str">
        <f>'02 LISTE DE CONTRÔLE ET RAPPORT'!C793</f>
        <v>La hauteur de la conduite doit être réajustée de manière à ce que le centre du tube soit 15 cm au-dessus du bord supérieur du fond du réservoir. La bouche d’aspiration doit être munie d’une crépine.</v>
      </c>
      <c r="D816" s="835"/>
      <c r="E816" s="835"/>
      <c r="F816" s="835"/>
      <c r="G816" s="836"/>
      <c r="H816" s="8" t="s">
        <v>6</v>
      </c>
      <c r="I816" s="8" t="s">
        <v>6</v>
      </c>
      <c r="J816" s="8" t="s">
        <v>6</v>
      </c>
      <c r="K816" s="8" t="s">
        <v>6</v>
      </c>
    </row>
    <row r="817" spans="1:11" ht="29.45" customHeight="1" x14ac:dyDescent="0.25">
      <c r="A817" s="378" t="str">
        <f>'02 LISTE DE CONTRÔLE ET RAPPORT'!A794</f>
        <v/>
      </c>
      <c r="B817" s="191">
        <v>4302.08</v>
      </c>
      <c r="C817" s="62" t="str">
        <f>'02 LISTE DE CONTRÔLE ET RAPPORT'!C794</f>
        <v>Description du défaut: Le trop-plein n’est pas placé à la bonne hauteur.</v>
      </c>
      <c r="D817" s="342" t="s">
        <v>2430</v>
      </c>
      <c r="E817" s="418"/>
      <c r="F817" s="418"/>
      <c r="G817" s="419"/>
      <c r="H817" s="8" t="s">
        <v>6</v>
      </c>
      <c r="I817" s="8" t="s">
        <v>6</v>
      </c>
      <c r="J817" s="8" t="s">
        <v>6</v>
      </c>
      <c r="K817" s="8" t="s">
        <v>6</v>
      </c>
    </row>
    <row r="818" spans="1:11" ht="29.45" customHeight="1" x14ac:dyDescent="0.25">
      <c r="A818" s="377" t="str">
        <f>'02 LISTE DE CONTRÔLE ET RAPPORT'!A795</f>
        <v/>
      </c>
      <c r="B818" s="326"/>
      <c r="C818" s="834" t="str">
        <f>'02 LISTE DE CONTRÔLE ET RAPPORT'!C795</f>
        <v xml:space="preserve">Il faut ajuster la hauteur au volume prévu/au niveau du réservoir. </v>
      </c>
      <c r="D818" s="835"/>
      <c r="E818" s="835"/>
      <c r="F818" s="835"/>
      <c r="G818" s="836"/>
      <c r="H818" s="8" t="s">
        <v>6</v>
      </c>
      <c r="I818" s="8" t="s">
        <v>6</v>
      </c>
      <c r="J818" s="8" t="s">
        <v>6</v>
      </c>
      <c r="K818" s="8" t="s">
        <v>6</v>
      </c>
    </row>
    <row r="819" spans="1:11" ht="15" customHeight="1" x14ac:dyDescent="0.25">
      <c r="A819" s="378" t="str">
        <f>'02 LISTE DE CONTRÔLE ET RAPPORT'!A796</f>
        <v/>
      </c>
      <c r="B819" s="191">
        <v>4302.09</v>
      </c>
      <c r="C819" s="62" t="str">
        <f>'02 LISTE DE CONTRÔLE ET RAPPORT'!C796</f>
        <v>Description du défaut: Le trop-plein est équipé d’un siphon.</v>
      </c>
      <c r="D819" s="342" t="s">
        <v>2430</v>
      </c>
      <c r="E819" s="418"/>
      <c r="F819" s="418"/>
      <c r="G819" s="419"/>
      <c r="H819" s="8" t="s">
        <v>6</v>
      </c>
      <c r="I819" s="8" t="s">
        <v>6</v>
      </c>
      <c r="J819" s="8" t="s">
        <v>6</v>
      </c>
      <c r="K819" s="8" t="s">
        <v>6</v>
      </c>
    </row>
    <row r="820" spans="1:11" ht="45" customHeight="1" x14ac:dyDescent="0.25">
      <c r="A820" s="377" t="str">
        <f>'02 LISTE DE CONTRÔLE ET RAPPORT'!A797</f>
        <v/>
      </c>
      <c r="B820" s="326"/>
      <c r="C820" s="834" t="str">
        <f>'02 LISTE DE CONTRÔLE ET RAPPORT'!C797</f>
        <v>Il y a un risque de contamination bactériologique de l’eau potable. Le siphon doit être enlevé et remplacé par un trop-plein direct. Si le réservoir est rempli en service d’entretien, ce défaut doit être corrigé le plus vite possible.</v>
      </c>
      <c r="D820" s="835"/>
      <c r="E820" s="835"/>
      <c r="F820" s="835"/>
      <c r="G820" s="836"/>
      <c r="H820" s="8" t="s">
        <v>6</v>
      </c>
      <c r="I820" s="8" t="s">
        <v>6</v>
      </c>
      <c r="J820" s="8" t="s">
        <v>6</v>
      </c>
      <c r="K820" s="8" t="s">
        <v>6</v>
      </c>
    </row>
    <row r="821" spans="1:11" ht="29.45" customHeight="1" x14ac:dyDescent="0.25">
      <c r="A821" s="378" t="str">
        <f>'02 LISTE DE CONTRÔLE ET RAPPORT'!A798</f>
        <v/>
      </c>
      <c r="B821" s="191">
        <v>4302.1000000000004</v>
      </c>
      <c r="C821" s="62" t="str">
        <f>'02 LISTE DE CONTRÔLE ET RAPPORT'!C798</f>
        <v>Description du défaut: Il manque une échelle d’accès pour les réservoirs d’eau situés plus bas.</v>
      </c>
      <c r="D821" s="342" t="s">
        <v>2430</v>
      </c>
      <c r="E821" s="418"/>
      <c r="F821" s="418"/>
      <c r="G821" s="419"/>
      <c r="H821" s="8" t="s">
        <v>6</v>
      </c>
      <c r="I821" s="8" t="s">
        <v>6</v>
      </c>
      <c r="J821" s="8" t="s">
        <v>6</v>
      </c>
      <c r="K821" s="8" t="s">
        <v>6</v>
      </c>
    </row>
    <row r="822" spans="1:11" ht="29.45" customHeight="1" thickBot="1" x14ac:dyDescent="0.3">
      <c r="A822" s="377" t="str">
        <f>'02 LISTE DE CONTRÔLE ET RAPPORT'!A799</f>
        <v/>
      </c>
      <c r="B822" s="326"/>
      <c r="C822" s="837" t="str">
        <f>'02 LISTE DE CONTRÔLE ET RAPPORT'!C799</f>
        <v>Il faut se procurer une échelle accrochable au trou d’homme. Elle doit être appuyée contre la paroi à l’extérieur du réservoir.</v>
      </c>
      <c r="D822" s="838"/>
      <c r="E822" s="838"/>
      <c r="F822" s="838"/>
      <c r="G822" s="839"/>
      <c r="H822" s="8" t="s">
        <v>6</v>
      </c>
      <c r="I822" s="8" t="s">
        <v>6</v>
      </c>
      <c r="J822" s="8" t="s">
        <v>6</v>
      </c>
      <c r="K822" s="8" t="s">
        <v>6</v>
      </c>
    </row>
    <row r="823" spans="1:11" ht="15" customHeight="1" thickBot="1" x14ac:dyDescent="0.3">
      <c r="A823" s="332" t="str">
        <f>'02 LISTE DE CONTRÔLE ET RAPPORT'!A800</f>
        <v/>
      </c>
      <c r="B823" s="207">
        <v>4303</v>
      </c>
      <c r="C823" s="480" t="str">
        <f>'02 LISTE DE CONTRÔLE ET RAPPORT'!C800</f>
        <v>Étanchéité (réservoir rempli selon le plan cantonal pour les catastrophes et les situations d’urgence)</v>
      </c>
      <c r="D823" s="240"/>
      <c r="E823" s="465"/>
      <c r="F823" s="466"/>
      <c r="G823" s="467"/>
      <c r="H823" s="8" t="s">
        <v>6</v>
      </c>
      <c r="I823" s="8" t="s">
        <v>6</v>
      </c>
      <c r="J823" s="8" t="s">
        <v>6</v>
      </c>
      <c r="K823" s="8" t="s">
        <v>6</v>
      </c>
    </row>
    <row r="824" spans="1:11" ht="15" customHeight="1" x14ac:dyDescent="0.25">
      <c r="A824" s="376" t="str">
        <f>'02 LISTE DE CONTRÔLE ET RAPPORT'!A801</f>
        <v/>
      </c>
      <c r="B824" s="190">
        <v>4303.01</v>
      </c>
      <c r="C824" s="481" t="str">
        <f>'02 LISTE DE CONTRÔLE ET RAPPORT'!C801</f>
        <v>Description du défaut: Il manque un test d’étanchéité documenté.</v>
      </c>
      <c r="D824" s="341" t="s">
        <v>2430</v>
      </c>
      <c r="E824" s="418"/>
      <c r="F824" s="418"/>
      <c r="G824" s="419"/>
      <c r="H824" s="8" t="s">
        <v>6</v>
      </c>
      <c r="I824" s="8" t="s">
        <v>6</v>
      </c>
      <c r="J824" s="8" t="s">
        <v>6</v>
      </c>
      <c r="K824" s="8" t="s">
        <v>6</v>
      </c>
    </row>
    <row r="825" spans="1:11" ht="15" customHeight="1" x14ac:dyDescent="0.25">
      <c r="A825" s="377" t="str">
        <f>'02 LISTE DE CONTRÔLE ET RAPPORT'!A802</f>
        <v/>
      </c>
      <c r="B825" s="326"/>
      <c r="C825" s="834" t="str">
        <f>'02 LISTE DE CONTRÔLE ET RAPPORT'!C802</f>
        <v>Il faut réaliser le test et le documenter.</v>
      </c>
      <c r="D825" s="835"/>
      <c r="E825" s="835"/>
      <c r="F825" s="835"/>
      <c r="G825" s="836"/>
      <c r="H825" s="8" t="s">
        <v>6</v>
      </c>
      <c r="I825" s="8" t="s">
        <v>6</v>
      </c>
      <c r="J825" s="8" t="s">
        <v>6</v>
      </c>
      <c r="K825" s="8" t="s">
        <v>6</v>
      </c>
    </row>
    <row r="826" spans="1:11" ht="15" customHeight="1" x14ac:dyDescent="0.25">
      <c r="A826" s="378" t="str">
        <f>'02 LISTE DE CONTRÔLE ET RAPPORT'!A803</f>
        <v/>
      </c>
      <c r="B826" s="191">
        <v>4303.0200000000004</v>
      </c>
      <c r="C826" s="62" t="str">
        <f>'02 LISTE DE CONTRÔLE ET RAPPORT'!C803</f>
        <v>Description du défaut: Le réservoir d’eau n’est pas étanche.</v>
      </c>
      <c r="D826" s="342" t="s">
        <v>2430</v>
      </c>
      <c r="E826" s="418"/>
      <c r="F826" s="418"/>
      <c r="G826" s="419"/>
      <c r="H826" s="8" t="s">
        <v>6</v>
      </c>
      <c r="I826" s="8" t="s">
        <v>6</v>
      </c>
      <c r="J826" s="8" t="s">
        <v>6</v>
      </c>
      <c r="K826" s="8" t="s">
        <v>6</v>
      </c>
    </row>
    <row r="827" spans="1:11" ht="58.35" customHeight="1" x14ac:dyDescent="0.25">
      <c r="A827" s="379" t="str">
        <f>'02 LISTE DE CONTRÔLE ET RAPPORT'!A804</f>
        <v/>
      </c>
      <c r="B827" s="229"/>
      <c r="C827" s="834" t="str">
        <f>'02 LISTE DE CONTRÔLE ET RAPPORT'!C804</f>
        <v>Il faut si possible localiser les fuites et immédiatement vider le réservoir. En fonction de la situation sur place, les mesures nécessaires doivent être définies et mises en œuvre par des entreprises spécialisées.</v>
      </c>
      <c r="D827" s="835"/>
      <c r="E827" s="835"/>
      <c r="F827" s="835"/>
      <c r="G827" s="836"/>
      <c r="H827" s="8" t="s">
        <v>6</v>
      </c>
      <c r="I827" s="8" t="s">
        <v>6</v>
      </c>
      <c r="J827" s="8" t="s">
        <v>6</v>
      </c>
      <c r="K827" s="8" t="s">
        <v>6</v>
      </c>
    </row>
    <row r="828" spans="1:11" ht="29.45" customHeight="1" thickBot="1" x14ac:dyDescent="0.3">
      <c r="A828" s="381" t="str">
        <f>'02 LISTE DE CONTRÔLE ET RAPPORT'!A805</f>
        <v/>
      </c>
      <c r="B828" s="225"/>
      <c r="C828" s="837" t="str">
        <f>'02 LISTE DE CONTRÔLE ET RAPPORT'!C805</f>
        <v xml:space="preserve">En cas de défaut, la marche à suivre doit être discutée avec l’autorité cantonale responsable des ouvrages de protection. </v>
      </c>
      <c r="D828" s="838"/>
      <c r="E828" s="838"/>
      <c r="F828" s="838"/>
      <c r="G828" s="839"/>
      <c r="H828" s="8" t="s">
        <v>6</v>
      </c>
      <c r="I828" s="8" t="s">
        <v>6</v>
      </c>
      <c r="J828" s="8" t="s">
        <v>6</v>
      </c>
      <c r="K828" s="8" t="s">
        <v>6</v>
      </c>
    </row>
    <row r="829" spans="1:11" ht="15.75" thickBot="1" x14ac:dyDescent="0.3">
      <c r="A829" s="385" t="str">
        <f>'02 LISTE DE CONTRÔLE ET RAPPORT'!A806</f>
        <v/>
      </c>
      <c r="B829" s="194">
        <v>4400</v>
      </c>
      <c r="C829" s="486" t="s">
        <v>1169</v>
      </c>
      <c r="D829" s="411"/>
      <c r="E829" s="470"/>
      <c r="F829" s="470"/>
      <c r="G829" s="471"/>
      <c r="H829" s="8" t="s">
        <v>6</v>
      </c>
      <c r="I829" s="8" t="s">
        <v>6</v>
      </c>
      <c r="J829" s="8" t="s">
        <v>6</v>
      </c>
      <c r="K829" s="8" t="s">
        <v>6</v>
      </c>
    </row>
    <row r="830" spans="1:11" ht="15" customHeight="1" x14ac:dyDescent="0.25">
      <c r="A830" s="386" t="str">
        <f>'02 LISTE DE CONTRÔLE ET RAPPORT'!A807</f>
        <v/>
      </c>
      <c r="B830" s="195">
        <v>4401</v>
      </c>
      <c r="C830" s="497" t="str">
        <f>'02 LISTE DE CONTRÔLE ET RAPPORT'!C807</f>
        <v>Description des défauts:</v>
      </c>
      <c r="D830" s="405"/>
      <c r="E830" s="354"/>
      <c r="F830" s="354"/>
      <c r="G830" s="406"/>
      <c r="H830" s="8" t="s">
        <v>6</v>
      </c>
      <c r="I830" s="8" t="s">
        <v>6</v>
      </c>
      <c r="J830" s="8" t="s">
        <v>6</v>
      </c>
      <c r="K830" s="8" t="s">
        <v>6</v>
      </c>
    </row>
    <row r="831" spans="1:11" ht="15" customHeight="1" x14ac:dyDescent="0.25">
      <c r="A831" s="387" t="str">
        <f>'02 LISTE DE CONTRÔLE ET RAPPORT'!A808</f>
        <v/>
      </c>
      <c r="B831" s="196">
        <v>4402</v>
      </c>
      <c r="C831" s="498" t="str">
        <f>'02 LISTE DE CONTRÔLE ET RAPPORT'!C808</f>
        <v>Description des défauts:</v>
      </c>
      <c r="D831" s="407"/>
      <c r="E831" s="354"/>
      <c r="F831" s="356"/>
      <c r="G831" s="408"/>
      <c r="H831" s="8" t="s">
        <v>6</v>
      </c>
      <c r="I831" s="8" t="s">
        <v>6</v>
      </c>
      <c r="J831" s="8" t="s">
        <v>6</v>
      </c>
      <c r="K831" s="8" t="s">
        <v>6</v>
      </c>
    </row>
    <row r="832" spans="1:11" ht="15" customHeight="1" thickBot="1" x14ac:dyDescent="0.3">
      <c r="A832" s="388" t="str">
        <f>'02 LISTE DE CONTRÔLE ET RAPPORT'!A809</f>
        <v/>
      </c>
      <c r="B832" s="197">
        <v>4403</v>
      </c>
      <c r="C832" s="499" t="str">
        <f>'02 LISTE DE CONTRÔLE ET RAPPORT'!C809</f>
        <v>Description des défauts:</v>
      </c>
      <c r="D832" s="409"/>
      <c r="E832" s="354"/>
      <c r="F832" s="358"/>
      <c r="G832" s="410"/>
      <c r="H832" s="8" t="s">
        <v>6</v>
      </c>
      <c r="I832" s="8" t="s">
        <v>6</v>
      </c>
      <c r="J832" s="8" t="s">
        <v>6</v>
      </c>
      <c r="K832" s="8" t="s">
        <v>6</v>
      </c>
    </row>
    <row r="833" spans="1:11" ht="18.600000000000001" customHeight="1" thickBot="1" x14ac:dyDescent="0.3">
      <c r="A833" s="327" t="str">
        <f>'02 LISTE DE CONTRÔLE ET RAPPORT'!A810</f>
        <v/>
      </c>
      <c r="B833" s="400">
        <v>5000</v>
      </c>
      <c r="C833" s="373" t="str">
        <f>'02 LISTE DE CONTRÔLE ET RAPPORT'!C810</f>
        <v>Évacuation des eaux usées</v>
      </c>
      <c r="D833" s="328"/>
      <c r="E833" s="468"/>
      <c r="F833" s="468"/>
      <c r="G833" s="469"/>
      <c r="H833" s="8" t="s">
        <v>6</v>
      </c>
      <c r="I833" s="8" t="s">
        <v>6</v>
      </c>
      <c r="J833" s="8" t="s">
        <v>6</v>
      </c>
      <c r="K833" s="8" t="s">
        <v>6</v>
      </c>
    </row>
    <row r="834" spans="1:11" ht="29.45" customHeight="1" thickBot="1" x14ac:dyDescent="0.3">
      <c r="A834" s="329" t="str">
        <f>'02 LISTE DE CONTRÔLE ET RAPPORT'!A811</f>
        <v/>
      </c>
      <c r="B834" s="401">
        <v>5100</v>
      </c>
      <c r="C834" s="375" t="str">
        <f>'02 LISTE DE CONTRÔLE ET RAPPORT'!C811</f>
        <v>Documents d’exploitation (*pour les abris d’hôpitaux et d’EMS construits avant 2012)</v>
      </c>
      <c r="D834" s="330"/>
      <c r="E834" s="371"/>
      <c r="F834" s="371"/>
      <c r="G834" s="372"/>
      <c r="H834" s="8" t="s">
        <v>6</v>
      </c>
      <c r="I834" s="8" t="s">
        <v>6</v>
      </c>
      <c r="J834" s="8" t="s">
        <v>6</v>
      </c>
      <c r="K834" s="8" t="s">
        <v>6</v>
      </c>
    </row>
    <row r="835" spans="1:11" ht="15" customHeight="1" thickBot="1" x14ac:dyDescent="0.3">
      <c r="A835" s="332" t="str">
        <f>'02 LISTE DE CONTRÔLE ET RAPPORT'!A812</f>
        <v/>
      </c>
      <c r="B835" s="207">
        <v>5101</v>
      </c>
      <c r="C835" s="480" t="str">
        <f>'02 LISTE DE CONTRÔLE ET RAPPORT'!C812</f>
        <v>Schéma d’exploitation</v>
      </c>
      <c r="D835" s="240"/>
      <c r="E835" s="465"/>
      <c r="F835" s="466"/>
      <c r="G835" s="467"/>
      <c r="H835" s="8" t="s">
        <v>6</v>
      </c>
      <c r="I835" s="8" t="s">
        <v>6</v>
      </c>
      <c r="J835" s="8" t="s">
        <v>6</v>
      </c>
      <c r="K835" s="8" t="s">
        <v>6</v>
      </c>
    </row>
    <row r="836" spans="1:11" ht="44.1" customHeight="1" x14ac:dyDescent="0.25">
      <c r="A836" s="376" t="str">
        <f>'02 LISTE DE CONTRÔLE ET RAPPORT'!A813</f>
        <v/>
      </c>
      <c r="B836" s="190">
        <v>5101.01</v>
      </c>
      <c r="C836" s="481" t="str">
        <f>'02 LISTE DE CONTRÔLE ET RAPPORT'!C813</f>
        <v>Description du défaut: Le schéma d’exploitation «Évacuation des eaux usées» (schéma de principe avec mode d’emploi) n’est pas affiché en permanence à un endroit approprié.</v>
      </c>
      <c r="D836" s="341" t="s">
        <v>2430</v>
      </c>
      <c r="E836" s="418"/>
      <c r="F836" s="418"/>
      <c r="G836" s="419"/>
      <c r="H836" s="8" t="s">
        <v>6</v>
      </c>
      <c r="I836" s="8" t="s">
        <v>6</v>
      </c>
      <c r="J836" s="8" t="s">
        <v>6</v>
      </c>
      <c r="K836" s="8" t="s">
        <v>6</v>
      </c>
    </row>
    <row r="837" spans="1:11" ht="29.45" customHeight="1" x14ac:dyDescent="0.25">
      <c r="A837" s="377" t="str">
        <f>'02 LISTE DE CONTRÔLE ET RAPPORT'!A814</f>
        <v/>
      </c>
      <c r="B837" s="326"/>
      <c r="C837" s="834" t="str">
        <f>'02 LISTE DE CONTRÔLE ET RAPPORT'!C814</f>
        <v>Il convient d’établir un schéma d’exploitation et de le fixer bien en évidence et de façon permanente au niveau de la pompe de la fosse fécale.</v>
      </c>
      <c r="D837" s="835"/>
      <c r="E837" s="835"/>
      <c r="F837" s="835"/>
      <c r="G837" s="836"/>
      <c r="H837" s="8" t="s">
        <v>6</v>
      </c>
      <c r="I837" s="8" t="s">
        <v>6</v>
      </c>
      <c r="J837" s="8" t="s">
        <v>6</v>
      </c>
      <c r="K837" s="8" t="s">
        <v>6</v>
      </c>
    </row>
    <row r="838" spans="1:11" ht="44.1" customHeight="1" x14ac:dyDescent="0.25">
      <c r="A838" s="378" t="str">
        <f>'02 LISTE DE CONTRÔLE ET RAPPORT'!A815</f>
        <v/>
      </c>
      <c r="B838" s="191">
        <v>5101.0200000000004</v>
      </c>
      <c r="C838" s="62" t="str">
        <f>'02 LISTE DE CONTRÔLE ET RAPPORT'!C815</f>
        <v>Description du défaut: Le schéma d’exploitation «Évacuation des eaux usées» ne correspond pas à l’installation actuelle.</v>
      </c>
      <c r="D838" s="342" t="s">
        <v>2430</v>
      </c>
      <c r="E838" s="418"/>
      <c r="F838" s="418"/>
      <c r="G838" s="419"/>
      <c r="H838" s="8" t="s">
        <v>6</v>
      </c>
      <c r="I838" s="8" t="s">
        <v>6</v>
      </c>
      <c r="J838" s="8" t="s">
        <v>6</v>
      </c>
      <c r="K838" s="8" t="s">
        <v>6</v>
      </c>
    </row>
    <row r="839" spans="1:11" ht="29.45" customHeight="1" x14ac:dyDescent="0.25">
      <c r="A839" s="377" t="str">
        <f>'02 LISTE DE CONTRÔLE ET RAPPORT'!A816</f>
        <v/>
      </c>
      <c r="B839" s="326"/>
      <c r="C839" s="834" t="str">
        <f>'02 LISTE DE CONTRÔLE ET RAPPORT'!C816</f>
        <v>Le schéma d’exploitation doit correspondre aux installations actuelles et être complété, corrigé ou redessiné en conséquence.</v>
      </c>
      <c r="D839" s="835"/>
      <c r="E839" s="835"/>
      <c r="F839" s="835"/>
      <c r="G839" s="836"/>
      <c r="H839" s="8" t="s">
        <v>6</v>
      </c>
      <c r="I839" s="8" t="s">
        <v>6</v>
      </c>
      <c r="J839" s="8" t="s">
        <v>6</v>
      </c>
      <c r="K839" s="8" t="s">
        <v>6</v>
      </c>
    </row>
    <row r="840" spans="1:11" ht="29.45" customHeight="1" x14ac:dyDescent="0.25">
      <c r="A840" s="378" t="str">
        <f>'02 LISTE DE CONTRÔLE ET RAPPORT'!A817</f>
        <v/>
      </c>
      <c r="B840" s="191">
        <v>5101.03</v>
      </c>
      <c r="C840" s="62" t="str">
        <f>'02 LISTE DE CONTRÔLE ET RAPPORT'!C817</f>
        <v>Description du défaut: Les modes de fonctionnement suivants ne peuvent pas être configurés correctement sur la base du schéma d’exploitation:</v>
      </c>
      <c r="D840" s="342" t="s">
        <v>2430</v>
      </c>
      <c r="E840" s="418"/>
      <c r="F840" s="418"/>
      <c r="G840" s="419"/>
      <c r="H840" s="8" t="s">
        <v>6</v>
      </c>
      <c r="I840" s="8" t="s">
        <v>6</v>
      </c>
      <c r="J840" s="8" t="s">
        <v>6</v>
      </c>
      <c r="K840" s="8" t="s">
        <v>6</v>
      </c>
    </row>
    <row r="841" spans="1:11" ht="15" customHeight="1" x14ac:dyDescent="0.25">
      <c r="A841" s="379" t="str">
        <f>'02 LISTE DE CONTRÔLE ET RAPPORT'!A818</f>
        <v/>
      </c>
      <c r="B841" s="229"/>
      <c r="C841" s="853" t="str">
        <f>'02 LISTE DE CONTRÔLE ET RAPPORT'!C818</f>
        <v>-        fonctionnement normale,</v>
      </c>
      <c r="D841" s="854"/>
      <c r="E841" s="854"/>
      <c r="F841" s="854"/>
      <c r="G841" s="855"/>
      <c r="H841" s="8" t="s">
        <v>6</v>
      </c>
      <c r="I841" s="8" t="s">
        <v>6</v>
      </c>
      <c r="J841" s="8" t="s">
        <v>6</v>
      </c>
      <c r="K841" s="8" t="s">
        <v>6</v>
      </c>
    </row>
    <row r="842" spans="1:11" ht="15" customHeight="1" x14ac:dyDescent="0.25">
      <c r="A842" s="380" t="str">
        <f>'02 LISTE DE CONTRÔLE ET RAPPORT'!A819</f>
        <v/>
      </c>
      <c r="B842" s="222"/>
      <c r="C842" s="853" t="str">
        <f>'02 LISTE DE CONTRÔLE ET RAPPORT'!C819</f>
        <v>-        fonctionnement en cas de défectuosité de la canalisation locale et</v>
      </c>
      <c r="D842" s="854"/>
      <c r="E842" s="854"/>
      <c r="F842" s="854"/>
      <c r="G842" s="855"/>
      <c r="H842" s="8" t="s">
        <v>6</v>
      </c>
      <c r="I842" s="8" t="s">
        <v>6</v>
      </c>
      <c r="J842" s="8" t="s">
        <v>6</v>
      </c>
      <c r="K842" s="8" t="s">
        <v>6</v>
      </c>
    </row>
    <row r="843" spans="1:11" ht="29.45" customHeight="1" x14ac:dyDescent="0.25">
      <c r="A843" s="380" t="str">
        <f>'02 LISTE DE CONTRÔLE ET RAPPORT'!A820</f>
        <v/>
      </c>
      <c r="B843" s="222"/>
      <c r="C843" s="853" t="str">
        <f>'02 LISTE DE CONTRÔLE ET RAPPORT'!C820</f>
        <v>-        fonctionnement en cas de défaillance de la pompe des eaux usées (si la canalisation est située plus haut).</v>
      </c>
      <c r="D843" s="854"/>
      <c r="E843" s="854"/>
      <c r="F843" s="854"/>
      <c r="G843" s="855"/>
      <c r="H843" s="8" t="s">
        <v>6</v>
      </c>
      <c r="I843" s="8" t="s">
        <v>6</v>
      </c>
      <c r="J843" s="8" t="s">
        <v>6</v>
      </c>
      <c r="K843" s="8" t="s">
        <v>6</v>
      </c>
    </row>
    <row r="844" spans="1:11" ht="29.45" customHeight="1" thickBot="1" x14ac:dyDescent="0.3">
      <c r="A844" s="381" t="str">
        <f>'02 LISTE DE CONTRÔLE ET RAPPORT'!A821</f>
        <v/>
      </c>
      <c r="B844" s="225"/>
      <c r="C844" s="868" t="str">
        <f>'02 LISTE DE CONTRÔLE ET RAPPORT'!C821</f>
        <v>La marche à suivre en vue de l’élimination de ce défaut doit être discutée avec l’autorité cantonale responsable des ouvrages de protection.</v>
      </c>
      <c r="D844" s="869"/>
      <c r="E844" s="869"/>
      <c r="F844" s="869"/>
      <c r="G844" s="870"/>
      <c r="H844" s="8" t="s">
        <v>6</v>
      </c>
      <c r="I844" s="8" t="s">
        <v>6</v>
      </c>
      <c r="J844" s="8" t="s">
        <v>6</v>
      </c>
      <c r="K844" s="8" t="s">
        <v>6</v>
      </c>
    </row>
    <row r="845" spans="1:11" ht="15" customHeight="1" thickBot="1" x14ac:dyDescent="0.3">
      <c r="A845" s="332" t="str">
        <f>'02 LISTE DE CONTRÔLE ET RAPPORT'!A822</f>
        <v/>
      </c>
      <c r="B845" s="207">
        <v>5102</v>
      </c>
      <c r="C845" s="480" t="str">
        <f>'02 LISTE DE CONTRÔLE ET RAPPORT'!C822</f>
        <v>Désignation des composants</v>
      </c>
      <c r="D845" s="240"/>
      <c r="E845" s="465"/>
      <c r="F845" s="466"/>
      <c r="G845" s="467"/>
      <c r="H845" s="8" t="s">
        <v>6</v>
      </c>
      <c r="I845" s="8" t="s">
        <v>6</v>
      </c>
      <c r="J845" s="8" t="s">
        <v>6</v>
      </c>
      <c r="K845" s="8" t="s">
        <v>6</v>
      </c>
    </row>
    <row r="846" spans="1:11" ht="29.45" customHeight="1" x14ac:dyDescent="0.25">
      <c r="A846" s="376" t="str">
        <f>'02 LISTE DE CONTRÔLE ET RAPPORT'!A823</f>
        <v/>
      </c>
      <c r="B846" s="190">
        <v>5102.01</v>
      </c>
      <c r="C846" s="481" t="str">
        <f>'02 LISTE DE CONTRÔLE ET RAPPORT'!C823</f>
        <v>Description du défaut: Les désignations utilisées ne correspondent pas aux numérotations et aux positions des ITE et du schéma d’exploitation.</v>
      </c>
      <c r="D846" s="341" t="s">
        <v>2430</v>
      </c>
      <c r="E846" s="418"/>
      <c r="F846" s="418"/>
      <c r="G846" s="419"/>
      <c r="H846" s="8" t="s">
        <v>6</v>
      </c>
      <c r="I846" s="8" t="s">
        <v>6</v>
      </c>
      <c r="J846" s="8" t="s">
        <v>6</v>
      </c>
      <c r="K846" s="8" t="s">
        <v>6</v>
      </c>
    </row>
    <row r="847" spans="1:11" ht="15" customHeight="1" x14ac:dyDescent="0.25">
      <c r="A847" s="377" t="str">
        <f>'02 LISTE DE CONTRÔLE ET RAPPORT'!A824</f>
        <v/>
      </c>
      <c r="B847" s="326"/>
      <c r="C847" s="834" t="str">
        <f>'02 LISTE DE CONTRÔLE ET RAPPORT'!C824</f>
        <v>Ces inscriptions doivent être corrigées ou complétées.</v>
      </c>
      <c r="D847" s="835"/>
      <c r="E847" s="835"/>
      <c r="F847" s="835"/>
      <c r="G847" s="836"/>
      <c r="H847" s="8" t="s">
        <v>6</v>
      </c>
      <c r="I847" s="8" t="s">
        <v>6</v>
      </c>
      <c r="J847" s="8" t="s">
        <v>6</v>
      </c>
      <c r="K847" s="8" t="s">
        <v>6</v>
      </c>
    </row>
    <row r="848" spans="1:11" ht="29.45" customHeight="1" x14ac:dyDescent="0.25">
      <c r="A848" s="378" t="str">
        <f>'02 LISTE DE CONTRÔLE ET RAPPORT'!A825</f>
        <v/>
      </c>
      <c r="B848" s="191">
        <v>5102.0200000000004</v>
      </c>
      <c r="C848" s="62" t="str">
        <f>'02 LISTE DE CONTRÔLE ET RAPPORT'!C825</f>
        <v>Description du défaut: Les inscriptions ne sont pas apposées en permanence et de manière à exclure toute confusion.</v>
      </c>
      <c r="D848" s="342" t="s">
        <v>2430</v>
      </c>
      <c r="E848" s="418"/>
      <c r="F848" s="418"/>
      <c r="G848" s="419"/>
      <c r="H848" s="8" t="s">
        <v>6</v>
      </c>
      <c r="I848" s="8" t="s">
        <v>6</v>
      </c>
      <c r="J848" s="8" t="s">
        <v>6</v>
      </c>
      <c r="K848" s="8" t="s">
        <v>6</v>
      </c>
    </row>
    <row r="849" spans="1:11" ht="57" customHeight="1" thickBot="1" x14ac:dyDescent="0.3">
      <c r="A849" s="377" t="str">
        <f>'02 LISTE DE CONTRÔLE ET RAPPORT'!A826</f>
        <v/>
      </c>
      <c r="B849" s="326"/>
      <c r="C849" s="837" t="str">
        <f>'02 LISTE DE CONTRÔLE ET RAPPORT'!C826</f>
        <v>Les inscriptions doivent être apposées en permanence à l’endroit prévu (p. ex. autocollant, plaquette en aluminium avec chaîne, etc.) et pouvoir être clairement attribuées au composant correspondant. Grâce à elles, les installations doivent pouvoir être utilisées à l’aide du schéma d’exploitation même par un personnel non spécialisé ayant reçu les instructions nécessaires.</v>
      </c>
      <c r="D849" s="838"/>
      <c r="E849" s="838"/>
      <c r="F849" s="838"/>
      <c r="G849" s="839"/>
      <c r="H849" s="8" t="s">
        <v>6</v>
      </c>
      <c r="I849" s="8" t="s">
        <v>6</v>
      </c>
      <c r="J849" s="8" t="s">
        <v>6</v>
      </c>
      <c r="K849" s="8" t="s">
        <v>6</v>
      </c>
    </row>
    <row r="850" spans="1:11" ht="15" customHeight="1" thickBot="1" x14ac:dyDescent="0.3">
      <c r="A850" s="329" t="str">
        <f>'02 LISTE DE CONTRÔLE ET RAPPORT'!A827</f>
        <v/>
      </c>
      <c r="B850" s="401">
        <v>5200</v>
      </c>
      <c r="C850" s="374" t="str">
        <f>'02 LISTE DE CONTRÔLE ET RAPPORT'!C827</f>
        <v>Contrôle du fonctionnement des écoulements</v>
      </c>
      <c r="D850" s="330"/>
      <c r="E850" s="371"/>
      <c r="F850" s="371"/>
      <c r="G850" s="372"/>
      <c r="H850" s="8" t="s">
        <v>6</v>
      </c>
      <c r="I850" s="8" t="s">
        <v>6</v>
      </c>
      <c r="J850" s="8" t="s">
        <v>6</v>
      </c>
      <c r="K850" s="8" t="s">
        <v>6</v>
      </c>
    </row>
    <row r="851" spans="1:11" ht="15" customHeight="1" thickBot="1" x14ac:dyDescent="0.3">
      <c r="A851" s="332" t="str">
        <f>'02 LISTE DE CONTRÔLE ET RAPPORT'!A828</f>
        <v/>
      </c>
      <c r="B851" s="207">
        <v>5201</v>
      </c>
      <c r="C851" s="480" t="str">
        <f>'02 LISTE DE CONTRÔLE ET RAPPORT'!C828</f>
        <v>Vannes et couvercles pour puits</v>
      </c>
      <c r="D851" s="240"/>
      <c r="E851" s="465"/>
      <c r="F851" s="466"/>
      <c r="G851" s="467"/>
      <c r="H851" s="8" t="s">
        <v>6</v>
      </c>
      <c r="I851" s="8" t="s">
        <v>6</v>
      </c>
      <c r="J851" s="8" t="s">
        <v>6</v>
      </c>
      <c r="K851" s="8" t="s">
        <v>6</v>
      </c>
    </row>
    <row r="852" spans="1:11" ht="29.45" customHeight="1" x14ac:dyDescent="0.25">
      <c r="A852" s="383" t="str">
        <f>'02 LISTE DE CONTRÔLE ET RAPPORT'!A829</f>
        <v/>
      </c>
      <c r="B852" s="193">
        <v>5201.01</v>
      </c>
      <c r="C852" s="484" t="str">
        <f>'02 LISTE DE CONTRÔLE ET RAPPORT'!C829</f>
        <v>Description du défaut: Certaines installations d’évacuation des eaux usées nécessaires pour cet ouvrage de protection sont manquantes.</v>
      </c>
      <c r="D852" s="344" t="s">
        <v>2431</v>
      </c>
      <c r="E852" s="424"/>
      <c r="F852" s="424"/>
      <c r="G852" s="425"/>
      <c r="H852" s="8" t="s">
        <v>6</v>
      </c>
      <c r="I852" s="8" t="s">
        <v>6</v>
      </c>
      <c r="J852" s="8" t="s">
        <v>6</v>
      </c>
      <c r="K852" s="8" t="s">
        <v>6</v>
      </c>
    </row>
    <row r="853" spans="1:11" ht="17.45" customHeight="1" x14ac:dyDescent="0.25">
      <c r="A853" s="379" t="str">
        <f>'02 LISTE DE CONTRÔLE ET RAPPORT'!A830</f>
        <v/>
      </c>
      <c r="B853" s="229"/>
      <c r="C853" s="834" t="str">
        <f>'02 LISTE DE CONTRÔLE ET RAPPORT'!C830</f>
        <v xml:space="preserve">La construction ne correspond plus à l’utilisation initialement autorisée. </v>
      </c>
      <c r="D853" s="835"/>
      <c r="E853" s="835"/>
      <c r="F853" s="835"/>
      <c r="G853" s="836"/>
      <c r="H853" s="8" t="s">
        <v>6</v>
      </c>
      <c r="I853" s="8" t="s">
        <v>6</v>
      </c>
      <c r="J853" s="8" t="s">
        <v>6</v>
      </c>
      <c r="K853" s="8" t="s">
        <v>6</v>
      </c>
    </row>
    <row r="854" spans="1:11" ht="29.45" customHeight="1" x14ac:dyDescent="0.25">
      <c r="A854" s="381" t="str">
        <f>'02 LISTE DE CONTRÔLE ET RAPPORT'!A831</f>
        <v/>
      </c>
      <c r="B854" s="225"/>
      <c r="C854" s="834" t="str">
        <f>'02 LISTE DE CONTRÔLE ET RAPPORT'!C831</f>
        <v>En cas de défaut en la matière, la marche à suivre doit être discutée avec l’autorité cantonale responsable des ouvrages de protection.</v>
      </c>
      <c r="D854" s="835"/>
      <c r="E854" s="835"/>
      <c r="F854" s="835"/>
      <c r="G854" s="836"/>
      <c r="H854" s="8" t="s">
        <v>6</v>
      </c>
      <c r="I854" s="8" t="s">
        <v>6</v>
      </c>
      <c r="J854" s="8" t="s">
        <v>6</v>
      </c>
      <c r="K854" s="8" t="s">
        <v>6</v>
      </c>
    </row>
    <row r="855" spans="1:11" ht="15" customHeight="1" x14ac:dyDescent="0.25">
      <c r="A855" s="384" t="str">
        <f>'02 LISTE DE CONTRÔLE ET RAPPORT'!A832</f>
        <v/>
      </c>
      <c r="B855" s="63">
        <v>5201.0200000000004</v>
      </c>
      <c r="C855" s="485" t="str">
        <f>'02 LISTE DE CONTRÔLE ET RAPPORT'!C832</f>
        <v>Description du défaut: Les vannes de canalisation ne fonctionnent pas.</v>
      </c>
      <c r="D855" s="345" t="s">
        <v>2431</v>
      </c>
      <c r="E855" s="424"/>
      <c r="F855" s="424"/>
      <c r="G855" s="425"/>
      <c r="H855" s="8" t="s">
        <v>6</v>
      </c>
      <c r="I855" s="8" t="s">
        <v>6</v>
      </c>
      <c r="J855" s="8" t="s">
        <v>6</v>
      </c>
      <c r="K855" s="8" t="s">
        <v>6</v>
      </c>
    </row>
    <row r="856" spans="1:11" ht="14.45" customHeight="1" x14ac:dyDescent="0.25">
      <c r="A856" s="377" t="str">
        <f>'02 LISTE DE CONTRÔLE ET RAPPORT'!A833</f>
        <v/>
      </c>
      <c r="B856" s="326"/>
      <c r="C856" s="834" t="str">
        <f>'02 LISTE DE CONTRÔLE ET RAPPORT'!C833</f>
        <v>Elles doivent faire l’objet d’un service d’entretien général ou être remplacées.</v>
      </c>
      <c r="D856" s="835"/>
      <c r="E856" s="835"/>
      <c r="F856" s="835"/>
      <c r="G856" s="836"/>
      <c r="H856" s="8" t="s">
        <v>6</v>
      </c>
      <c r="I856" s="8" t="s">
        <v>6</v>
      </c>
      <c r="J856" s="8" t="s">
        <v>6</v>
      </c>
      <c r="K856" s="8" t="s">
        <v>6</v>
      </c>
    </row>
    <row r="857" spans="1:11" ht="15" customHeight="1" x14ac:dyDescent="0.25">
      <c r="A857" s="378" t="str">
        <f>'02 LISTE DE CONTRÔLE ET RAPPORT'!A834</f>
        <v/>
      </c>
      <c r="B857" s="191">
        <v>5201.03</v>
      </c>
      <c r="C857" s="62" t="str">
        <f>'02 LISTE DE CONTRÔLE ET RAPPORT'!C834</f>
        <v>Description du défaut: Les couvercles pour puits ne sont pas entretenus.</v>
      </c>
      <c r="D857" s="342" t="s">
        <v>2430</v>
      </c>
      <c r="E857" s="418"/>
      <c r="F857" s="418"/>
      <c r="G857" s="419"/>
      <c r="H857" s="8" t="s">
        <v>6</v>
      </c>
      <c r="I857" s="8" t="s">
        <v>6</v>
      </c>
      <c r="J857" s="8" t="s">
        <v>6</v>
      </c>
      <c r="K857" s="8" t="s">
        <v>6</v>
      </c>
    </row>
    <row r="858" spans="1:11" ht="43.35" customHeight="1" x14ac:dyDescent="0.25">
      <c r="A858" s="377" t="str">
        <f>'02 LISTE DE CONTRÔLE ET RAPPORT'!A835</f>
        <v/>
      </c>
      <c r="B858" s="326"/>
      <c r="C858" s="834" t="str">
        <f>'02 LISTE DE CONTRÔLE ET RAPPORT'!C835</f>
        <v>Ils doivent faire l’objet d’un service d’entretien général. Les joints en caoutchouc qui sont fragilisés, durcis, fissurés ou endommagés doivent être remplacés. Il faut se procurer des joints pour remplacer ceux qui sont manquants et les mettre en place.</v>
      </c>
      <c r="D858" s="835"/>
      <c r="E858" s="835"/>
      <c r="F858" s="835"/>
      <c r="G858" s="836"/>
      <c r="H858" s="8" t="s">
        <v>6</v>
      </c>
      <c r="I858" s="8" t="s">
        <v>6</v>
      </c>
      <c r="J858" s="8" t="s">
        <v>6</v>
      </c>
      <c r="K858" s="8" t="s">
        <v>6</v>
      </c>
    </row>
    <row r="859" spans="1:11" ht="44.1" customHeight="1" x14ac:dyDescent="0.25">
      <c r="A859" s="378" t="str">
        <f>'02 LISTE DE CONTRÔLE ET RAPPORT'!A836</f>
        <v/>
      </c>
      <c r="B859" s="191">
        <v>5201.04</v>
      </c>
      <c r="C859" s="62" t="str">
        <f>'02 LISTE DE CONTRÔLE ET RAPPORT'!C836</f>
        <v>Description du défaut: Les outils ou clés utilisés pour les différentes bouches d’écoulement, couvercles pour puits, vannes d’arrêt, grilles caillebotis sont manquants.</v>
      </c>
      <c r="D859" s="342" t="s">
        <v>2430</v>
      </c>
      <c r="E859" s="418"/>
      <c r="F859" s="418"/>
      <c r="G859" s="419"/>
      <c r="H859" s="8" t="s">
        <v>6</v>
      </c>
      <c r="I859" s="8" t="s">
        <v>6</v>
      </c>
      <c r="J859" s="8" t="s">
        <v>6</v>
      </c>
      <c r="K859" s="8" t="s">
        <v>6</v>
      </c>
    </row>
    <row r="860" spans="1:11" ht="29.45" customHeight="1" thickBot="1" x14ac:dyDescent="0.3">
      <c r="A860" s="377" t="str">
        <f>'02 LISTE DE CONTRÔLE ET RAPPORT'!A837</f>
        <v/>
      </c>
      <c r="B860" s="326"/>
      <c r="C860" s="837" t="str">
        <f>'02 LISTE DE CONTRÔLE ET RAPPORT'!C837</f>
        <v>Il faut se procurer les clés et outils spéciaux et les entreposer dans la construction (local d’entretien technique, local ventilation).</v>
      </c>
      <c r="D860" s="838"/>
      <c r="E860" s="838"/>
      <c r="F860" s="838"/>
      <c r="G860" s="839"/>
      <c r="H860" s="8" t="s">
        <v>6</v>
      </c>
      <c r="I860" s="8" t="s">
        <v>6</v>
      </c>
      <c r="J860" s="8" t="s">
        <v>6</v>
      </c>
      <c r="K860" s="8" t="s">
        <v>6</v>
      </c>
    </row>
    <row r="861" spans="1:11" ht="15" customHeight="1" thickBot="1" x14ac:dyDescent="0.3">
      <c r="A861" s="332" t="str">
        <f>'02 LISTE DE CONTRÔLE ET RAPPORT'!A838</f>
        <v/>
      </c>
      <c r="B861" s="207">
        <v>5202</v>
      </c>
      <c r="C861" s="480" t="str">
        <f>'02 LISTE DE CONTRÔLE ET RAPPORT'!C838</f>
        <v>Écoulements au sol</v>
      </c>
      <c r="D861" s="240"/>
      <c r="E861" s="465"/>
      <c r="F861" s="466"/>
      <c r="G861" s="467"/>
      <c r="H861" s="8" t="s">
        <v>6</v>
      </c>
      <c r="I861" s="8" t="s">
        <v>6</v>
      </c>
      <c r="J861" s="8" t="s">
        <v>6</v>
      </c>
      <c r="K861" s="8" t="s">
        <v>6</v>
      </c>
    </row>
    <row r="862" spans="1:11" ht="58.35" customHeight="1" x14ac:dyDescent="0.25">
      <c r="A862" s="383" t="str">
        <f>'02 LISTE DE CONTRÔLE ET RAPPORT'!A839</f>
        <v/>
      </c>
      <c r="B862" s="193">
        <v>5202.01</v>
      </c>
      <c r="C862" s="484" t="str">
        <f>'02 LISTE DE CONTRÔLE ET RAPPORT'!C839</f>
        <v>Description du défaut: Certaines conduites d’évacuation des eaux reliant la zone non protégée à l’intérieur de la construction ne sont pas munies d’un écoulement au sol avec verrouillage mécanique ou de vannes d’arrêt.</v>
      </c>
      <c r="D862" s="344" t="s">
        <v>2431</v>
      </c>
      <c r="E862" s="424"/>
      <c r="F862" s="424"/>
      <c r="G862" s="425"/>
      <c r="H862" s="8" t="s">
        <v>6</v>
      </c>
      <c r="I862" s="8" t="s">
        <v>6</v>
      </c>
      <c r="J862" s="8" t="s">
        <v>6</v>
      </c>
      <c r="K862" s="8" t="s">
        <v>6</v>
      </c>
    </row>
    <row r="863" spans="1:11" ht="44.45" customHeight="1" x14ac:dyDescent="0.25">
      <c r="A863" s="377" t="str">
        <f>'02 LISTE DE CONTRÔLE ET RAPPORT'!A840</f>
        <v/>
      </c>
      <c r="B863" s="326"/>
      <c r="C863" s="834" t="str">
        <f>'02 LISTE DE CONTRÔLE ET RAPPORT'!C840</f>
        <v>Ces conduites d’évacuation des eaux doivent pouvoir être verrouillées au moment de la préparation de la construction (p. ex. plaques d’acier). Le plan des canalisations et le schéma d’exploitation relatif aux eaux usées doivent être actualisés. La marche à suivre en vue de l’élimination de ce défaut doit être discutée avec l’autorité cantonale responsable des ouvrages de protection.</v>
      </c>
      <c r="D863" s="835"/>
      <c r="E863" s="835"/>
      <c r="F863" s="835"/>
      <c r="G863" s="836"/>
      <c r="H863" s="8" t="s">
        <v>6</v>
      </c>
      <c r="I863" s="8" t="s">
        <v>6</v>
      </c>
      <c r="J863" s="8" t="s">
        <v>6</v>
      </c>
      <c r="K863" s="8" t="s">
        <v>6</v>
      </c>
    </row>
    <row r="864" spans="1:11" ht="29.45" customHeight="1" x14ac:dyDescent="0.25">
      <c r="A864" s="384" t="str">
        <f>'02 LISTE DE CONTRÔLE ET RAPPORT'!A841</f>
        <v/>
      </c>
      <c r="B864" s="63">
        <v>5202.0200000000004</v>
      </c>
      <c r="C864" s="485" t="str">
        <f>'02 LISTE DE CONTRÔLE ET RAPPORT'!C841</f>
        <v>Description du défaut: Les bouches d’écoulement au sol sont sales, présentent des traces de rouille ou ne fonctionnent pas correctement.</v>
      </c>
      <c r="D864" s="345" t="s">
        <v>2431</v>
      </c>
      <c r="E864" s="424"/>
      <c r="F864" s="424"/>
      <c r="G864" s="425"/>
      <c r="H864" s="8" t="s">
        <v>6</v>
      </c>
      <c r="I864" s="8" t="s">
        <v>6</v>
      </c>
      <c r="J864" s="8" t="s">
        <v>6</v>
      </c>
      <c r="K864" s="8" t="s">
        <v>6</v>
      </c>
    </row>
    <row r="865" spans="1:11" ht="45" customHeight="1" x14ac:dyDescent="0.25">
      <c r="A865" s="377" t="str">
        <f>'02 LISTE DE CONTRÔLE ET RAPPORT'!A842</f>
        <v/>
      </c>
      <c r="B865" s="326"/>
      <c r="C865" s="834" t="str">
        <f>'02 LISTE DE CONTRÔLE ET RAPPORT'!C842</f>
        <v>Les grilles rouillées ou corrodées doivent être nettoyées et, au besoin, dérouillées par sablage et traitées avec une peinture à base de goudron (ITE-Pos 126). Il y a lieu de remplacer les joints défectueux et de se procurer ceux qui manquent.</v>
      </c>
      <c r="D865" s="835"/>
      <c r="E865" s="835"/>
      <c r="F865" s="835"/>
      <c r="G865" s="836"/>
      <c r="H865" s="8" t="s">
        <v>6</v>
      </c>
      <c r="I865" s="8" t="s">
        <v>6</v>
      </c>
      <c r="J865" s="8" t="s">
        <v>6</v>
      </c>
      <c r="K865" s="8" t="s">
        <v>6</v>
      </c>
    </row>
    <row r="866" spans="1:11" ht="58.35" customHeight="1" x14ac:dyDescent="0.25">
      <c r="A866" s="384" t="str">
        <f>'02 LISTE DE CONTRÔLE ET RAPPORT'!A843</f>
        <v/>
      </c>
      <c r="B866" s="63">
        <v>5202.03</v>
      </c>
      <c r="C866" s="485" t="str">
        <f>'02 LISTE DE CONTRÔLE ET RAPPORT'!C843</f>
        <v>Description du défaut: Le local des machines possède un écoulement au sol. À contrôler dans les abris pour lesquels un groupe électrogène de secours est prescrit (abris à partir de 800 places protégées) ou a été installé.</v>
      </c>
      <c r="D866" s="345" t="s">
        <v>2431</v>
      </c>
      <c r="E866" s="424"/>
      <c r="F866" s="424"/>
      <c r="G866" s="425"/>
      <c r="H866" s="8" t="s">
        <v>6</v>
      </c>
      <c r="I866" s="8" t="s">
        <v>6</v>
      </c>
      <c r="J866" s="8" t="s">
        <v>6</v>
      </c>
      <c r="K866" s="1"/>
    </row>
    <row r="867" spans="1:11" ht="101.45" customHeight="1" thickBot="1" x14ac:dyDescent="0.3">
      <c r="A867" s="377" t="str">
        <f>'02 LISTE DE CONTRÔLE ET RAPPORT'!A844</f>
        <v/>
      </c>
      <c r="B867" s="326"/>
      <c r="C867" s="837" t="str">
        <f>'02 LISTE DE CONTRÔLE ET RAPPORT'!C844</f>
        <v>Selon les instructions techniques actuellement en vigueur, il ne doit pas y avoir d’écoulements au sol dans le local des machines en raison du possible écoulement de lubrifiants et de carburants. L’écoulement au sol doit être fermé durablement (p. ex. avec du béton), ou il faut empêcher que des lubrifiants ou des carburants ne parviennent dans le système d’évacuation des eaux usées. La marche à suivre en vue de l’élimination de ce défaut doit être discutée avec l’autorité cantonale responsable des ouvrages de protection.</v>
      </c>
      <c r="D867" s="838"/>
      <c r="E867" s="838"/>
      <c r="F867" s="838"/>
      <c r="G867" s="839"/>
      <c r="H867" s="8" t="s">
        <v>6</v>
      </c>
      <c r="I867" s="8" t="s">
        <v>6</v>
      </c>
      <c r="J867" s="8" t="s">
        <v>6</v>
      </c>
      <c r="K867" s="1"/>
    </row>
    <row r="868" spans="1:11" ht="29.45" customHeight="1" thickBot="1" x14ac:dyDescent="0.3">
      <c r="A868" s="332" t="str">
        <f>'02 LISTE DE CONTRÔLE ET RAPPORT'!A845</f>
        <v/>
      </c>
      <c r="B868" s="207">
        <v>5203</v>
      </c>
      <c r="C868" s="480" t="str">
        <f>'02 LISTE DE CONTRÔLE ET RAPPORT'!C845</f>
        <v>Évacuation des eaux usées (*pour les abris d’hôpitaux et d’EMS construits avant 2012)</v>
      </c>
      <c r="D868" s="240"/>
      <c r="E868" s="465"/>
      <c r="F868" s="466"/>
      <c r="G868" s="467"/>
      <c r="H868" s="8" t="s">
        <v>6</v>
      </c>
      <c r="I868" s="8" t="s">
        <v>6</v>
      </c>
      <c r="J868" s="8" t="s">
        <v>6</v>
      </c>
      <c r="K868" s="8" t="s">
        <v>6</v>
      </c>
    </row>
    <row r="869" spans="1:11" ht="29.45" customHeight="1" x14ac:dyDescent="0.25">
      <c r="A869" s="391" t="str">
        <f>'02 LISTE DE CONTRÔLE ET RAPPORT'!A846</f>
        <v/>
      </c>
      <c r="B869" s="200">
        <v>5203.01</v>
      </c>
      <c r="C869" s="492" t="str">
        <f>'02 LISTE DE CONTRÔLE ET RAPPORT'!C846</f>
        <v>Description du défaut: Il n’est pas possible de passer au mode de fonctionnement de secours avec la pompe manuelle sans entrer dans la fosse fécale.</v>
      </c>
      <c r="D869" s="348" t="s">
        <v>3</v>
      </c>
      <c r="E869" s="422"/>
      <c r="F869" s="422"/>
      <c r="G869" s="423"/>
      <c r="H869" s="8" t="s">
        <v>6</v>
      </c>
      <c r="I869" s="8" t="s">
        <v>6</v>
      </c>
      <c r="J869" s="8" t="s">
        <v>6</v>
      </c>
      <c r="K869" s="8" t="s">
        <v>6</v>
      </c>
    </row>
    <row r="870" spans="1:11" ht="45" customHeight="1" x14ac:dyDescent="0.25">
      <c r="A870" s="377" t="str">
        <f>'02 LISTE DE CONTRÔLE ET RAPPORT'!A847</f>
        <v/>
      </c>
      <c r="B870" s="326"/>
      <c r="C870" s="834" t="str">
        <f>'02 LISTE DE CONTRÔLE ET RAPPORT'!C847</f>
        <v>Cette situation peut être constitutive d’un danger. Le propriétaire s’expose à des conséquences en termes de responsabilité civile et doit en être informé. La marche à suivre doit être discutée avec l’autorité cantonale responsable des ouvrages de protection.</v>
      </c>
      <c r="D870" s="835"/>
      <c r="E870" s="835"/>
      <c r="F870" s="835"/>
      <c r="G870" s="836"/>
      <c r="H870" s="8" t="s">
        <v>6</v>
      </c>
      <c r="I870" s="8" t="s">
        <v>6</v>
      </c>
      <c r="J870" s="8" t="s">
        <v>6</v>
      </c>
      <c r="K870" s="8" t="s">
        <v>6</v>
      </c>
    </row>
    <row r="871" spans="1:11" ht="58.35" customHeight="1" x14ac:dyDescent="0.25">
      <c r="A871" s="384" t="str">
        <f>'02 LISTE DE CONTRÔLE ET RAPPORT'!A848</f>
        <v/>
      </c>
      <c r="B871" s="63">
        <v>5203.0200000000004</v>
      </c>
      <c r="C871" s="485" t="str">
        <f>'02 LISTE DE CONTRÔLE ET RAPPORT'!C848</f>
        <v>Description du défaut: Les eaux usées ne peuvent pas être évacuées au moyen de la pompe manuelle et du raccord Storz externe (75 ou 110 mm) en utilisant le tuyau de raccordement et les tuyaux flexibles prévus.</v>
      </c>
      <c r="D871" s="345" t="s">
        <v>2431</v>
      </c>
      <c r="E871" s="424"/>
      <c r="F871" s="424"/>
      <c r="G871" s="425"/>
      <c r="H871" s="8" t="s">
        <v>6</v>
      </c>
      <c r="I871" s="8" t="s">
        <v>6</v>
      </c>
      <c r="J871" s="8" t="s">
        <v>6</v>
      </c>
      <c r="K871" s="8" t="s">
        <v>6</v>
      </c>
    </row>
    <row r="872" spans="1:11" ht="57.6" customHeight="1" x14ac:dyDescent="0.25">
      <c r="A872" s="377" t="str">
        <f>'02 LISTE DE CONTRÔLE ET RAPPORT'!A849</f>
        <v/>
      </c>
      <c r="B872" s="326"/>
      <c r="C872" s="834" t="str">
        <f>'02 LISTE DE CONTRÔLE ET RAPPORT'!C849</f>
        <v>Il convient de se procurer les accessoires nécessaires (tuyau flexible, arc de tuyau, etc.), de les désigner de façon adéquate et de les déposer dans l’ouvrage de protection afin que les eaux usées de la fosse fécale puissent être évacuées à l’extérieur. Le fonctionnement du dispositif doit être contrôlé à l’occasion de la prochaine maintenance.</v>
      </c>
      <c r="D872" s="835"/>
      <c r="E872" s="835"/>
      <c r="F872" s="835"/>
      <c r="G872" s="836"/>
      <c r="H872" s="8" t="s">
        <v>6</v>
      </c>
      <c r="I872" s="8" t="s">
        <v>6</v>
      </c>
      <c r="J872" s="8" t="s">
        <v>6</v>
      </c>
      <c r="K872" s="8" t="s">
        <v>6</v>
      </c>
    </row>
    <row r="873" spans="1:11" ht="15" customHeight="1" x14ac:dyDescent="0.25">
      <c r="A873" s="384" t="str">
        <f>'02 LISTE DE CONTRÔLE ET RAPPORT'!A850</f>
        <v/>
      </c>
      <c r="B873" s="63">
        <v>5203.03</v>
      </c>
      <c r="C873" s="871" t="str">
        <f>'02 LISTE DE CONTRÔLE ET RAPPORT'!C850</f>
        <v>Description du défaut: Le manche de la pompe manuelle de la fosse fécale est manquant.</v>
      </c>
      <c r="D873" s="872"/>
      <c r="E873" s="872"/>
      <c r="F873" s="872"/>
      <c r="G873" s="873"/>
      <c r="H873" s="8" t="s">
        <v>6</v>
      </c>
      <c r="I873" s="8" t="s">
        <v>6</v>
      </c>
      <c r="J873" s="8" t="s">
        <v>6</v>
      </c>
      <c r="K873" s="8" t="s">
        <v>6</v>
      </c>
    </row>
    <row r="874" spans="1:11" ht="29.45" customHeight="1" x14ac:dyDescent="0.25">
      <c r="A874" s="377" t="str">
        <f>'02 LISTE DE CONTRÔLE ET RAPPORT'!A851</f>
        <v/>
      </c>
      <c r="B874" s="326"/>
      <c r="C874" s="834" t="str">
        <f>'02 LISTE DE CONTRÔLE ET RAPPORT'!C851</f>
        <v>Il faut s’en procurer un auprès du fabricant et le fixer solidement au mur qui jouxte la pompe manuelle de la fosse fécale.</v>
      </c>
      <c r="D874" s="835"/>
      <c r="E874" s="835"/>
      <c r="F874" s="835"/>
      <c r="G874" s="836"/>
      <c r="H874" s="8" t="s">
        <v>6</v>
      </c>
      <c r="I874" s="8" t="s">
        <v>6</v>
      </c>
      <c r="J874" s="8" t="s">
        <v>6</v>
      </c>
      <c r="K874" s="8" t="s">
        <v>6</v>
      </c>
    </row>
    <row r="875" spans="1:11" ht="58.35" customHeight="1" x14ac:dyDescent="0.25">
      <c r="A875" s="378" t="str">
        <f>'02 LISTE DE CONTRÔLE ET RAPPORT'!A852</f>
        <v/>
      </c>
      <c r="B875" s="191">
        <v>5203.04</v>
      </c>
      <c r="C875" s="62" t="str">
        <f>'02 LISTE DE CONTRÔLE ET RAPPORT'!C852</f>
        <v>Description du défaut: Sur la pompe à matières fécales manuelle conservée avec batteurs à billes, le cône n'est pas fixé en position relevée. Les billes et les couvercles avec joints ne sont pas démontés et déposés près de la pompe manuelle dans un sac portant une inscription spéciale.</v>
      </c>
      <c r="D875" s="342" t="s">
        <v>2430</v>
      </c>
      <c r="E875" s="418"/>
      <c r="F875" s="418"/>
      <c r="G875" s="419"/>
      <c r="H875" s="8" t="s">
        <v>6</v>
      </c>
      <c r="I875" s="8" t="s">
        <v>6</v>
      </c>
      <c r="J875" s="8" t="s">
        <v>6</v>
      </c>
      <c r="K875" s="8" t="s">
        <v>6</v>
      </c>
    </row>
    <row r="876" spans="1:11" ht="15" customHeight="1" x14ac:dyDescent="0.25">
      <c r="A876" s="379" t="str">
        <f>'02 LISTE DE CONTRÔLE ET RAPPORT'!A853</f>
        <v/>
      </c>
      <c r="B876" s="229"/>
      <c r="C876" s="834" t="str">
        <f>'02 LISTE DE CONTRÔLE ET RAPPORT'!C853</f>
        <v>Le cône doit être bloqué en position relevée à l’aide d’un accessoire.</v>
      </c>
      <c r="D876" s="835"/>
      <c r="E876" s="835"/>
      <c r="F876" s="835"/>
      <c r="G876" s="836"/>
      <c r="H876" s="8" t="s">
        <v>6</v>
      </c>
      <c r="I876" s="8" t="s">
        <v>6</v>
      </c>
      <c r="J876" s="8" t="s">
        <v>6</v>
      </c>
      <c r="K876" s="8" t="s">
        <v>6</v>
      </c>
    </row>
    <row r="877" spans="1:11" ht="32.1" customHeight="1" x14ac:dyDescent="0.25">
      <c r="A877" s="381" t="str">
        <f>'02 LISTE DE CONTRÔLE ET RAPPORT'!A854</f>
        <v/>
      </c>
      <c r="B877" s="225"/>
      <c r="C877" s="834" t="str">
        <f>'02 LISTE DE CONTRÔLE ET RAPPORT'!C854</f>
        <v>Afin que les composants ne se bloquent et ne rouillent pas, les billes et les couvercles avec joints doivent être démontés et déposés dans un sac près de la pompe manuelle.</v>
      </c>
      <c r="D877" s="835"/>
      <c r="E877" s="835"/>
      <c r="F877" s="835"/>
      <c r="G877" s="836"/>
      <c r="H877" s="8" t="s">
        <v>6</v>
      </c>
      <c r="I877" s="8" t="s">
        <v>6</v>
      </c>
      <c r="J877" s="8" t="s">
        <v>6</v>
      </c>
      <c r="K877" s="8" t="s">
        <v>6</v>
      </c>
    </row>
    <row r="878" spans="1:11" ht="15" customHeight="1" x14ac:dyDescent="0.25">
      <c r="A878" s="384" t="str">
        <f>'02 LISTE DE CONTRÔLE ET RAPPORT'!A855</f>
        <v/>
      </c>
      <c r="B878" s="63">
        <v>5203.05</v>
      </c>
      <c r="C878" s="485" t="str">
        <f>'02 LISTE DE CONTRÔLE ET RAPPORT'!C855</f>
        <v>Description du défaut: La pompe manuelle de la fosse fécale ne fonctionne pas.</v>
      </c>
      <c r="D878" s="345" t="s">
        <v>2431</v>
      </c>
      <c r="E878" s="424"/>
      <c r="F878" s="424"/>
      <c r="G878" s="425"/>
      <c r="H878" s="8" t="s">
        <v>6</v>
      </c>
      <c r="I878" s="8" t="s">
        <v>6</v>
      </c>
      <c r="J878" s="8" t="s">
        <v>6</v>
      </c>
      <c r="K878" s="8" t="s">
        <v>6</v>
      </c>
    </row>
    <row r="879" spans="1:11" ht="29.45" customHeight="1" x14ac:dyDescent="0.25">
      <c r="A879" s="377" t="str">
        <f>'02 LISTE DE CONTRÔLE ET RAPPORT'!A856</f>
        <v/>
      </c>
      <c r="B879" s="326"/>
      <c r="C879" s="834" t="str">
        <f>'02 LISTE DE CONTRÔLE ET RAPPORT'!C856</f>
        <v>Il convient de la remettre en état ou de la remplacer et de la conserver.</v>
      </c>
      <c r="D879" s="835"/>
      <c r="E879" s="835"/>
      <c r="F879" s="835"/>
      <c r="G879" s="836"/>
      <c r="H879" s="8" t="s">
        <v>6</v>
      </c>
      <c r="I879" s="8" t="s">
        <v>6</v>
      </c>
      <c r="J879" s="8" t="s">
        <v>6</v>
      </c>
      <c r="K879" s="8" t="s">
        <v>6</v>
      </c>
    </row>
    <row r="880" spans="1:11" ht="29.45" customHeight="1" x14ac:dyDescent="0.25">
      <c r="A880" s="378" t="str">
        <f>'02 LISTE DE CONTRÔLE ET RAPPORT'!A857</f>
        <v/>
      </c>
      <c r="B880" s="191">
        <v>5203.0600000000004</v>
      </c>
      <c r="C880" s="62" t="str">
        <f>'02 LISTE DE CONTRÔLE ET RAPPORT'!C857</f>
        <v>Description du défaut: Les puits et les canalisations ne sont pas propres.</v>
      </c>
      <c r="D880" s="342" t="s">
        <v>2430</v>
      </c>
      <c r="E880" s="418"/>
      <c r="F880" s="418"/>
      <c r="G880" s="419"/>
      <c r="H880" s="8" t="s">
        <v>6</v>
      </c>
      <c r="I880" s="8" t="s">
        <v>6</v>
      </c>
      <c r="J880" s="8" t="s">
        <v>6</v>
      </c>
      <c r="K880" s="8" t="s">
        <v>6</v>
      </c>
    </row>
    <row r="881" spans="1:11" ht="44.1" customHeight="1" x14ac:dyDescent="0.25">
      <c r="A881" s="377" t="str">
        <f>'02 LISTE DE CONTRÔLE ET RAPPORT'!A858</f>
        <v/>
      </c>
      <c r="B881" s="326"/>
      <c r="C881" s="834" t="str">
        <f>'02 LISTE DE CONTRÔLE ET RAPPORT'!C858</f>
        <v>Il convient de faire nettoyer les puits et les canalisations par une entreprise spécialisée tous les 5 à 10 ans au minimum. Il faut procéder à un nettoyage.</v>
      </c>
      <c r="D881" s="835"/>
      <c r="E881" s="835"/>
      <c r="F881" s="835"/>
      <c r="G881" s="836"/>
      <c r="H881" s="8" t="s">
        <v>6</v>
      </c>
      <c r="I881" s="8" t="s">
        <v>6</v>
      </c>
      <c r="J881" s="8" t="s">
        <v>6</v>
      </c>
      <c r="K881" s="8" t="s">
        <v>6</v>
      </c>
    </row>
    <row r="882" spans="1:11" ht="29.45" customHeight="1" x14ac:dyDescent="0.25">
      <c r="A882" s="384" t="str">
        <f>'02 LISTE DE CONTRÔLE ET RAPPORT'!A859</f>
        <v/>
      </c>
      <c r="B882" s="63">
        <v>5203.07</v>
      </c>
      <c r="C882" s="485" t="str">
        <f>'02 LISTE DE CONTRÔLE ET RAPPORT'!C859</f>
        <v>Description du défaut: La pompe électrique de la fosse fécale de la canalisation extérieure haute ne fonctionne pas.</v>
      </c>
      <c r="D882" s="345" t="s">
        <v>2431</v>
      </c>
      <c r="E882" s="424"/>
      <c r="F882" s="424"/>
      <c r="G882" s="425"/>
      <c r="H882" s="8" t="s">
        <v>6</v>
      </c>
      <c r="I882" s="8" t="s">
        <v>6</v>
      </c>
      <c r="J882" s="8" t="s">
        <v>6</v>
      </c>
      <c r="K882" s="8" t="s">
        <v>6</v>
      </c>
    </row>
    <row r="883" spans="1:11" ht="27.6" customHeight="1" x14ac:dyDescent="0.25">
      <c r="A883" s="377" t="str">
        <f>'02 LISTE DE CONTRÔLE ET RAPPORT'!A860</f>
        <v/>
      </c>
      <c r="B883" s="326"/>
      <c r="C883" s="834" t="str">
        <f>'02 LISTE DE CONTRÔLE ET RAPPORT'!C860</f>
        <v>Elle doit être remise en état par un professionnel ou remplacée. La marche à suivre doit être discutée avec l’autorité cantonale responsable des ouvrages de protection.</v>
      </c>
      <c r="D883" s="835"/>
      <c r="E883" s="835"/>
      <c r="F883" s="835"/>
      <c r="G883" s="836"/>
      <c r="H883" s="8" t="s">
        <v>6</v>
      </c>
      <c r="I883" s="8" t="s">
        <v>6</v>
      </c>
      <c r="J883" s="8" t="s">
        <v>6</v>
      </c>
      <c r="K883" s="8" t="s">
        <v>6</v>
      </c>
    </row>
    <row r="884" spans="1:11" ht="29.45" customHeight="1" x14ac:dyDescent="0.25">
      <c r="A884" s="378" t="str">
        <f>'02 LISTE DE CONTRÔLE ET RAPPORT'!A861</f>
        <v/>
      </c>
      <c r="B884" s="191">
        <v>5203.08</v>
      </c>
      <c r="C884" s="62" t="str">
        <f>'02 LISTE DE CONTRÔLE ET RAPPORT'!C861</f>
        <v>Description du défaut: La fosse fécale de la canalisation extérieure basse n’est pas propre et sèche.</v>
      </c>
      <c r="D884" s="342" t="s">
        <v>2430</v>
      </c>
      <c r="E884" s="418"/>
      <c r="F884" s="418"/>
      <c r="G884" s="419"/>
      <c r="H884" s="8" t="s">
        <v>6</v>
      </c>
      <c r="I884" s="8" t="s">
        <v>6</v>
      </c>
      <c r="J884" s="8" t="s">
        <v>6</v>
      </c>
      <c r="K884" s="8" t="s">
        <v>6</v>
      </c>
    </row>
    <row r="885" spans="1:11" ht="45.6" customHeight="1" x14ac:dyDescent="0.25">
      <c r="A885" s="377" t="str">
        <f>'02 LISTE DE CONTRÔLE ET RAPPORT'!A862</f>
        <v/>
      </c>
      <c r="B885" s="326"/>
      <c r="C885" s="834" t="str">
        <f>'02 LISTE DE CONTRÔLE ET RAPPORT'!C862</f>
        <v>En service d’entretien, la fosse fécale doit être propre et sèche. Il faut la vider avec une pompe et examiner comment l’eau y pénètre. La marche à suivre consécutive doit être discutée avec l’autorité cantonale responsable des ouvrages de protection.</v>
      </c>
      <c r="D885" s="835"/>
      <c r="E885" s="835"/>
      <c r="F885" s="835"/>
      <c r="G885" s="836"/>
      <c r="H885" s="8" t="s">
        <v>6</v>
      </c>
      <c r="I885" s="8" t="s">
        <v>6</v>
      </c>
      <c r="J885" s="8" t="s">
        <v>6</v>
      </c>
      <c r="K885" s="8" t="s">
        <v>6</v>
      </c>
    </row>
    <row r="886" spans="1:11" ht="29.45" customHeight="1" x14ac:dyDescent="0.25">
      <c r="A886" s="378" t="str">
        <f>'02 LISTE DE CONTRÔLE ET RAPPORT'!A863</f>
        <v/>
      </c>
      <c r="B886" s="191">
        <v>5203.09</v>
      </c>
      <c r="C886" s="62" t="str">
        <f>'02 LISTE DE CONTRÔLE ET RAPPORT'!C863</f>
        <v>Description du défaut: Les moyens auxiliaires destinés au démontage de la pompe électrique de la fosse fécale sont manquants.</v>
      </c>
      <c r="D886" s="342" t="s">
        <v>2430</v>
      </c>
      <c r="E886" s="418"/>
      <c r="F886" s="418"/>
      <c r="G886" s="419"/>
      <c r="H886" s="8" t="s">
        <v>6</v>
      </c>
      <c r="I886" s="8" t="s">
        <v>6</v>
      </c>
      <c r="J886" s="8" t="s">
        <v>6</v>
      </c>
      <c r="K886" s="8" t="s">
        <v>6</v>
      </c>
    </row>
    <row r="887" spans="1:11" ht="29.45" customHeight="1" x14ac:dyDescent="0.25">
      <c r="A887" s="377" t="str">
        <f>'02 LISTE DE CONTRÔLE ET RAPPORT'!A864</f>
        <v/>
      </c>
      <c r="B887" s="326"/>
      <c r="C887" s="834" t="str">
        <f>'02 LISTE DE CONTRÔLE ET RAPPORT'!C864</f>
        <v>Il convient de monter un support au plafond. Une poulie simple ou un instrument similaire devrait en outre être disponible.</v>
      </c>
      <c r="D887" s="835"/>
      <c r="E887" s="835"/>
      <c r="F887" s="835"/>
      <c r="G887" s="836"/>
      <c r="H887" s="8" t="s">
        <v>6</v>
      </c>
      <c r="I887" s="8" t="s">
        <v>6</v>
      </c>
      <c r="J887" s="8" t="s">
        <v>6</v>
      </c>
      <c r="K887" s="8" t="s">
        <v>6</v>
      </c>
    </row>
    <row r="888" spans="1:11" ht="44.1" customHeight="1" x14ac:dyDescent="0.25">
      <c r="A888" s="390" t="str">
        <f>'02 LISTE DE CONTRÔLE ET RAPPORT'!A865</f>
        <v/>
      </c>
      <c r="B888" s="199">
        <v>5203.1000000000004</v>
      </c>
      <c r="C888" s="491" t="str">
        <f>'02 LISTE DE CONTRÔLE ET RAPPORT'!C865</f>
        <v>Description du défaut: En cas d’alarme «Fosse fécale trop pleine», l’exécution des mesures organisationnelles et techniques nécessaires n’est pas assurée.</v>
      </c>
      <c r="D888" s="347" t="s">
        <v>3</v>
      </c>
      <c r="E888" s="422"/>
      <c r="F888" s="422"/>
      <c r="G888" s="423"/>
      <c r="H888" s="8" t="s">
        <v>6</v>
      </c>
      <c r="I888" s="8" t="s">
        <v>6</v>
      </c>
      <c r="J888" s="8" t="s">
        <v>6</v>
      </c>
      <c r="K888" s="8" t="s">
        <v>6</v>
      </c>
    </row>
    <row r="889" spans="1:11" ht="15" customHeight="1" x14ac:dyDescent="0.25">
      <c r="A889" s="379" t="str">
        <f>'02 LISTE DE CONTRÔLE ET RAPPORT'!A866</f>
        <v/>
      </c>
      <c r="B889" s="229"/>
      <c r="C889" s="834" t="str">
        <f>'02 LISTE DE CONTRÔLE ET RAPPORT'!C866</f>
        <v xml:space="preserve">Des mesures doivent être prises: </v>
      </c>
      <c r="D889" s="835"/>
      <c r="E889" s="835"/>
      <c r="F889" s="835"/>
      <c r="G889" s="836"/>
      <c r="H889" s="8" t="s">
        <v>6</v>
      </c>
      <c r="I889" s="8" t="s">
        <v>6</v>
      </c>
      <c r="J889" s="8" t="s">
        <v>6</v>
      </c>
      <c r="K889" s="8" t="s">
        <v>6</v>
      </c>
    </row>
    <row r="890" spans="1:11" ht="29.45" customHeight="1" x14ac:dyDescent="0.25">
      <c r="A890" s="380" t="str">
        <f>'02 LISTE DE CONTRÔLE ET RAPPORT'!A867</f>
        <v/>
      </c>
      <c r="B890" s="222"/>
      <c r="C890" s="859" t="str">
        <f>'02 LISTE DE CONTRÔLE ET RAPPORT'!C867</f>
        <v>-        positionner une sirène d’alarme en évidence à l’extérieur de l’ouvrage de protection; installer éventuellement</v>
      </c>
      <c r="D890" s="860"/>
      <c r="E890" s="860"/>
      <c r="F890" s="860"/>
      <c r="G890" s="861"/>
      <c r="H890" s="8" t="s">
        <v>6</v>
      </c>
      <c r="I890" s="8" t="s">
        <v>6</v>
      </c>
      <c r="J890" s="8" t="s">
        <v>6</v>
      </c>
      <c r="K890" s="8" t="s">
        <v>6</v>
      </c>
    </row>
    <row r="891" spans="1:11" ht="29.45" customHeight="1" x14ac:dyDescent="0.25">
      <c r="A891" s="380" t="str">
        <f>'02 LISTE DE CONTRÔLE ET RAPPORT'!A868</f>
        <v/>
      </c>
      <c r="B891" s="222"/>
      <c r="C891" s="834" t="str">
        <f>'02 LISTE DE CONTRÔLE ET RAPPORT'!C868</f>
        <v>une lampe flash ou un feu tournant à l’intérieur de l’ouvrage de protection et fixer un écriteau «Que faire?» et</v>
      </c>
      <c r="D891" s="835"/>
      <c r="E891" s="835"/>
      <c r="F891" s="835"/>
      <c r="G891" s="836"/>
      <c r="H891" s="8" t="s">
        <v>6</v>
      </c>
      <c r="I891" s="8" t="s">
        <v>6</v>
      </c>
      <c r="J891" s="8" t="s">
        <v>6</v>
      </c>
      <c r="K891" s="8" t="s">
        <v>6</v>
      </c>
    </row>
    <row r="892" spans="1:11" ht="15" customHeight="1" x14ac:dyDescent="0.25">
      <c r="A892" s="380" t="str">
        <f>'02 LISTE DE CONTRÔLE ET RAPPORT'!A869</f>
        <v/>
      </c>
      <c r="B892" s="222"/>
      <c r="C892" s="859" t="str">
        <f>'02 LISTE DE CONTRÔLE ET RAPPORT'!C869</f>
        <v>-        autres mesures appropriées (facultatif: alarme à distance).</v>
      </c>
      <c r="D892" s="860"/>
      <c r="E892" s="860"/>
      <c r="F892" s="860"/>
      <c r="G892" s="861"/>
      <c r="H892" s="8" t="s">
        <v>6</v>
      </c>
      <c r="I892" s="8" t="s">
        <v>6</v>
      </c>
      <c r="J892" s="8" t="s">
        <v>6</v>
      </c>
      <c r="K892" s="8" t="s">
        <v>6</v>
      </c>
    </row>
    <row r="893" spans="1:11" ht="44.1" customHeight="1" x14ac:dyDescent="0.25">
      <c r="A893" s="380" t="str">
        <f>'02 LISTE DE CONTRÔLE ET RAPPORT'!A870</f>
        <v/>
      </c>
      <c r="B893" s="222"/>
      <c r="C893" s="834" t="str">
        <f>'02 LISTE DE CONTRÔLE ET RAPPORT'!C870</f>
        <v>Attention! Dans le cas des ouvrages de protection équipés d’une protection contre les impulsions électromagnétiques (EMP), l’installation doit être effectuée conformément aux instructions de montage du fabricant de la pompe fécale (homologation OFPP [BZS] impérative).</v>
      </c>
      <c r="D893" s="835"/>
      <c r="E893" s="835"/>
      <c r="F893" s="835"/>
      <c r="G893" s="836"/>
      <c r="H893" s="8" t="s">
        <v>6</v>
      </c>
      <c r="I893" s="8" t="s">
        <v>6</v>
      </c>
      <c r="J893" s="8" t="s">
        <v>6</v>
      </c>
      <c r="K893" s="8" t="s">
        <v>6</v>
      </c>
    </row>
    <row r="894" spans="1:11" ht="45" customHeight="1" thickBot="1" x14ac:dyDescent="0.3">
      <c r="A894" s="381" t="str">
        <f>'02 LISTE DE CONTRÔLE ET RAPPORT'!A871</f>
        <v/>
      </c>
      <c r="B894" s="225"/>
      <c r="C894" s="837" t="str">
        <f>'02 LISTE DE CONTRÔLE ET RAPPORT'!C871</f>
        <v>Le non-respect de cette mesure peut être constitutif d’un danger. Le propriétaire s’expose à des conséquences en termes de responsabilité civile et doit en être informé. La marche à suivre doit être discutée avec l’autorité cantonale responsable des ouvrages de protection.</v>
      </c>
      <c r="D894" s="838"/>
      <c r="E894" s="838"/>
      <c r="F894" s="838"/>
      <c r="G894" s="839"/>
      <c r="H894" s="8" t="s">
        <v>6</v>
      </c>
      <c r="I894" s="8" t="s">
        <v>6</v>
      </c>
      <c r="J894" s="8" t="s">
        <v>6</v>
      </c>
      <c r="K894" s="8" t="s">
        <v>6</v>
      </c>
    </row>
    <row r="895" spans="1:11" ht="30.75" thickBot="1" x14ac:dyDescent="0.3">
      <c r="A895" s="385" t="str">
        <f>'02 LISTE DE CONTRÔLE ET RAPPORT'!A872</f>
        <v/>
      </c>
      <c r="B895" s="194">
        <v>5300</v>
      </c>
      <c r="C895" s="486" t="s">
        <v>1170</v>
      </c>
      <c r="D895" s="411"/>
      <c r="E895" s="470"/>
      <c r="F895" s="470"/>
      <c r="G895" s="471"/>
      <c r="H895" s="8" t="s">
        <v>6</v>
      </c>
      <c r="I895" s="8" t="s">
        <v>6</v>
      </c>
      <c r="J895" s="8" t="s">
        <v>6</v>
      </c>
      <c r="K895" s="8" t="s">
        <v>6</v>
      </c>
    </row>
    <row r="896" spans="1:11" ht="15" customHeight="1" x14ac:dyDescent="0.25">
      <c r="A896" s="386" t="str">
        <f>'02 LISTE DE CONTRÔLE ET RAPPORT'!A873</f>
        <v/>
      </c>
      <c r="B896" s="195">
        <v>5301</v>
      </c>
      <c r="C896" s="497" t="str">
        <f>'02 LISTE DE CONTRÔLE ET RAPPORT'!C873</f>
        <v>Description des défauts:</v>
      </c>
      <c r="D896" s="405"/>
      <c r="E896" s="354"/>
      <c r="F896" s="354"/>
      <c r="G896" s="406"/>
      <c r="H896" s="8" t="s">
        <v>6</v>
      </c>
      <c r="I896" s="8" t="s">
        <v>6</v>
      </c>
      <c r="J896" s="8" t="s">
        <v>6</v>
      </c>
      <c r="K896" s="8" t="s">
        <v>6</v>
      </c>
    </row>
    <row r="897" spans="1:11" ht="15" customHeight="1" x14ac:dyDescent="0.25">
      <c r="A897" s="387" t="str">
        <f>'02 LISTE DE CONTRÔLE ET RAPPORT'!A874</f>
        <v/>
      </c>
      <c r="B897" s="196">
        <v>5302</v>
      </c>
      <c r="C897" s="498" t="str">
        <f>'02 LISTE DE CONTRÔLE ET RAPPORT'!C874</f>
        <v>Description des défauts:</v>
      </c>
      <c r="D897" s="407"/>
      <c r="E897" s="354"/>
      <c r="F897" s="356"/>
      <c r="G897" s="408"/>
      <c r="H897" s="8" t="s">
        <v>6</v>
      </c>
      <c r="I897" s="8" t="s">
        <v>6</v>
      </c>
      <c r="J897" s="8" t="s">
        <v>6</v>
      </c>
      <c r="K897" s="8" t="s">
        <v>6</v>
      </c>
    </row>
    <row r="898" spans="1:11" ht="15" customHeight="1" thickBot="1" x14ac:dyDescent="0.3">
      <c r="A898" s="388" t="str">
        <f>'02 LISTE DE CONTRÔLE ET RAPPORT'!A875</f>
        <v/>
      </c>
      <c r="B898" s="197">
        <v>5303</v>
      </c>
      <c r="C898" s="499" t="str">
        <f>'02 LISTE DE CONTRÔLE ET RAPPORT'!C875</f>
        <v>Description des défauts:</v>
      </c>
      <c r="D898" s="409"/>
      <c r="E898" s="354"/>
      <c r="F898" s="358"/>
      <c r="G898" s="410"/>
      <c r="H898" s="8" t="s">
        <v>6</v>
      </c>
      <c r="I898" s="8" t="s">
        <v>6</v>
      </c>
      <c r="J898" s="8" t="s">
        <v>6</v>
      </c>
      <c r="K898" s="8" t="s">
        <v>6</v>
      </c>
    </row>
    <row r="899" spans="1:11" ht="18.600000000000001" customHeight="1" thickBot="1" x14ac:dyDescent="0.3">
      <c r="A899" s="327" t="str">
        <f>'02 LISTE DE CONTRÔLE ET RAPPORT'!A876</f>
        <v/>
      </c>
      <c r="B899" s="400">
        <v>6000</v>
      </c>
      <c r="C899" s="373" t="str">
        <f>'02 LISTE DE CONTRÔLE ET RAPPORT'!C876</f>
        <v xml:space="preserve">Alimentation en énergie électrique </v>
      </c>
      <c r="D899" s="328"/>
      <c r="E899" s="468"/>
      <c r="F899" s="468"/>
      <c r="G899" s="469"/>
      <c r="H899" s="8" t="s">
        <v>6</v>
      </c>
      <c r="I899" s="8" t="s">
        <v>6</v>
      </c>
      <c r="J899" s="8" t="s">
        <v>6</v>
      </c>
      <c r="K899" s="8" t="s">
        <v>6</v>
      </c>
    </row>
    <row r="900" spans="1:11" ht="15" customHeight="1" thickBot="1" x14ac:dyDescent="0.3">
      <c r="A900" s="329" t="str">
        <f>'02 LISTE DE CONTRÔLE ET RAPPORT'!A877</f>
        <v/>
      </c>
      <c r="B900" s="401">
        <v>6100</v>
      </c>
      <c r="C900" s="374" t="str">
        <f>'02 LISTE DE CONTRÔLE ET RAPPORT'!C877</f>
        <v xml:space="preserve">Installations électriques générales </v>
      </c>
      <c r="D900" s="330"/>
      <c r="E900" s="371"/>
      <c r="F900" s="371"/>
      <c r="G900" s="372"/>
      <c r="H900" s="8" t="s">
        <v>6</v>
      </c>
      <c r="I900" s="8" t="s">
        <v>6</v>
      </c>
      <c r="J900" s="8" t="s">
        <v>6</v>
      </c>
      <c r="K900" s="8" t="s">
        <v>6</v>
      </c>
    </row>
    <row r="901" spans="1:11" ht="15" customHeight="1" thickBot="1" x14ac:dyDescent="0.3">
      <c r="A901" s="332" t="str">
        <f>'02 LISTE DE CONTRÔLE ET RAPPORT'!A878</f>
        <v/>
      </c>
      <c r="B901" s="207">
        <v>6101</v>
      </c>
      <c r="C901" s="480" t="str">
        <f>'02 LISTE DE CONTRÔLE ET RAPPORT'!C878</f>
        <v xml:space="preserve">Installations électriques générales </v>
      </c>
      <c r="D901" s="240"/>
      <c r="E901" s="465"/>
      <c r="F901" s="466"/>
      <c r="G901" s="467"/>
      <c r="H901" s="8" t="s">
        <v>6</v>
      </c>
      <c r="I901" s="8" t="s">
        <v>6</v>
      </c>
      <c r="J901" s="8" t="s">
        <v>6</v>
      </c>
      <c r="K901" s="8" t="s">
        <v>6</v>
      </c>
    </row>
    <row r="902" spans="1:11" ht="44.1" customHeight="1" x14ac:dyDescent="0.25">
      <c r="A902" s="376" t="str">
        <f>'02 LISTE DE CONTRÔLE ET RAPPORT'!A879</f>
        <v/>
      </c>
      <c r="B902" s="190">
        <v>6101.01</v>
      </c>
      <c r="C902" s="481" t="str">
        <f>'02 LISTE DE CONTRÔLE ET RAPPORT'!C879</f>
        <v>Description du défaut: Certaines installations électriques nécessaires à cet ouvrage de protection sont manquantes ou des modifications ont été effectuées sans autorisation.</v>
      </c>
      <c r="D902" s="341" t="s">
        <v>2430</v>
      </c>
      <c r="E902" s="418"/>
      <c r="F902" s="418"/>
      <c r="G902" s="419"/>
      <c r="H902" s="8" t="s">
        <v>6</v>
      </c>
      <c r="I902" s="8" t="s">
        <v>6</v>
      </c>
      <c r="J902" s="8" t="s">
        <v>6</v>
      </c>
      <c r="K902" s="8" t="s">
        <v>6</v>
      </c>
    </row>
    <row r="903" spans="1:11" ht="29.45" customHeight="1" x14ac:dyDescent="0.25">
      <c r="A903" s="379" t="str">
        <f>'02 LISTE DE CONTRÔLE ET RAPPORT'!A880</f>
        <v/>
      </c>
      <c r="B903" s="229"/>
      <c r="C903" s="834" t="str">
        <f>'02 LISTE DE CONTRÔLE ET RAPPORT'!C880</f>
        <v xml:space="preserve">En présence de ce défaut, l’ouvrage de protection ne peut plus être utilisé conformément à l’autorisation donnée à l’origine et n’est donc plus intact. </v>
      </c>
      <c r="D903" s="835"/>
      <c r="E903" s="835"/>
      <c r="F903" s="835"/>
      <c r="G903" s="836"/>
      <c r="H903" s="8" t="s">
        <v>6</v>
      </c>
      <c r="I903" s="8" t="s">
        <v>6</v>
      </c>
      <c r="J903" s="8" t="s">
        <v>6</v>
      </c>
      <c r="K903" s="8" t="s">
        <v>6</v>
      </c>
    </row>
    <row r="904" spans="1:11" ht="44.1" customHeight="1" x14ac:dyDescent="0.25">
      <c r="A904" s="381" t="str">
        <f>'02 LISTE DE CONTRÔLE ET RAPPORT'!A881</f>
        <v/>
      </c>
      <c r="B904" s="225"/>
      <c r="C904" s="834" t="str">
        <f>'02 LISTE DE CONTRÔLE ET RAPPORT'!C881</f>
        <v>La marche à suivre pour l’élimination de ce défaut doit être discutée avec l’autorité cantonale responsable des ouvrages de protection.</v>
      </c>
      <c r="D904" s="835"/>
      <c r="E904" s="835"/>
      <c r="F904" s="835"/>
      <c r="G904" s="836"/>
      <c r="H904" s="8" t="s">
        <v>6</v>
      </c>
      <c r="I904" s="8" t="s">
        <v>6</v>
      </c>
      <c r="J904" s="8" t="s">
        <v>6</v>
      </c>
      <c r="K904" s="8" t="s">
        <v>6</v>
      </c>
    </row>
    <row r="905" spans="1:11" ht="29.45" customHeight="1" x14ac:dyDescent="0.25">
      <c r="A905" s="390" t="str">
        <f>'02 LISTE DE CONTRÔLE ET RAPPORT'!A882</f>
        <v/>
      </c>
      <c r="B905" s="199">
        <v>6101.02</v>
      </c>
      <c r="C905" s="491" t="str">
        <f>'02 LISTE DE CONTRÔLE ET RAPPORT'!C882</f>
        <v>Description du défaut: Les installations électriques sont manifestement endommagées. Les normes électriques en vigueur s’appliquent NIN et DePC.</v>
      </c>
      <c r="D905" s="347" t="s">
        <v>3</v>
      </c>
      <c r="E905" s="422"/>
      <c r="F905" s="422"/>
      <c r="G905" s="423"/>
      <c r="H905" s="8" t="s">
        <v>6</v>
      </c>
      <c r="I905" s="8" t="s">
        <v>6</v>
      </c>
      <c r="J905" s="8" t="s">
        <v>6</v>
      </c>
      <c r="K905" s="8" t="s">
        <v>6</v>
      </c>
    </row>
    <row r="906" spans="1:11" ht="58.35" customHeight="1" x14ac:dyDescent="0.25">
      <c r="A906" s="377" t="str">
        <f>'02 LISTE DE CONTRÔLE ET RAPPORT'!A883</f>
        <v/>
      </c>
      <c r="B906" s="326"/>
      <c r="C906" s="834" t="str">
        <f>'02 LISTE DE CONTRÔLE ET RAPPORT'!C883</f>
        <v>L’élimination de ce défaut doit être confiée à une entreprise spécialisée. Celui-ci peut être constitutif d’un danger susceptible d’avoir des conséquences en termes de responsabilité civile pour le propriétaire. Celui-ci doit en être informé.</v>
      </c>
      <c r="D906" s="835"/>
      <c r="E906" s="835"/>
      <c r="F906" s="835"/>
      <c r="G906" s="836"/>
      <c r="H906" s="8" t="s">
        <v>6</v>
      </c>
      <c r="I906" s="8" t="s">
        <v>6</v>
      </c>
      <c r="J906" s="8" t="s">
        <v>6</v>
      </c>
      <c r="K906" s="8" t="s">
        <v>6</v>
      </c>
    </row>
    <row r="907" spans="1:11" ht="29.45" customHeight="1" x14ac:dyDescent="0.25">
      <c r="A907" s="378" t="str">
        <f>'02 LISTE DE CONTRÔLE ET RAPPORT'!A884</f>
        <v/>
      </c>
      <c r="B907" s="191">
        <v>6101.03</v>
      </c>
      <c r="C907" s="62" t="str">
        <f>'02 LISTE DE CONTRÔLE ET RAPPORT'!C884</f>
        <v>Description du défaut: La disposition prévue des lits entrave l’utilisation des interrupteurs.</v>
      </c>
      <c r="D907" s="342" t="s">
        <v>2430</v>
      </c>
      <c r="E907" s="418"/>
      <c r="F907" s="418"/>
      <c r="G907" s="419"/>
      <c r="H907" s="8" t="s">
        <v>6</v>
      </c>
      <c r="I907" s="8" t="s">
        <v>6</v>
      </c>
      <c r="J907" s="8" t="s">
        <v>6</v>
      </c>
      <c r="K907" s="8" t="s">
        <v>6</v>
      </c>
    </row>
    <row r="908" spans="1:11" ht="44.1" customHeight="1" x14ac:dyDescent="0.25">
      <c r="A908" s="377" t="str">
        <f>'02 LISTE DE CONTRÔLE ET RAPPORT'!A885</f>
        <v/>
      </c>
      <c r="B908" s="326"/>
      <c r="C908" s="834" t="str">
        <f>'02 LISTE DE CONTRÔLE ET RAPPORT'!C885</f>
        <v>Les interrupteurs doivent être placés de manière à pouvoir être utilisés. La marche à suivre doit être discutée avec l’autorité cantonale responsable des ouvrages de protection.</v>
      </c>
      <c r="D908" s="835"/>
      <c r="E908" s="835"/>
      <c r="F908" s="835"/>
      <c r="G908" s="836"/>
      <c r="H908" s="8" t="s">
        <v>6</v>
      </c>
      <c r="I908" s="8" t="s">
        <v>6</v>
      </c>
      <c r="J908" s="8" t="s">
        <v>6</v>
      </c>
      <c r="K908" s="8" t="s">
        <v>6</v>
      </c>
    </row>
    <row r="909" spans="1:11" ht="29.45" customHeight="1" x14ac:dyDescent="0.25">
      <c r="A909" s="378" t="str">
        <f>'02 LISTE DE CONTRÔLE ET RAPPORT'!A886</f>
        <v/>
      </c>
      <c r="B909" s="191">
        <v>6101.04</v>
      </c>
      <c r="C909" s="62" t="str">
        <f>'02 LISTE DE CONTRÔLE ET RAPPORT'!C886</f>
        <v>Description du défaut: Les lampes sont placées directement au-dessus des lits.</v>
      </c>
      <c r="D909" s="342" t="s">
        <v>2430</v>
      </c>
      <c r="E909" s="418"/>
      <c r="F909" s="418"/>
      <c r="G909" s="419"/>
      <c r="H909" s="8" t="s">
        <v>6</v>
      </c>
      <c r="I909" s="8" t="s">
        <v>6</v>
      </c>
      <c r="J909" s="8" t="s">
        <v>6</v>
      </c>
      <c r="K909" s="8" t="s">
        <v>6</v>
      </c>
    </row>
    <row r="910" spans="1:11" ht="44.1" customHeight="1" x14ac:dyDescent="0.25">
      <c r="A910" s="377" t="str">
        <f>'02 LISTE DE CONTRÔLE ET RAPPORT'!A887</f>
        <v/>
      </c>
      <c r="B910" s="326"/>
      <c r="C910" s="834" t="str">
        <f>'02 LISTE DE CONTRÔLE ET RAPPORT'!C887</f>
        <v xml:space="preserve">Elles doivent être placées dans la zone de passage. La marche à suivre doit être discutée avec l’autorité cantonale responsable des ouvrages de protection. </v>
      </c>
      <c r="D910" s="835"/>
      <c r="E910" s="835"/>
      <c r="F910" s="835"/>
      <c r="G910" s="836"/>
      <c r="H910" s="8" t="s">
        <v>6</v>
      </c>
      <c r="I910" s="8" t="s">
        <v>6</v>
      </c>
      <c r="J910" s="8" t="s">
        <v>6</v>
      </c>
      <c r="K910" s="8" t="s">
        <v>6</v>
      </c>
    </row>
    <row r="911" spans="1:11" ht="44.1" customHeight="1" x14ac:dyDescent="0.25">
      <c r="A911" s="378" t="str">
        <f>'02 LISTE DE CONTRÔLE ET RAPPORT'!A888</f>
        <v/>
      </c>
      <c r="B911" s="191">
        <v>6101.05</v>
      </c>
      <c r="C911" s="62" t="str">
        <f>'02 LISTE DE CONTRÔLE ET RAPPORT'!C888</f>
        <v>Description du défaut: Les lampes ne disposent pas d’une homologation OFPP (BZS) et ne sont pas montées de manière à résister aux chocs (dans les ouvrages de protection construits en règle générale après 1995).</v>
      </c>
      <c r="D911" s="342" t="s">
        <v>2430</v>
      </c>
      <c r="E911" s="418"/>
      <c r="F911" s="418"/>
      <c r="G911" s="419"/>
      <c r="H911" s="8" t="s">
        <v>6</v>
      </c>
      <c r="I911" s="1"/>
      <c r="J911" s="8" t="s">
        <v>6</v>
      </c>
      <c r="K911" s="8" t="s">
        <v>6</v>
      </c>
    </row>
    <row r="912" spans="1:11" ht="44.1" customHeight="1" x14ac:dyDescent="0.25">
      <c r="A912" s="377" t="str">
        <f>'02 LISTE DE CONTRÔLE ET RAPPORT'!A889</f>
        <v/>
      </c>
      <c r="B912" s="326"/>
      <c r="C912" s="834" t="str">
        <f>'02 LISTE DE CONTRÔLE ET RAPPORT'!C889</f>
        <v>Elles doivent être remplacées par un type de lampe autorisé et être montées conformément aux indications du fabricant et aux prescriptions de l’OFPP.</v>
      </c>
      <c r="D912" s="835"/>
      <c r="E912" s="835"/>
      <c r="F912" s="835"/>
      <c r="G912" s="836"/>
      <c r="H912" s="8" t="s">
        <v>6</v>
      </c>
      <c r="I912" s="1"/>
      <c r="J912" s="8" t="s">
        <v>6</v>
      </c>
      <c r="K912" s="8" t="s">
        <v>6</v>
      </c>
    </row>
    <row r="913" spans="1:11" ht="15" customHeight="1" x14ac:dyDescent="0.25">
      <c r="A913" s="378" t="str">
        <f>'02 LISTE DE CONTRÔLE ET RAPPORT'!A890</f>
        <v/>
      </c>
      <c r="B913" s="191">
        <v>6101.06</v>
      </c>
      <c r="C913" s="62" t="str">
        <f>'02 LISTE DE CONTRÔLE ET RAPPORT'!C890</f>
        <v>Description du défaut: L’éclairage ne fonctionne pas complètement.</v>
      </c>
      <c r="D913" s="342" t="s">
        <v>2430</v>
      </c>
      <c r="E913" s="418"/>
      <c r="F913" s="418"/>
      <c r="G913" s="419"/>
      <c r="H913" s="8" t="s">
        <v>6</v>
      </c>
      <c r="I913" s="8" t="s">
        <v>6</v>
      </c>
      <c r="J913" s="8" t="s">
        <v>6</v>
      </c>
      <c r="K913" s="8" t="s">
        <v>6</v>
      </c>
    </row>
    <row r="914" spans="1:11" ht="15" customHeight="1" x14ac:dyDescent="0.25">
      <c r="A914" s="377" t="str">
        <f>'02 LISTE DE CONTRÔLE ET RAPPORT'!A891</f>
        <v/>
      </c>
      <c r="B914" s="326"/>
      <c r="C914" s="834" t="str">
        <f>'02 LISTE DE CONTRÔLE ET RAPPORT'!C891</f>
        <v>Il doit être remis en état ou remplacé.</v>
      </c>
      <c r="D914" s="835"/>
      <c r="E914" s="835"/>
      <c r="F914" s="835"/>
      <c r="G914" s="836"/>
      <c r="H914" s="8" t="s">
        <v>6</v>
      </c>
      <c r="I914" s="8" t="s">
        <v>6</v>
      </c>
      <c r="J914" s="8" t="s">
        <v>6</v>
      </c>
      <c r="K914" s="8" t="s">
        <v>6</v>
      </c>
    </row>
    <row r="915" spans="1:11" ht="44.1" customHeight="1" x14ac:dyDescent="0.25">
      <c r="A915" s="378" t="str">
        <f>'02 LISTE DE CONTRÔLE ET RAPPORT'!A892</f>
        <v/>
      </c>
      <c r="B915" s="191">
        <v>6101.07</v>
      </c>
      <c r="C915" s="62" t="str">
        <f>'02 LISTE DE CONTRÔLE ET RAPPORT'!C892</f>
        <v>Description du défaut: Il existe des installations supplémentaires approuvées, non mises à jour dans la documentation de l’ouvrage de protection.</v>
      </c>
      <c r="D915" s="342" t="s">
        <v>2430</v>
      </c>
      <c r="E915" s="418"/>
      <c r="F915" s="418"/>
      <c r="G915" s="419"/>
      <c r="H915" s="8" t="s">
        <v>6</v>
      </c>
      <c r="I915" s="8" t="s">
        <v>6</v>
      </c>
      <c r="J915" s="8" t="s">
        <v>6</v>
      </c>
      <c r="K915" s="8" t="s">
        <v>6</v>
      </c>
    </row>
    <row r="916" spans="1:11" ht="29.45" customHeight="1" x14ac:dyDescent="0.25">
      <c r="A916" s="377" t="str">
        <f>'02 LISTE DE CONTRÔLE ET RAPPORT'!A893</f>
        <v/>
      </c>
      <c r="B916" s="326"/>
      <c r="C916" s="834" t="str">
        <f>'02 LISTE DE CONTRÔLE ET RAPPORT'!C893</f>
        <v>Les plans et les schémas doivent être mis à jour en conséquence.</v>
      </c>
      <c r="D916" s="835"/>
      <c r="E916" s="835"/>
      <c r="F916" s="835"/>
      <c r="G916" s="836"/>
      <c r="H916" s="8" t="s">
        <v>6</v>
      </c>
      <c r="I916" s="8" t="s">
        <v>6</v>
      </c>
      <c r="J916" s="8" t="s">
        <v>6</v>
      </c>
      <c r="K916" s="8" t="s">
        <v>6</v>
      </c>
    </row>
    <row r="917" spans="1:11" ht="44.1" customHeight="1" x14ac:dyDescent="0.25">
      <c r="A917" s="384" t="str">
        <f>'02 LISTE DE CONTRÔLE ET RAPPORT'!A894</f>
        <v/>
      </c>
      <c r="B917" s="63">
        <v>6101.08</v>
      </c>
      <c r="C917" s="485" t="str">
        <f>'02 LISTE DE CONTRÔLE ET RAPPORT'!C894</f>
        <v>Description du défaut: En cas d’utilisation de détecteurs de mouvement, l’installation n’est pas pourvue d’un interrupteur tournant pour ponter (manuel–0–automatique) les détecteurs.</v>
      </c>
      <c r="D917" s="345" t="s">
        <v>2431</v>
      </c>
      <c r="E917" s="424"/>
      <c r="F917" s="424"/>
      <c r="G917" s="425"/>
      <c r="H917" s="8" t="s">
        <v>6</v>
      </c>
      <c r="I917" s="8" t="s">
        <v>6</v>
      </c>
      <c r="J917" s="8" t="s">
        <v>6</v>
      </c>
      <c r="K917" s="8" t="s">
        <v>6</v>
      </c>
    </row>
    <row r="918" spans="1:11" ht="44.1" customHeight="1" x14ac:dyDescent="0.25">
      <c r="A918" s="379" t="str">
        <f>'02 LISTE DE CONTRÔLE ET RAPPORT'!A895</f>
        <v/>
      </c>
      <c r="B918" s="229"/>
      <c r="C918" s="834" t="str">
        <f>'02 LISTE DE CONTRÔLE ET RAPPORT'!C895</f>
        <v>En cas d’occupation, l’éclairage de l’abri doit pouvoir passer d’un fonctionnement par détecteur de mouvement à un fonctionnement manuel permanent.</v>
      </c>
      <c r="D918" s="835"/>
      <c r="E918" s="835"/>
      <c r="F918" s="835"/>
      <c r="G918" s="836"/>
      <c r="H918" s="8" t="s">
        <v>6</v>
      </c>
      <c r="I918" s="8" t="s">
        <v>6</v>
      </c>
      <c r="J918" s="8" t="s">
        <v>6</v>
      </c>
      <c r="K918" s="8" t="s">
        <v>6</v>
      </c>
    </row>
    <row r="919" spans="1:11" ht="58.35" customHeight="1" x14ac:dyDescent="0.25">
      <c r="A919" s="380" t="str">
        <f>'02 LISTE DE CONTRÔLE ET RAPPORT'!A896</f>
        <v/>
      </c>
      <c r="B919" s="222"/>
      <c r="C919" s="834" t="str">
        <f>'02 LISTE DE CONTRÔLE ET RAPPORT'!C896</f>
        <v>Un interrupteur tournant (manuel–0–automatique) doit être monté à l’entrée de l’abri à env. 1,80 m de hauteur. Si cela n’est pas possible, un interrupteur tournant doit être installé sur la porte du tableau électrique.</v>
      </c>
      <c r="D919" s="835"/>
      <c r="E919" s="835"/>
      <c r="F919" s="835"/>
      <c r="G919" s="836"/>
      <c r="H919" s="8" t="s">
        <v>6</v>
      </c>
      <c r="I919" s="8" t="s">
        <v>6</v>
      </c>
      <c r="J919" s="8" t="s">
        <v>6</v>
      </c>
      <c r="K919" s="8" t="s">
        <v>6</v>
      </c>
    </row>
    <row r="920" spans="1:11" ht="44.1" customHeight="1" x14ac:dyDescent="0.25">
      <c r="A920" s="381" t="str">
        <f>'02 LISTE DE CONTRÔLE ET RAPPORT'!A897</f>
        <v/>
      </c>
      <c r="B920" s="225"/>
      <c r="C920" s="834" t="str">
        <f>'02 LISTE DE CONTRÔLE ET RAPPORT'!C897</f>
        <v>En cas de défaut, la marche à suivre doit être discutée avec l’autorité cantonale responsable des ouvrages de protection.</v>
      </c>
      <c r="D920" s="835"/>
      <c r="E920" s="835"/>
      <c r="F920" s="835"/>
      <c r="G920" s="836"/>
      <c r="H920" s="8" t="s">
        <v>6</v>
      </c>
      <c r="I920" s="8" t="s">
        <v>6</v>
      </c>
      <c r="J920" s="8" t="s">
        <v>6</v>
      </c>
      <c r="K920" s="8" t="s">
        <v>6</v>
      </c>
    </row>
    <row r="921" spans="1:11" ht="44.1" customHeight="1" x14ac:dyDescent="0.25">
      <c r="A921" s="390" t="str">
        <f>'02 LISTE DE CONTRÔLE ET RAPPORT'!A898</f>
        <v/>
      </c>
      <c r="B921" s="199">
        <v>6101.09</v>
      </c>
      <c r="C921" s="491" t="str">
        <f>'02 LISTE DE CONTRÔLE ET RAPPORT'!C898</f>
        <v>Description du défaut: Dans les locaux de pré-nettoyage, les sas et toutes les salles d’eau, les installations d’éclairage et les prises de courant ne sont pas protégées de tous côtés contre les projections d’eau («IP54»).</v>
      </c>
      <c r="D921" s="347" t="s">
        <v>3</v>
      </c>
      <c r="E921" s="422"/>
      <c r="F921" s="422"/>
      <c r="G921" s="423"/>
      <c r="H921" s="8" t="s">
        <v>6</v>
      </c>
      <c r="I921" s="8" t="s">
        <v>6</v>
      </c>
      <c r="J921" s="8" t="s">
        <v>6</v>
      </c>
      <c r="K921" s="8" t="s">
        <v>6</v>
      </c>
    </row>
    <row r="922" spans="1:11" ht="62.1" customHeight="1" thickBot="1" x14ac:dyDescent="0.3">
      <c r="A922" s="377" t="str">
        <f>'02 LISTE DE CONTRÔLE ET RAPPORT'!A899</f>
        <v/>
      </c>
      <c r="B922" s="326"/>
      <c r="C922" s="837" t="str">
        <f>'02 LISTE DE CONTRÔLE ET RAPPORT'!C899</f>
        <v>L’élimination de ce défaut doit être confiée à une entreprise spécialisée. En l’absence d’une telle mesure, la situation peut être constitutive d’un danger susceptible d’avoir des conséquences en termes de responsabilité civile pour le propriétaire. Celui-ci doit en être informé. En cas de défaut en la matière, la marche à suivre doit être discutée avec l’autorité cantonale responsable des ouvrages de protection.</v>
      </c>
      <c r="D922" s="838"/>
      <c r="E922" s="838"/>
      <c r="F922" s="838"/>
      <c r="G922" s="839"/>
      <c r="H922" s="8" t="s">
        <v>6</v>
      </c>
      <c r="I922" s="8" t="s">
        <v>6</v>
      </c>
      <c r="J922" s="8" t="s">
        <v>6</v>
      </c>
      <c r="K922" s="8" t="s">
        <v>6</v>
      </c>
    </row>
    <row r="923" spans="1:11" ht="15" hidden="1" customHeight="1" thickBot="1" x14ac:dyDescent="0.3">
      <c r="A923" s="332" t="str">
        <f>'02 LISTE DE CONTRÔLE ET RAPPORT'!A900</f>
        <v/>
      </c>
      <c r="B923" s="207">
        <v>6102</v>
      </c>
      <c r="C923" s="480" t="str">
        <f>'02 LISTE DE CONTRÔLE ET RAPPORT'!C900</f>
        <v xml:space="preserve">Horloge de commande pour l’entretien </v>
      </c>
      <c r="D923" s="240"/>
      <c r="E923" s="465"/>
      <c r="F923" s="466"/>
      <c r="G923" s="467"/>
      <c r="H923" s="8" t="s">
        <v>6</v>
      </c>
      <c r="I923" s="8" t="s">
        <v>6</v>
      </c>
      <c r="J923" s="1"/>
      <c r="K923" s="1"/>
    </row>
    <row r="924" spans="1:11" ht="29.45" hidden="1" customHeight="1" x14ac:dyDescent="0.25">
      <c r="A924" s="376" t="str">
        <f>'02 LISTE DE CONTRÔLE ET RAPPORT'!A901</f>
        <v/>
      </c>
      <c r="B924" s="190">
        <v>6102.01</v>
      </c>
      <c r="C924" s="481" t="str">
        <f>'02 LISTE DE CONTRÔLE ET RAPPORT'!C901</f>
        <v>Description du défaut: Il manque une horloge de commande électromécanique pour garantir le bon déroulement du service d’entretien.</v>
      </c>
      <c r="D924" s="341" t="s">
        <v>2430</v>
      </c>
      <c r="E924" s="418"/>
      <c r="F924" s="418"/>
      <c r="G924" s="419"/>
      <c r="H924" s="8" t="s">
        <v>6</v>
      </c>
      <c r="I924" s="8" t="s">
        <v>6</v>
      </c>
      <c r="J924" s="1"/>
      <c r="K924" s="1"/>
    </row>
    <row r="925" spans="1:11" ht="58.35" hidden="1" customHeight="1" x14ac:dyDescent="0.25">
      <c r="A925" s="377" t="str">
        <f>'02 LISTE DE CONTRÔLE ET RAPPORT'!A902</f>
        <v/>
      </c>
      <c r="B925" s="326"/>
      <c r="C925" s="834" t="str">
        <f>'02 LISTE DE CONTRÔLE ET RAPPORT'!C902</f>
        <v>Afin d’assurer un service d’entretien correct selon les ITE, la ventilation doit être mise en marche environ 30-60 min. par jour au moyen d’une horloge de commande (ITE, page 3-8). Il faut faire installer une horloge de commande adéquate (horloge de commande électromécanique avec réserve de marche). Les temps de commutation doivent être visibles immédiatement et simplement; ils seront ensuite inscrits dans la liste de contrôle pour l’entretien.</v>
      </c>
      <c r="D925" s="835"/>
      <c r="E925" s="835"/>
      <c r="F925" s="835"/>
      <c r="G925" s="836"/>
      <c r="H925" s="8" t="s">
        <v>6</v>
      </c>
      <c r="I925" s="8" t="s">
        <v>6</v>
      </c>
      <c r="J925" s="1"/>
      <c r="K925" s="1"/>
    </row>
    <row r="926" spans="1:11" ht="29.45" hidden="1" customHeight="1" x14ac:dyDescent="0.25">
      <c r="A926" s="378" t="str">
        <f>'02 LISTE DE CONTRÔLE ET RAPPORT'!A903</f>
        <v/>
      </c>
      <c r="B926" s="191">
        <v>6102.02</v>
      </c>
      <c r="C926" s="62" t="str">
        <f>'02 LISTE DE CONTRÔLE ET RAPPORT'!C903</f>
        <v>Description du défaut: L’horloge de commande n’est pas simple à utiliser ou est inappropriée.</v>
      </c>
      <c r="D926" s="342" t="s">
        <v>2430</v>
      </c>
      <c r="E926" s="418"/>
      <c r="F926" s="418"/>
      <c r="G926" s="419"/>
      <c r="H926" s="8" t="s">
        <v>6</v>
      </c>
      <c r="I926" s="8" t="s">
        <v>6</v>
      </c>
      <c r="J926" s="1"/>
      <c r="K926" s="1"/>
    </row>
    <row r="927" spans="1:11" ht="72.599999999999994" hidden="1" customHeight="1" x14ac:dyDescent="0.25">
      <c r="A927" s="377" t="str">
        <f>'02 LISTE DE CONTRÔLE ET RAPPORT'!A904</f>
        <v/>
      </c>
      <c r="B927" s="326"/>
      <c r="C927" s="834" t="str">
        <f>'02 LISTE DE CONTRÔLE ET RAPPORT'!C904</f>
        <v>Il convient de remplacer cette horloge de commande électronique par une horloge de commande électromécanique simple avec réserve de marche. Les temps de commutation doivent être visibles immédiatement et simplement; ils seront ensuite inscrits dans le tableau d’exploitation «service d’entretien» dans le TS 1.</v>
      </c>
      <c r="D927" s="835"/>
      <c r="E927" s="835"/>
      <c r="F927" s="835"/>
      <c r="G927" s="836"/>
      <c r="H927" s="8" t="s">
        <v>6</v>
      </c>
      <c r="I927" s="8" t="s">
        <v>6</v>
      </c>
      <c r="J927" s="1"/>
      <c r="K927" s="1"/>
    </row>
    <row r="928" spans="1:11" ht="29.45" hidden="1" customHeight="1" x14ac:dyDescent="0.25">
      <c r="A928" s="378" t="str">
        <f>'02 LISTE DE CONTRÔLE ET RAPPORT'!A905</f>
        <v/>
      </c>
      <c r="B928" s="191">
        <v>6102.03</v>
      </c>
      <c r="C928" s="62" t="str">
        <f>'02 LISTE DE CONTRÔLE ET RAPPORT'!C905</f>
        <v>Description du défaut: Le réglage de l’horloge de commande ne correspond pas au service d’entretien défini.</v>
      </c>
      <c r="D928" s="342" t="s">
        <v>2430</v>
      </c>
      <c r="E928" s="418"/>
      <c r="F928" s="418"/>
      <c r="G928" s="419"/>
      <c r="H928" s="8" t="s">
        <v>6</v>
      </c>
      <c r="I928" s="8" t="s">
        <v>6</v>
      </c>
      <c r="J928" s="1"/>
      <c r="K928" s="1"/>
    </row>
    <row r="929" spans="1:11" ht="58.35" hidden="1" customHeight="1" thickBot="1" x14ac:dyDescent="0.3">
      <c r="A929" s="377" t="str">
        <f>'02 LISTE DE CONTRÔLE ET RAPPORT'!A906</f>
        <v/>
      </c>
      <c r="B929" s="326"/>
      <c r="C929" s="837" t="str">
        <f>'02 LISTE DE CONTRÔLE ET RAPPORT'!C906</f>
        <v>Les temps de commutation doivent être réglés selon les ITE page 3-8 et reportés dans le tableau d’exploitation pour le service d’entretien (voir exemple dans les ITE 2000, page 2-8). Le contrôle de l’horloge de commande lors du petit et du grand entretien doit être inscrit dans la LCE.</v>
      </c>
      <c r="D929" s="838"/>
      <c r="E929" s="838"/>
      <c r="F929" s="838"/>
      <c r="G929" s="839"/>
      <c r="H929" s="8" t="s">
        <v>6</v>
      </c>
      <c r="I929" s="8" t="s">
        <v>6</v>
      </c>
      <c r="J929" s="1"/>
      <c r="K929" s="1"/>
    </row>
    <row r="930" spans="1:11" ht="15" customHeight="1" thickBot="1" x14ac:dyDescent="0.3">
      <c r="A930" s="332" t="str">
        <f>'02 LISTE DE CONTRÔLE ET RAPPORT'!A907</f>
        <v/>
      </c>
      <c r="B930" s="207">
        <v>6103</v>
      </c>
      <c r="C930" s="480" t="str">
        <f>'02 LISTE DE CONTRÔLE ET RAPPORT'!C907</f>
        <v>Coffret externe à bornes</v>
      </c>
      <c r="D930" s="240"/>
      <c r="E930" s="465"/>
      <c r="F930" s="466"/>
      <c r="G930" s="467"/>
      <c r="H930" s="8" t="s">
        <v>6</v>
      </c>
      <c r="I930" s="8" t="s">
        <v>6</v>
      </c>
      <c r="J930" s="8" t="s">
        <v>6</v>
      </c>
      <c r="K930" s="8" t="s">
        <v>6</v>
      </c>
    </row>
    <row r="931" spans="1:11" ht="15" customHeight="1" x14ac:dyDescent="0.25">
      <c r="A931" s="383" t="str">
        <f>'02 LISTE DE CONTRÔLE ET RAPPORT'!A908</f>
        <v/>
      </c>
      <c r="B931" s="193">
        <v>6103.01</v>
      </c>
      <c r="C931" s="484" t="str">
        <f>'02 LISTE DE CONTRÔLE ET RAPPORT'!C908</f>
        <v>Description du défaut: Le coffret externe à bornes est manquant.</v>
      </c>
      <c r="D931" s="344" t="s">
        <v>2431</v>
      </c>
      <c r="E931" s="424"/>
      <c r="F931" s="424"/>
      <c r="G931" s="425"/>
      <c r="H931" s="8" t="s">
        <v>6</v>
      </c>
      <c r="I931" s="8" t="s">
        <v>6</v>
      </c>
      <c r="J931" s="8" t="s">
        <v>6</v>
      </c>
      <c r="K931" s="8" t="s">
        <v>6</v>
      </c>
    </row>
    <row r="932" spans="1:11" ht="44.1" customHeight="1" x14ac:dyDescent="0.25">
      <c r="A932" s="377" t="str">
        <f>'02 LISTE DE CONTRÔLE ET RAPPORT'!A909</f>
        <v/>
      </c>
      <c r="B932" s="326"/>
      <c r="C932" s="834" t="str">
        <f>'02 LISTE DE CONTRÔLE ET RAPPORT'!C909</f>
        <v>Il doit être installé par une entreprise spécialisée s’il existe une protection EMP. La marche à suivre doit être discutée avec l’autorité cantonale responsable des ouvrages de protection.</v>
      </c>
      <c r="D932" s="835"/>
      <c r="E932" s="835"/>
      <c r="F932" s="835"/>
      <c r="G932" s="836"/>
      <c r="H932" s="8" t="s">
        <v>6</v>
      </c>
      <c r="I932" s="8" t="s">
        <v>6</v>
      </c>
      <c r="J932" s="8" t="s">
        <v>6</v>
      </c>
      <c r="K932" s="8" t="s">
        <v>6</v>
      </c>
    </row>
    <row r="933" spans="1:11" ht="29.45" customHeight="1" x14ac:dyDescent="0.25">
      <c r="A933" s="390" t="str">
        <f>'02 LISTE DE CONTRÔLE ET RAPPORT'!A910</f>
        <v/>
      </c>
      <c r="B933" s="199">
        <v>6103.02</v>
      </c>
      <c r="C933" s="491" t="str">
        <f>'02 LISTE DE CONTRÔLE ET RAPPORT'!C910</f>
        <v>Description du défaut: Le coffret externe à bornes n’est pas plombé ou la protection contre les contacts accidentels est manquante.</v>
      </c>
      <c r="D933" s="347" t="s">
        <v>3</v>
      </c>
      <c r="E933" s="422"/>
      <c r="F933" s="422"/>
      <c r="G933" s="423"/>
      <c r="H933" s="8" t="s">
        <v>6</v>
      </c>
      <c r="I933" s="8" t="s">
        <v>6</v>
      </c>
      <c r="J933" s="8" t="s">
        <v>6</v>
      </c>
      <c r="K933" s="8" t="s">
        <v>6</v>
      </c>
    </row>
    <row r="934" spans="1:11" ht="29.45" customHeight="1" x14ac:dyDescent="0.25">
      <c r="A934" s="379" t="str">
        <f>'02 LISTE DE CONTRÔLE ET RAPPORT'!A911</f>
        <v/>
      </c>
      <c r="B934" s="229"/>
      <c r="C934" s="834" t="str">
        <f>'02 LISTE DE CONTRÔLE ET RAPPORT'!C911</f>
        <v xml:space="preserve">Le coffret externe à bornes doit être plombé ou la protection contre les contacts accidentels doit être complétée. </v>
      </c>
      <c r="D934" s="835"/>
      <c r="E934" s="835"/>
      <c r="F934" s="835"/>
      <c r="G934" s="836"/>
      <c r="H934" s="8" t="s">
        <v>6</v>
      </c>
      <c r="I934" s="8" t="s">
        <v>6</v>
      </c>
      <c r="J934" s="8" t="s">
        <v>6</v>
      </c>
      <c r="K934" s="8" t="s">
        <v>6</v>
      </c>
    </row>
    <row r="935" spans="1:11" ht="58.35" customHeight="1" x14ac:dyDescent="0.25">
      <c r="A935" s="381" t="str">
        <f>'02 LISTE DE CONTRÔLE ET RAPPORT'!A912</f>
        <v/>
      </c>
      <c r="B935" s="225"/>
      <c r="C935" s="834" t="str">
        <f>'02 LISTE DE CONTRÔLE ET RAPPORT'!C912</f>
        <v>L’élimination de ce défaut doit être confiée à une entreprise spécialisée. En l’absence d’une telle mesure, la situation peut être constitutive d’un danger susceptible d’avoir des conséquences en termes de responsabilité civile pour le propriétaire. Celui-ci doit en être informé. En cas de défaut, la marche à suivre doit être discutée avec l’autorité cantonale responsable des ouvrages de protection.</v>
      </c>
      <c r="D935" s="835"/>
      <c r="E935" s="835"/>
      <c r="F935" s="835"/>
      <c r="G935" s="836"/>
      <c r="H935" s="8" t="s">
        <v>6</v>
      </c>
      <c r="I935" s="8" t="s">
        <v>6</v>
      </c>
      <c r="J935" s="8" t="s">
        <v>6</v>
      </c>
      <c r="K935" s="8" t="s">
        <v>6</v>
      </c>
    </row>
    <row r="936" spans="1:11" ht="29.45" customHeight="1" x14ac:dyDescent="0.25">
      <c r="A936" s="390" t="str">
        <f>'02 LISTE DE CONTRÔLE ET RAPPORT'!A913</f>
        <v/>
      </c>
      <c r="B936" s="199">
        <v>6103.03</v>
      </c>
      <c r="C936" s="491" t="str">
        <f>'02 LISTE DE CONTRÔLE ET RAPPORT'!C913</f>
        <v>Description du défaut: Il manque l’autocollant d’avertissement «À n’utiliser qu’en situation d’urgence».</v>
      </c>
      <c r="D936" s="347" t="s">
        <v>3</v>
      </c>
      <c r="E936" s="422"/>
      <c r="F936" s="422"/>
      <c r="G936" s="423"/>
      <c r="H936" s="8" t="s">
        <v>6</v>
      </c>
      <c r="I936" s="8" t="s">
        <v>6</v>
      </c>
      <c r="J936" s="8" t="s">
        <v>6</v>
      </c>
      <c r="K936" s="8" t="s">
        <v>6</v>
      </c>
    </row>
    <row r="937" spans="1:11" ht="29.45" customHeight="1" x14ac:dyDescent="0.25">
      <c r="A937" s="379" t="str">
        <f>'02 LISTE DE CONTRÔLE ET RAPPORT'!A914</f>
        <v/>
      </c>
      <c r="B937" s="229"/>
      <c r="C937" s="834" t="str">
        <f>'02 LISTE DE CONTRÔLE ET RAPPORT'!C914</f>
        <v>Il convient de se procurer l’autocollant d’avertissement par l’intermédiaire de l’autorité cantonale responsable des ouvrages de protection.</v>
      </c>
      <c r="D937" s="835"/>
      <c r="E937" s="835"/>
      <c r="F937" s="835"/>
      <c r="G937" s="836"/>
      <c r="H937" s="8" t="s">
        <v>6</v>
      </c>
      <c r="I937" s="8" t="s">
        <v>6</v>
      </c>
      <c r="J937" s="8" t="s">
        <v>6</v>
      </c>
      <c r="K937" s="8" t="s">
        <v>6</v>
      </c>
    </row>
    <row r="938" spans="1:11" ht="44.1" customHeight="1" x14ac:dyDescent="0.25">
      <c r="A938" s="381" t="str">
        <f>'02 LISTE DE CONTRÔLE ET RAPPORT'!A915</f>
        <v/>
      </c>
      <c r="B938" s="225"/>
      <c r="C938" s="834" t="str">
        <f>'02 LISTE DE CONTRÔLE ET RAPPORT'!C915</f>
        <v>Un tel défaut peut être constitutif d’un danger susceptible d’avoir des conséquences en termes de responsabilité civile pour le propriétaire. Celui-ci doit en être informé.</v>
      </c>
      <c r="D938" s="835"/>
      <c r="E938" s="835"/>
      <c r="F938" s="835"/>
      <c r="G938" s="836"/>
      <c r="H938" s="8" t="s">
        <v>6</v>
      </c>
      <c r="I938" s="8" t="s">
        <v>6</v>
      </c>
      <c r="J938" s="8" t="s">
        <v>6</v>
      </c>
      <c r="K938" s="8" t="s">
        <v>6</v>
      </c>
    </row>
    <row r="939" spans="1:11" ht="15" customHeight="1" x14ac:dyDescent="0.25">
      <c r="A939" s="390" t="str">
        <f>'02 LISTE DE CONTRÔLE ET RAPPORT'!A916</f>
        <v/>
      </c>
      <c r="B939" s="199">
        <v>6103.04</v>
      </c>
      <c r="C939" s="491" t="str">
        <f>'02 LISTE DE CONTRÔLE ET RAPPORT'!C916</f>
        <v>Description du défaut: Le schéma électrique est manquant.</v>
      </c>
      <c r="D939" s="347" t="s">
        <v>3</v>
      </c>
      <c r="E939" s="422"/>
      <c r="F939" s="422"/>
      <c r="G939" s="423"/>
      <c r="H939" s="8" t="s">
        <v>6</v>
      </c>
      <c r="I939" s="8" t="s">
        <v>6</v>
      </c>
      <c r="J939" s="8" t="s">
        <v>6</v>
      </c>
      <c r="K939" s="8" t="s">
        <v>6</v>
      </c>
    </row>
    <row r="940" spans="1:11" ht="29.45" customHeight="1" x14ac:dyDescent="0.25">
      <c r="A940" s="379" t="str">
        <f>'02 LISTE DE CONTRÔLE ET RAPPORT'!A917</f>
        <v/>
      </c>
      <c r="B940" s="229"/>
      <c r="C940" s="834" t="str">
        <f>'02 LISTE DE CONTRÔLE ET RAPPORT'!C917</f>
        <v>Il convient de se procurer ou d’établir un schéma électrique et de le fixer à l’intérieur du coffret à bornes.</v>
      </c>
      <c r="D940" s="835"/>
      <c r="E940" s="835"/>
      <c r="F940" s="835"/>
      <c r="G940" s="836"/>
      <c r="H940" s="8" t="s">
        <v>6</v>
      </c>
      <c r="I940" s="8" t="s">
        <v>6</v>
      </c>
      <c r="J940" s="8" t="s">
        <v>6</v>
      </c>
      <c r="K940" s="8" t="s">
        <v>6</v>
      </c>
    </row>
    <row r="941" spans="1:11" ht="44.1" customHeight="1" thickBot="1" x14ac:dyDescent="0.3">
      <c r="A941" s="381" t="str">
        <f>'02 LISTE DE CONTRÔLE ET RAPPORT'!A918</f>
        <v/>
      </c>
      <c r="B941" s="225"/>
      <c r="C941" s="837" t="str">
        <f>'02 LISTE DE CONTRÔLE ET RAPPORT'!C918</f>
        <v>Un tel défaut peut être constitutif d’un danger susceptible d’avoir des conséquences en termes de responsabilité civile pour le propriétaire. Celui-ci doit en être informé.</v>
      </c>
      <c r="D941" s="838"/>
      <c r="E941" s="838"/>
      <c r="F941" s="838"/>
      <c r="G941" s="839"/>
      <c r="H941" s="8" t="s">
        <v>6</v>
      </c>
      <c r="I941" s="8" t="s">
        <v>6</v>
      </c>
      <c r="J941" s="8" t="s">
        <v>6</v>
      </c>
      <c r="K941" s="8" t="s">
        <v>6</v>
      </c>
    </row>
    <row r="942" spans="1:11" ht="15" customHeight="1" thickBot="1" x14ac:dyDescent="0.3">
      <c r="A942" s="329" t="str">
        <f>'02 LISTE DE CONTRÔLE ET RAPPORT'!A919</f>
        <v/>
      </c>
      <c r="B942" s="401">
        <v>6200</v>
      </c>
      <c r="C942" s="374" t="str">
        <f>'02 LISTE DE CONTRÔLE ET RAPPORT'!C919</f>
        <v>Protection EMP, schémas et aspects administratifs</v>
      </c>
      <c r="D942" s="330"/>
      <c r="E942" s="371"/>
      <c r="F942" s="371"/>
      <c r="G942" s="372"/>
      <c r="H942" s="8" t="s">
        <v>6</v>
      </c>
      <c r="I942" s="8" t="s">
        <v>6</v>
      </c>
      <c r="J942" s="8" t="s">
        <v>6</v>
      </c>
      <c r="K942" s="8" t="s">
        <v>6</v>
      </c>
    </row>
    <row r="943" spans="1:11" ht="15" customHeight="1" thickBot="1" x14ac:dyDescent="0.3">
      <c r="A943" s="332" t="str">
        <f>'02 LISTE DE CONTRÔLE ET RAPPORT'!A920</f>
        <v/>
      </c>
      <c r="B943" s="207">
        <v>6201</v>
      </c>
      <c r="C943" s="480" t="str">
        <f>'02 LISTE DE CONTRÔLE ET RAPPORT'!C920</f>
        <v xml:space="preserve">Installations EMP </v>
      </c>
      <c r="D943" s="240"/>
      <c r="E943" s="465"/>
      <c r="F943" s="466"/>
      <c r="G943" s="467"/>
      <c r="H943" s="8" t="s">
        <v>6</v>
      </c>
      <c r="I943" s="8" t="s">
        <v>6</v>
      </c>
      <c r="J943" s="8" t="s">
        <v>6</v>
      </c>
      <c r="K943" s="8" t="s">
        <v>6</v>
      </c>
    </row>
    <row r="944" spans="1:11" ht="44.1" customHeight="1" x14ac:dyDescent="0.25">
      <c r="A944" s="383" t="str">
        <f>'02 LISTE DE CONTRÔLE ET RAPPORT'!A921</f>
        <v/>
      </c>
      <c r="B944" s="193">
        <v>6201.01</v>
      </c>
      <c r="C944" s="484" t="str">
        <f>'02 LISTE DE CONTRÔLE ET RAPPORT'!C921</f>
        <v>Description du défaut: L’ouvrage de protection dispose d’une protection EMP qui a manifestement été modifiée dans le cadre de travaux d’installation effectués selon les critères appliqués dans la pratique courante.</v>
      </c>
      <c r="D944" s="344" t="s">
        <v>2431</v>
      </c>
      <c r="E944" s="424"/>
      <c r="F944" s="424"/>
      <c r="G944" s="425"/>
      <c r="H944" s="8" t="s">
        <v>6</v>
      </c>
      <c r="I944" s="8" t="s">
        <v>6</v>
      </c>
      <c r="J944" s="8" t="s">
        <v>6</v>
      </c>
      <c r="K944" s="8" t="s">
        <v>6</v>
      </c>
    </row>
    <row r="945" spans="1:11" ht="29.45" customHeight="1" x14ac:dyDescent="0.25">
      <c r="A945" s="377" t="str">
        <f>'02 LISTE DE CONTRÔLE ET RAPPORT'!A922</f>
        <v/>
      </c>
      <c r="B945" s="326"/>
      <c r="C945" s="834" t="str">
        <f>'02 LISTE DE CONTRÔLE ET RAPPORT'!C922</f>
        <v>En cas de défaut, la marche à suivre doit être discutée avec l’autorité cantonale responsable des ouvrages de protection.</v>
      </c>
      <c r="D945" s="835"/>
      <c r="E945" s="835"/>
      <c r="F945" s="835"/>
      <c r="G945" s="836"/>
      <c r="H945" s="8" t="s">
        <v>6</v>
      </c>
      <c r="I945" s="8" t="s">
        <v>6</v>
      </c>
      <c r="J945" s="8" t="s">
        <v>6</v>
      </c>
      <c r="K945" s="8" t="s">
        <v>6</v>
      </c>
    </row>
    <row r="946" spans="1:11" ht="29.45" customHeight="1" x14ac:dyDescent="0.25">
      <c r="A946" s="384" t="str">
        <f>'02 LISTE DE CONTRÔLE ET RAPPORT'!A923</f>
        <v/>
      </c>
      <c r="B946" s="63">
        <v>6201.02</v>
      </c>
      <c r="C946" s="485" t="str">
        <f>'02 LISTE DE CONTRÔLE ET RAPPORT'!C923</f>
        <v>Description du défaut: Les raccords EMP ne sont pas bien vissés.</v>
      </c>
      <c r="D946" s="345" t="s">
        <v>2431</v>
      </c>
      <c r="E946" s="424"/>
      <c r="F946" s="424"/>
      <c r="G946" s="425"/>
      <c r="H946" s="8" t="s">
        <v>6</v>
      </c>
      <c r="I946" s="8" t="s">
        <v>6</v>
      </c>
      <c r="J946" s="8" t="s">
        <v>6</v>
      </c>
      <c r="K946" s="8" t="s">
        <v>6</v>
      </c>
    </row>
    <row r="947" spans="1:11" ht="15" customHeight="1" x14ac:dyDescent="0.25">
      <c r="A947" s="379" t="str">
        <f>'02 LISTE DE CONTRÔLE ET RAPPORT'!A924</f>
        <v/>
      </c>
      <c r="B947" s="229"/>
      <c r="C947" s="834" t="str">
        <f>'02 LISTE DE CONTRÔLE ET RAPPORT'!C924</f>
        <v>La protection EMP n’est plus assurée.</v>
      </c>
      <c r="D947" s="835"/>
      <c r="E947" s="835"/>
      <c r="F947" s="835"/>
      <c r="G947" s="836"/>
      <c r="H947" s="8" t="s">
        <v>6</v>
      </c>
      <c r="I947" s="8" t="s">
        <v>6</v>
      </c>
      <c r="J947" s="8" t="s">
        <v>6</v>
      </c>
      <c r="K947" s="8" t="s">
        <v>6</v>
      </c>
    </row>
    <row r="948" spans="1:11" ht="44.1" customHeight="1" x14ac:dyDescent="0.25">
      <c r="A948" s="381" t="str">
        <f>'02 LISTE DE CONTRÔLE ET RAPPORT'!A925</f>
        <v/>
      </c>
      <c r="B948" s="225"/>
      <c r="C948" s="834" t="str">
        <f>'02 LISTE DE CONTRÔLE ET RAPPORT'!C925</f>
        <v>Afin d’assurer une protection parfaite contre l’EMP, il convient de contrôler tous les raccords filetés et de les resserrer si nécessaire.</v>
      </c>
      <c r="D948" s="835"/>
      <c r="E948" s="835"/>
      <c r="F948" s="835"/>
      <c r="G948" s="836"/>
      <c r="H948" s="8" t="s">
        <v>6</v>
      </c>
      <c r="I948" s="8" t="s">
        <v>6</v>
      </c>
      <c r="J948" s="8" t="s">
        <v>6</v>
      </c>
      <c r="K948" s="8" t="s">
        <v>6</v>
      </c>
    </row>
    <row r="949" spans="1:11" ht="44.1" customHeight="1" x14ac:dyDescent="0.25">
      <c r="A949" s="384" t="str">
        <f>'02 LISTE DE CONTRÔLE ET RAPPORT'!A926</f>
        <v/>
      </c>
      <c r="B949" s="63">
        <v>6201.03</v>
      </c>
      <c r="C949" s="485" t="str">
        <f>'02 LISTE DE CONTRÔLE ET RAPPORT'!C926</f>
        <v>Description du défaut: Des installations ultérieures n’ont pas été effectuées sur la base d’un projet examiné et approuvé par l’OFPP.</v>
      </c>
      <c r="D949" s="345" t="s">
        <v>2431</v>
      </c>
      <c r="E949" s="424"/>
      <c r="F949" s="424"/>
      <c r="G949" s="425"/>
      <c r="H949" s="8" t="s">
        <v>6</v>
      </c>
      <c r="I949" s="8" t="s">
        <v>6</v>
      </c>
      <c r="J949" s="8" t="s">
        <v>6</v>
      </c>
      <c r="K949" s="8" t="s">
        <v>6</v>
      </c>
    </row>
    <row r="950" spans="1:11" ht="58.35" customHeight="1" x14ac:dyDescent="0.25">
      <c r="A950" s="377" t="str">
        <f>'02 LISTE DE CONTRÔLE ET RAPPORT'!A927</f>
        <v/>
      </c>
      <c r="B950" s="326"/>
      <c r="C950" s="834" t="str">
        <f>'02 LISTE DE CONTRÔLE ET RAPPORT'!C927</f>
        <v>La protection EMP n’est plus garantie. Un projet correspondant doit être élaboré et soumis à l’OFPP par la voie de service pour approbation. L’installation réalisée ultérieurement doit être corrigée conformément aux prescriptions en vigueur pour ces installations. La marche à suivre doit être discutée avec l’autorité cantonale responsable des ouvrages de protection.</v>
      </c>
      <c r="D950" s="835"/>
      <c r="E950" s="835"/>
      <c r="F950" s="835"/>
      <c r="G950" s="836"/>
      <c r="H950" s="8" t="s">
        <v>6</v>
      </c>
      <c r="I950" s="8" t="s">
        <v>6</v>
      </c>
      <c r="J950" s="8" t="s">
        <v>6</v>
      </c>
      <c r="K950" s="8" t="s">
        <v>6</v>
      </c>
    </row>
    <row r="951" spans="1:11" ht="29.45" customHeight="1" x14ac:dyDescent="0.25">
      <c r="A951" s="384" t="str">
        <f>'02 LISTE DE CONTRÔLE ET RAPPORT'!A928</f>
        <v/>
      </c>
      <c r="B951" s="63">
        <v>6201.04</v>
      </c>
      <c r="C951" s="485" t="str">
        <f>'02 LISTE DE CONTRÔLE ET RAPPORT'!C928</f>
        <v>Description du défaut: Les pièces métalliques fixes de plus de 1 m2 ne sont pas raccordées à la liaison équipotentielle.</v>
      </c>
      <c r="D951" s="345" t="s">
        <v>2431</v>
      </c>
      <c r="E951" s="424"/>
      <c r="F951" s="424"/>
      <c r="G951" s="425"/>
      <c r="H951" s="8" t="s">
        <v>6</v>
      </c>
      <c r="I951" s="8" t="s">
        <v>6</v>
      </c>
      <c r="J951" s="8" t="s">
        <v>6</v>
      </c>
      <c r="K951" s="8" t="s">
        <v>6</v>
      </c>
    </row>
    <row r="952" spans="1:11" ht="44.1" customHeight="1" x14ac:dyDescent="0.25">
      <c r="A952" s="377" t="str">
        <f>'02 LISTE DE CONTRÔLE ET RAPPORT'!A929</f>
        <v/>
      </c>
      <c r="B952" s="326"/>
      <c r="C952" s="834" t="str">
        <f>'02 LISTE DE CONTRÔLE ET RAPPORT'!C929</f>
        <v>Les couvercles métalliques fixes de plus de 1 m2 (surface) doivent être raccordés à la liaison équipotentielle selon la directive DePC. Ce défaut doit être corrigé par une entreprise spécialisée.</v>
      </c>
      <c r="D952" s="835"/>
      <c r="E952" s="835"/>
      <c r="F952" s="835"/>
      <c r="G952" s="836"/>
      <c r="H952" s="8" t="s">
        <v>6</v>
      </c>
      <c r="I952" s="8" t="s">
        <v>6</v>
      </c>
      <c r="J952" s="8" t="s">
        <v>6</v>
      </c>
      <c r="K952" s="8" t="s">
        <v>6</v>
      </c>
    </row>
    <row r="953" spans="1:11" ht="29.45" customHeight="1" x14ac:dyDescent="0.25">
      <c r="A953" s="384" t="str">
        <f>'02 LISTE DE CONTRÔLE ET RAPPORT'!A930</f>
        <v/>
      </c>
      <c r="B953" s="63">
        <v>6201.05</v>
      </c>
      <c r="C953" s="485" t="str">
        <f>'02 LISTE DE CONTRÔLE ET RAPPORT'!C930</f>
        <v>Description du défaut: Les composants ne sont manifestement pas raccordés correctement à la protection EMP.</v>
      </c>
      <c r="D953" s="345" t="s">
        <v>2431</v>
      </c>
      <c r="E953" s="424"/>
      <c r="F953" s="424"/>
      <c r="G953" s="425"/>
      <c r="H953" s="8" t="s">
        <v>6</v>
      </c>
      <c r="I953" s="8" t="s">
        <v>6</v>
      </c>
      <c r="J953" s="8" t="s">
        <v>6</v>
      </c>
      <c r="K953" s="8" t="s">
        <v>6</v>
      </c>
    </row>
    <row r="954" spans="1:11" ht="58.35" customHeight="1" thickBot="1" x14ac:dyDescent="0.3">
      <c r="A954" s="377" t="str">
        <f>'02 LISTE DE CONTRÔLE ET RAPPORT'!A931</f>
        <v/>
      </c>
      <c r="B954" s="326"/>
      <c r="C954" s="837" t="str">
        <f>'02 LISTE DE CONTRÔLE ET RAPPORT'!C931</f>
        <v>La protection EMP n’est donc plus assurée. Les composants doivent être correctement raccordés conformément aux prescriptions en vigueur pour ces installations. La marche à suivre doit être discutée avec l’autorité cantonale responsable des ouvrages de protection.</v>
      </c>
      <c r="D954" s="838"/>
      <c r="E954" s="838"/>
      <c r="F954" s="838"/>
      <c r="G954" s="839"/>
      <c r="H954" s="8" t="s">
        <v>6</v>
      </c>
      <c r="I954" s="8" t="s">
        <v>6</v>
      </c>
      <c r="J954" s="8" t="s">
        <v>6</v>
      </c>
      <c r="K954" s="8" t="s">
        <v>6</v>
      </c>
    </row>
    <row r="955" spans="1:11" ht="15" customHeight="1" thickBot="1" x14ac:dyDescent="0.3">
      <c r="A955" s="332" t="str">
        <f>'02 LISTE DE CONTRÔLE ET RAPPORT'!A932</f>
        <v/>
      </c>
      <c r="B955" s="207">
        <v>6202</v>
      </c>
      <c r="C955" s="480" t="str">
        <f>'02 LISTE DE CONTRÔLE ET RAPPORT'!C932</f>
        <v xml:space="preserve">Schéma général du courant fort </v>
      </c>
      <c r="D955" s="240"/>
      <c r="E955" s="465"/>
      <c r="F955" s="466"/>
      <c r="G955" s="467"/>
      <c r="H955" s="8" t="s">
        <v>6</v>
      </c>
      <c r="I955" s="8" t="s">
        <v>6</v>
      </c>
      <c r="J955" s="8" t="s">
        <v>6</v>
      </c>
      <c r="K955" s="1"/>
    </row>
    <row r="956" spans="1:11" ht="29.45" customHeight="1" x14ac:dyDescent="0.25">
      <c r="A956" s="376" t="str">
        <f>'02 LISTE DE CONTRÔLE ET RAPPORT'!A933</f>
        <v/>
      </c>
      <c r="B956" s="190">
        <v>6202.01</v>
      </c>
      <c r="C956" s="481" t="str">
        <f>'02 LISTE DE CONTRÔLE ET RAPPORT'!C933</f>
        <v>Description du défaut: Le schéma général du courant fort n’est pas monté en permanence à portée de vue du tableau principal (TP).</v>
      </c>
      <c r="D956" s="341" t="s">
        <v>2430</v>
      </c>
      <c r="E956" s="418"/>
      <c r="F956" s="418"/>
      <c r="G956" s="419"/>
      <c r="H956" s="8" t="s">
        <v>6</v>
      </c>
      <c r="I956" s="8" t="s">
        <v>6</v>
      </c>
      <c r="J956" s="8" t="s">
        <v>6</v>
      </c>
      <c r="K956" s="1"/>
    </row>
    <row r="957" spans="1:11" ht="29.45" customHeight="1" x14ac:dyDescent="0.25">
      <c r="A957" s="377" t="str">
        <f>'02 LISTE DE CONTRÔLE ET RAPPORT'!A934</f>
        <v/>
      </c>
      <c r="B957" s="326"/>
      <c r="C957" s="834" t="str">
        <f>'02 LISTE DE CONTRÔLE ET RAPPORT'!C934</f>
        <v>Il doit être établi et fixé bien en évidence et de façon permanente près du tableau principal.</v>
      </c>
      <c r="D957" s="835"/>
      <c r="E957" s="835"/>
      <c r="F957" s="835"/>
      <c r="G957" s="836"/>
      <c r="H957" s="8" t="s">
        <v>6</v>
      </c>
      <c r="I957" s="8" t="s">
        <v>6</v>
      </c>
      <c r="J957" s="8" t="s">
        <v>6</v>
      </c>
      <c r="K957" s="1"/>
    </row>
    <row r="958" spans="1:11" ht="29.45" customHeight="1" x14ac:dyDescent="0.25">
      <c r="A958" s="378" t="str">
        <f>'02 LISTE DE CONTRÔLE ET RAPPORT'!A935</f>
        <v/>
      </c>
      <c r="B958" s="191">
        <v>6202.02</v>
      </c>
      <c r="C958" s="62" t="str">
        <f>'02 LISTE DE CONTRÔLE ET RAPPORT'!C935</f>
        <v>Description du défaut: Les modes de fonctionnement suivants ne sont pas visibles sur le schéma général du courant fort:</v>
      </c>
      <c r="D958" s="342" t="s">
        <v>2430</v>
      </c>
      <c r="E958" s="418"/>
      <c r="F958" s="418"/>
      <c r="G958" s="419"/>
      <c r="H958" s="8" t="s">
        <v>6</v>
      </c>
      <c r="I958" s="8" t="s">
        <v>6</v>
      </c>
      <c r="J958" s="8" t="s">
        <v>6</v>
      </c>
      <c r="K958" s="1"/>
    </row>
    <row r="959" spans="1:11" ht="15" customHeight="1" x14ac:dyDescent="0.25">
      <c r="A959" s="379" t="str">
        <f>'02 LISTE DE CONTRÔLE ET RAPPORT'!A936</f>
        <v/>
      </c>
      <c r="B959" s="229"/>
      <c r="C959" s="853" t="str">
        <f>'02 LISTE DE CONTRÔLE ET RAPPORT'!C936</f>
        <v>-        fonctionnement normal (à partir du réseau local),</v>
      </c>
      <c r="D959" s="854"/>
      <c r="E959" s="854"/>
      <c r="F959" s="854"/>
      <c r="G959" s="855"/>
      <c r="H959" s="8" t="s">
        <v>6</v>
      </c>
      <c r="I959" s="8" t="s">
        <v>6</v>
      </c>
      <c r="J959" s="8" t="s">
        <v>6</v>
      </c>
      <c r="K959" s="1"/>
    </row>
    <row r="960" spans="1:11" ht="15" customHeight="1" x14ac:dyDescent="0.25">
      <c r="A960" s="380" t="str">
        <f>'02 LISTE DE CONTRÔLE ET RAPPORT'!A937</f>
        <v/>
      </c>
      <c r="B960" s="222"/>
      <c r="C960" s="853" t="str">
        <f>'02 LISTE DE CONTRÔLE ET RAPPORT'!C937</f>
        <v>-        groupe électrogène de secours,</v>
      </c>
      <c r="D960" s="854"/>
      <c r="E960" s="854"/>
      <c r="F960" s="854"/>
      <c r="G960" s="855"/>
      <c r="H960" s="8" t="s">
        <v>6</v>
      </c>
      <c r="I960" s="8" t="s">
        <v>6</v>
      </c>
      <c r="J960" s="8" t="s">
        <v>6</v>
      </c>
      <c r="K960" s="1"/>
    </row>
    <row r="961" spans="1:11" ht="15" customHeight="1" x14ac:dyDescent="0.25">
      <c r="A961" s="380" t="str">
        <f>'02 LISTE DE CONTRÔLE ET RAPPORT'!A938</f>
        <v/>
      </c>
      <c r="B961" s="222"/>
      <c r="C961" s="853" t="str">
        <f>'02 LISTE DE CONTRÔLE ET RAPPORT'!C938</f>
        <v>-        alimentation de secours et</v>
      </c>
      <c r="D961" s="854"/>
      <c r="E961" s="854"/>
      <c r="F961" s="854"/>
      <c r="G961" s="855"/>
      <c r="H961" s="8" t="s">
        <v>6</v>
      </c>
      <c r="I961" s="8" t="s">
        <v>6</v>
      </c>
      <c r="J961" s="8" t="s">
        <v>6</v>
      </c>
      <c r="K961" s="1"/>
    </row>
    <row r="962" spans="1:11" ht="15" customHeight="1" x14ac:dyDescent="0.25">
      <c r="A962" s="380" t="str">
        <f>'02 LISTE DE CONTRÔLE ET RAPPORT'!A939</f>
        <v/>
      </c>
      <c r="B962" s="222"/>
      <c r="C962" s="853" t="str">
        <f>'02 LISTE DE CONTRÔLE ET RAPPORT'!C939</f>
        <v>-        production d’énergie.</v>
      </c>
      <c r="D962" s="854"/>
      <c r="E962" s="854"/>
      <c r="F962" s="854"/>
      <c r="G962" s="855"/>
      <c r="H962" s="8" t="s">
        <v>6</v>
      </c>
      <c r="I962" s="8" t="s">
        <v>6</v>
      </c>
      <c r="J962" s="8" t="s">
        <v>6</v>
      </c>
      <c r="K962" s="1"/>
    </row>
    <row r="963" spans="1:11" ht="72.599999999999994" customHeight="1" thickBot="1" x14ac:dyDescent="0.3">
      <c r="A963" s="381" t="str">
        <f>'02 LISTE DE CONTRÔLE ET RAPPORT'!A940</f>
        <v/>
      </c>
      <c r="B963" s="225"/>
      <c r="C963" s="868" t="str">
        <f>'02 LISTE DE CONTRÔLE ET RAPPORT'!C940</f>
        <v>Le schéma général du courant fort doit indiquer comment régler les différents modes de fonctionnement de l’alimentation en énergie électrique selon la liste. La marche à suivre pour éliminer ce défaut doit être discutée avec l’autorité cantonale responsable des ouvrages de protection.</v>
      </c>
      <c r="D963" s="869"/>
      <c r="E963" s="869"/>
      <c r="F963" s="869"/>
      <c r="G963" s="870"/>
      <c r="H963" s="8" t="s">
        <v>6</v>
      </c>
      <c r="I963" s="8" t="s">
        <v>6</v>
      </c>
      <c r="J963" s="8" t="s">
        <v>6</v>
      </c>
      <c r="K963" s="1"/>
    </row>
    <row r="964" spans="1:11" ht="15" customHeight="1" thickBot="1" x14ac:dyDescent="0.3">
      <c r="A964" s="332" t="str">
        <f>'02 LISTE DE CONTRÔLE ET RAPPORT'!A941</f>
        <v/>
      </c>
      <c r="B964" s="207">
        <v>6203</v>
      </c>
      <c r="C964" s="480" t="str">
        <f>'02 LISTE DE CONTRÔLE ET RAPPORT'!C941</f>
        <v xml:space="preserve">Documents </v>
      </c>
      <c r="D964" s="240"/>
      <c r="E964" s="465"/>
      <c r="F964" s="466"/>
      <c r="G964" s="467"/>
      <c r="H964" s="8" t="s">
        <v>6</v>
      </c>
      <c r="I964" s="8" t="s">
        <v>6</v>
      </c>
      <c r="J964" s="8" t="s">
        <v>6</v>
      </c>
      <c r="K964" s="8" t="s">
        <v>6</v>
      </c>
    </row>
    <row r="965" spans="1:11" ht="29.45" customHeight="1" x14ac:dyDescent="0.25">
      <c r="A965" s="376" t="str">
        <f>'02 LISTE DE CONTRÔLE ET RAPPORT'!A942</f>
        <v/>
      </c>
      <c r="B965" s="190">
        <v>6203.01</v>
      </c>
      <c r="C965" s="481" t="str">
        <f>'02 LISTE DE CONTRÔLE ET RAPPORT'!C942</f>
        <v>Description du défaut: Les schémas avec les modes de fonctionnement dans les tableaux de distribution (TP et TS [tableau secondaire]) sont manquants.</v>
      </c>
      <c r="D965" s="341" t="s">
        <v>2430</v>
      </c>
      <c r="E965" s="418"/>
      <c r="F965" s="418"/>
      <c r="G965" s="419"/>
      <c r="H965" s="8" t="s">
        <v>6</v>
      </c>
      <c r="I965" s="8" t="s">
        <v>6</v>
      </c>
      <c r="J965" s="8" t="s">
        <v>6</v>
      </c>
      <c r="K965" s="8" t="s">
        <v>6</v>
      </c>
    </row>
    <row r="966" spans="1:11" ht="58.35" customHeight="1" x14ac:dyDescent="0.25">
      <c r="A966" s="377" t="str">
        <f>'02 LISTE DE CONTRÔLE ET RAPPORT'!A943</f>
        <v/>
      </c>
      <c r="B966" s="326"/>
      <c r="C966" s="834" t="str">
        <f>'02 LISTE DE CONTRÔLE ET RAPPORT'!C943</f>
        <v>Il convient de se procurer ces schémas (év. auprès du propriétaire/de la commune, de l’OPC ou du canton) ou de les faire établir par un planificateur spécialisé puis de les placer dans le compartiment prévu à cet effet dans le tableau de distribution et dans la documentation de l’ouvrage de protection.</v>
      </c>
      <c r="D966" s="835"/>
      <c r="E966" s="835"/>
      <c r="F966" s="835"/>
      <c r="G966" s="836"/>
      <c r="H966" s="8" t="s">
        <v>6</v>
      </c>
      <c r="I966" s="8" t="s">
        <v>6</v>
      </c>
      <c r="J966" s="8" t="s">
        <v>6</v>
      </c>
      <c r="K966" s="8" t="s">
        <v>6</v>
      </c>
    </row>
    <row r="967" spans="1:11" ht="29.45" customHeight="1" x14ac:dyDescent="0.25">
      <c r="A967" s="378" t="str">
        <f>'02 LISTE DE CONTRÔLE ET RAPPORT'!A944</f>
        <v/>
      </c>
      <c r="B967" s="191">
        <v>6203.02</v>
      </c>
      <c r="C967" s="62" t="str">
        <f>'02 LISTE DE CONTRÔLE ET RAPPORT'!C944</f>
        <v>Description du défaut: Les schémas dans les tableaux de distribution ne sont pas tenus à jour.</v>
      </c>
      <c r="D967" s="342" t="s">
        <v>2430</v>
      </c>
      <c r="E967" s="418"/>
      <c r="F967" s="418"/>
      <c r="G967" s="419"/>
      <c r="H967" s="8" t="s">
        <v>6</v>
      </c>
      <c r="I967" s="8" t="s">
        <v>6</v>
      </c>
      <c r="J967" s="8" t="s">
        <v>6</v>
      </c>
      <c r="K967" s="8" t="s">
        <v>6</v>
      </c>
    </row>
    <row r="968" spans="1:11" ht="44.1" customHeight="1" x14ac:dyDescent="0.25">
      <c r="A968" s="377" t="str">
        <f>'02 LISTE DE CONTRÔLE ET RAPPORT'!A945</f>
        <v/>
      </c>
      <c r="B968" s="326"/>
      <c r="C968" s="834" t="str">
        <f>'02 LISTE DE CONTRÔLE ET RAPPORT'!C945</f>
        <v>Ces documents doivent être mis à jour par un planificateur spécialisé. La documentation de l’ouvrage de protection doit être complétée en conséquence.</v>
      </c>
      <c r="D968" s="835"/>
      <c r="E968" s="835"/>
      <c r="F968" s="835"/>
      <c r="G968" s="836"/>
      <c r="H968" s="8" t="s">
        <v>6</v>
      </c>
      <c r="I968" s="8" t="s">
        <v>6</v>
      </c>
      <c r="J968" s="8" t="s">
        <v>6</v>
      </c>
      <c r="K968" s="8" t="s">
        <v>6</v>
      </c>
    </row>
    <row r="969" spans="1:11" ht="29.45" customHeight="1" x14ac:dyDescent="0.25">
      <c r="A969" s="384" t="str">
        <f>'02 LISTE DE CONTRÔLE ET RAPPORT'!A946</f>
        <v/>
      </c>
      <c r="B969" s="63">
        <v>6203.03</v>
      </c>
      <c r="C969" s="485" t="str">
        <f>'02 LISTE DE CONTRÔLE ET RAPPORT'!C946</f>
        <v>Description du défaut: Le «Registre d’ouvrage» de l’ouvrage de protection placé normalement dans le TP est manquant.</v>
      </c>
      <c r="D969" s="345" t="s">
        <v>2431</v>
      </c>
      <c r="E969" s="424"/>
      <c r="F969" s="424"/>
      <c r="G969" s="425"/>
      <c r="H969" s="8" t="s">
        <v>6</v>
      </c>
      <c r="I969" s="8" t="s">
        <v>6</v>
      </c>
      <c r="J969" s="8" t="s">
        <v>6</v>
      </c>
      <c r="K969" s="8" t="s">
        <v>6</v>
      </c>
    </row>
    <row r="970" spans="1:11" ht="87" customHeight="1" x14ac:dyDescent="0.25">
      <c r="A970" s="377" t="str">
        <f>'02 LISTE DE CONTRÔLE ET RAPPORT'!A947</f>
        <v/>
      </c>
      <c r="B970" s="326"/>
      <c r="C970" s="834" t="str">
        <f>'02 LISTE DE CONTRÔLE ET RAPPORT'!C947</f>
        <v>Conformément à la directive ESTI n° 508 «Installations électriques dans les ouvrages de protection de la protection civile, du service sanitaire ainsi que dans les abris spéciaux pour les infrastructures particulières» (DePC), le «Registre d’ouvrage» doit être disponible et mis à jour dans les ouvrages de protection. Se procurer ce document auprès de l’ESTI ou de l’Office fédéral de la protection de la population (OFPP).</v>
      </c>
      <c r="D970" s="835"/>
      <c r="E970" s="835"/>
      <c r="F970" s="835"/>
      <c r="G970" s="836"/>
      <c r="H970" s="8" t="s">
        <v>6</v>
      </c>
      <c r="I970" s="8" t="s">
        <v>6</v>
      </c>
      <c r="J970" s="8" t="s">
        <v>6</v>
      </c>
      <c r="K970" s="8" t="s">
        <v>6</v>
      </c>
    </row>
    <row r="971" spans="1:11" ht="29.45" customHeight="1" x14ac:dyDescent="0.25">
      <c r="A971" s="384" t="str">
        <f>'02 LISTE DE CONTRÔLE ET RAPPORT'!A948</f>
        <v/>
      </c>
      <c r="B971" s="63">
        <v>6203.04</v>
      </c>
      <c r="C971" s="485" t="str">
        <f>'02 LISTE DE CONTRÔLE ET RAPPORT'!C948</f>
        <v>Description du défaut: Les données de base et les contrôles ne sont pas mis à jour dans le «Registre d’ouvrage».</v>
      </c>
      <c r="D971" s="345" t="s">
        <v>2431</v>
      </c>
      <c r="E971" s="424"/>
      <c r="F971" s="424"/>
      <c r="G971" s="425"/>
      <c r="H971" s="8" t="s">
        <v>6</v>
      </c>
      <c r="I971" s="8" t="s">
        <v>6</v>
      </c>
      <c r="J971" s="8" t="s">
        <v>6</v>
      </c>
      <c r="K971" s="8" t="s">
        <v>6</v>
      </c>
    </row>
    <row r="972" spans="1:11" ht="44.1" customHeight="1" x14ac:dyDescent="0.25">
      <c r="A972" s="377" t="str">
        <f>'02 LISTE DE CONTRÔLE ET RAPPORT'!A949</f>
        <v/>
      </c>
      <c r="B972" s="326"/>
      <c r="C972" s="834" t="str">
        <f>'02 LISTE DE CONTRÔLE ET RAPPORT'!C949</f>
        <v>Tous les contrôles, les modifications ou les compléments apportés aux installations électriques, les réparations importantes ainsi que les irrégularités doivent être inscrits dans ce document, qui doit être tenu à jour.</v>
      </c>
      <c r="D972" s="835"/>
      <c r="E972" s="835"/>
      <c r="F972" s="835"/>
      <c r="G972" s="836"/>
      <c r="H972" s="8" t="s">
        <v>6</v>
      </c>
      <c r="I972" s="8" t="s">
        <v>6</v>
      </c>
      <c r="J972" s="8" t="s">
        <v>6</v>
      </c>
      <c r="K972" s="8" t="s">
        <v>6</v>
      </c>
    </row>
    <row r="973" spans="1:11" ht="29.45" customHeight="1" x14ac:dyDescent="0.25">
      <c r="A973" s="384" t="str">
        <f>'02 LISTE DE CONTRÔLE ET RAPPORT'!A950</f>
        <v/>
      </c>
      <c r="B973" s="63">
        <v>6203.05</v>
      </c>
      <c r="C973" s="485" t="str">
        <f>'02 LISTE DE CONTRÔLE ET RAPPORT'!C950</f>
        <v>Description du défaut: L’endroit de stockage des fusibles de rechange n’est pas indiqué dans le tableau de distribution.</v>
      </c>
      <c r="D973" s="345" t="s">
        <v>2431</v>
      </c>
      <c r="E973" s="424"/>
      <c r="F973" s="424"/>
      <c r="G973" s="425"/>
      <c r="H973" s="8" t="s">
        <v>6</v>
      </c>
      <c r="I973" s="8" t="s">
        <v>6</v>
      </c>
      <c r="J973" s="8" t="s">
        <v>6</v>
      </c>
      <c r="K973" s="8" t="s">
        <v>6</v>
      </c>
    </row>
    <row r="974" spans="1:11" ht="29.45" customHeight="1" x14ac:dyDescent="0.25">
      <c r="A974" s="377" t="str">
        <f>'02 LISTE DE CONTRÔLE ET RAPPORT'!A951</f>
        <v/>
      </c>
      <c r="B974" s="326"/>
      <c r="C974" s="834" t="str">
        <f>'02 LISTE DE CONTRÔLE ET RAPPORT'!C951</f>
        <v>Si les fusibles de rechange ne sont pas stockés dans le tableau de distribution, l’emplacement doit être signalé par un panneau.</v>
      </c>
      <c r="D974" s="835"/>
      <c r="E974" s="835"/>
      <c r="F974" s="835"/>
      <c r="G974" s="836"/>
      <c r="H974" s="8" t="s">
        <v>6</v>
      </c>
      <c r="I974" s="8" t="s">
        <v>6</v>
      </c>
      <c r="J974" s="8" t="s">
        <v>6</v>
      </c>
      <c r="K974" s="8" t="s">
        <v>6</v>
      </c>
    </row>
    <row r="975" spans="1:11" ht="29.45" customHeight="1" x14ac:dyDescent="0.25">
      <c r="A975" s="390" t="str">
        <f>'02 LISTE DE CONTRÔLE ET RAPPORT'!A952</f>
        <v/>
      </c>
      <c r="B975" s="199">
        <v>6203.06</v>
      </c>
      <c r="C975" s="491" t="str">
        <f>'02 LISTE DE CONTRÔLE ET RAPPORT'!C952</f>
        <v>Description du défaut: L’endroit où se trouve le fusible de la ligne d’alimentation principale n’est pas indiqué dans le tableau de distribution.</v>
      </c>
      <c r="D975" s="347" t="s">
        <v>3</v>
      </c>
      <c r="E975" s="422"/>
      <c r="F975" s="422"/>
      <c r="G975" s="423"/>
      <c r="H975" s="8" t="s">
        <v>6</v>
      </c>
      <c r="I975" s="8" t="s">
        <v>6</v>
      </c>
      <c r="J975" s="8" t="s">
        <v>6</v>
      </c>
      <c r="K975" s="8" t="s">
        <v>6</v>
      </c>
    </row>
    <row r="976" spans="1:11" ht="29.45" customHeight="1" x14ac:dyDescent="0.25">
      <c r="A976" s="379" t="str">
        <f>'02 LISTE DE CONTRÔLE ET RAPPORT'!A953</f>
        <v/>
      </c>
      <c r="B976" s="229"/>
      <c r="C976" s="834" t="str">
        <f>'02 LISTE DE CONTRÔLE ET RAPPORT'!C953</f>
        <v>L’emplacement du fusible de la ligne d’alimentation principale doit être indiqué dans le tableau de distribution en vue de l’exploitation de l’ouvrage.</v>
      </c>
      <c r="D976" s="835"/>
      <c r="E976" s="835"/>
      <c r="F976" s="835"/>
      <c r="G976" s="836"/>
      <c r="H976" s="8" t="s">
        <v>6</v>
      </c>
      <c r="I976" s="8" t="s">
        <v>6</v>
      </c>
      <c r="J976" s="8" t="s">
        <v>6</v>
      </c>
      <c r="K976" s="8" t="s">
        <v>6</v>
      </c>
    </row>
    <row r="977" spans="1:11" ht="44.1" customHeight="1" x14ac:dyDescent="0.25">
      <c r="A977" s="381" t="str">
        <f>'02 LISTE DE CONTRÔLE ET RAPPORT'!A954</f>
        <v/>
      </c>
      <c r="B977" s="225"/>
      <c r="C977" s="834" t="str">
        <f>'02 LISTE DE CONTRÔLE ET RAPPORT'!C954</f>
        <v>Un tel défaut peut être constitutif d’un danger susceptible d’avoir des conséquences en termes de responsabilité civile pour le propriétaire. Celui-ci doit en être informé.</v>
      </c>
      <c r="D977" s="835"/>
      <c r="E977" s="835"/>
      <c r="F977" s="835"/>
      <c r="G977" s="836"/>
      <c r="H977" s="8" t="s">
        <v>6</v>
      </c>
      <c r="I977" s="8" t="s">
        <v>6</v>
      </c>
      <c r="J977" s="8" t="s">
        <v>6</v>
      </c>
      <c r="K977" s="8" t="s">
        <v>6</v>
      </c>
    </row>
    <row r="978" spans="1:11" ht="44.1" customHeight="1" x14ac:dyDescent="0.25">
      <c r="A978" s="390" t="str">
        <f>'02 LISTE DE CONTRÔLE ET RAPPORT'!A955</f>
        <v/>
      </c>
      <c r="B978" s="199">
        <v>6203.07</v>
      </c>
      <c r="C978" s="491" t="str">
        <f>'02 LISTE DE CONTRÔLE ET RAPPORT'!C955</f>
        <v>Description du défaut: Il manque un rapport d’une entreprise d’électricité accréditée sur le contrôle périodique de l’installation (au moins tous les dix ans).</v>
      </c>
      <c r="D978" s="347" t="s">
        <v>3</v>
      </c>
      <c r="E978" s="422"/>
      <c r="F978" s="422"/>
      <c r="G978" s="423"/>
      <c r="H978" s="8" t="s">
        <v>6</v>
      </c>
      <c r="I978" s="8" t="s">
        <v>6</v>
      </c>
      <c r="J978" s="8" t="s">
        <v>6</v>
      </c>
      <c r="K978" s="8" t="s">
        <v>6</v>
      </c>
    </row>
    <row r="979" spans="1:11" ht="29.45" customHeight="1" x14ac:dyDescent="0.25">
      <c r="A979" s="379" t="str">
        <f>'02 LISTE DE CONTRÔLE ET RAPPORT'!A956</f>
        <v/>
      </c>
      <c r="B979" s="229"/>
      <c r="C979" s="834" t="str">
        <f>'02 LISTE DE CONTRÔLE ET RAPPORT'!C956</f>
        <v>Les installations électriques dans les ouvrages de protection doivent être réalisées conformément à la directive ESTI n° 508 (DePC), chapitre 2.6.</v>
      </c>
      <c r="D979" s="835"/>
      <c r="E979" s="835"/>
      <c r="F979" s="835"/>
      <c r="G979" s="836"/>
      <c r="H979" s="8" t="s">
        <v>6</v>
      </c>
      <c r="I979" s="8" t="s">
        <v>6</v>
      </c>
      <c r="J979" s="8" t="s">
        <v>6</v>
      </c>
      <c r="K979" s="8" t="s">
        <v>6</v>
      </c>
    </row>
    <row r="980" spans="1:11" ht="44.1" customHeight="1" thickBot="1" x14ac:dyDescent="0.3">
      <c r="A980" s="381" t="str">
        <f>'02 LISTE DE CONTRÔLE ET RAPPORT'!A957</f>
        <v/>
      </c>
      <c r="B980" s="225"/>
      <c r="C980" s="837" t="str">
        <f>'02 LISTE DE CONTRÔLE ET RAPPORT'!C957</f>
        <v>Un tel défaut peut être constitutif d’un danger susceptible d’avoir des conséquences en termes de responsabilité civile pour le propriétaire. Celui-ci doit en être informé.</v>
      </c>
      <c r="D980" s="838"/>
      <c r="E980" s="838"/>
      <c r="F980" s="838"/>
      <c r="G980" s="839"/>
      <c r="H980" s="8" t="s">
        <v>6</v>
      </c>
      <c r="I980" s="8" t="s">
        <v>6</v>
      </c>
      <c r="J980" s="8" t="s">
        <v>6</v>
      </c>
      <c r="K980" s="8" t="s">
        <v>6</v>
      </c>
    </row>
    <row r="981" spans="1:11" ht="15" customHeight="1" thickBot="1" x14ac:dyDescent="0.3">
      <c r="A981" s="332" t="str">
        <f>'02 LISTE DE CONTRÔLE ET RAPPORT'!A958</f>
        <v/>
      </c>
      <c r="B981" s="207">
        <v>6204</v>
      </c>
      <c r="C981" s="480" t="str">
        <f>'02 LISTE DE CONTRÔLE ET RAPPORT'!C958</f>
        <v xml:space="preserve">Désignation des composants </v>
      </c>
      <c r="D981" s="240"/>
      <c r="E981" s="465"/>
      <c r="F981" s="466"/>
      <c r="G981" s="467"/>
      <c r="H981" s="8" t="s">
        <v>6</v>
      </c>
      <c r="I981" s="8" t="s">
        <v>6</v>
      </c>
      <c r="J981" s="8" t="s">
        <v>6</v>
      </c>
      <c r="K981" s="1"/>
    </row>
    <row r="982" spans="1:11" ht="44.1" customHeight="1" x14ac:dyDescent="0.25">
      <c r="A982" s="376" t="str">
        <f>'02 LISTE DE CONTRÔLE ET RAPPORT'!A959</f>
        <v/>
      </c>
      <c r="B982" s="190">
        <v>6204.01</v>
      </c>
      <c r="C982" s="481" t="str">
        <f>'02 LISTE DE CONTRÔLE ET RAPPORT'!C959</f>
        <v>Description du défaut: Les numérotations et les positions des ITE et du schéma d’exploitation ne correspondent pas aux désignations utilisées.</v>
      </c>
      <c r="D982" s="341" t="s">
        <v>2430</v>
      </c>
      <c r="E982" s="418"/>
      <c r="F982" s="418"/>
      <c r="G982" s="419"/>
      <c r="H982" s="8" t="s">
        <v>6</v>
      </c>
      <c r="I982" s="8" t="s">
        <v>6</v>
      </c>
      <c r="J982" s="8" t="s">
        <v>6</v>
      </c>
      <c r="K982" s="1"/>
    </row>
    <row r="983" spans="1:11" ht="44.1" customHeight="1" x14ac:dyDescent="0.25">
      <c r="A983" s="377" t="str">
        <f>'02 LISTE DE CONTRÔLE ET RAPPORT'!A960</f>
        <v/>
      </c>
      <c r="B983" s="326"/>
      <c r="C983" s="834" t="str">
        <f>'02 LISTE DE CONTRÔLE ET RAPPORT'!C960</f>
        <v xml:space="preserve">Les inscriptions sur les appareils doivent correspondre aux positions des ITE et au schéma synoptique du courant fort. Elles doivent être corrigées ou complétées. </v>
      </c>
      <c r="D983" s="835"/>
      <c r="E983" s="835"/>
      <c r="F983" s="835"/>
      <c r="G983" s="836"/>
      <c r="H983" s="8" t="s">
        <v>6</v>
      </c>
      <c r="I983" s="8" t="s">
        <v>6</v>
      </c>
      <c r="J983" s="8" t="s">
        <v>6</v>
      </c>
      <c r="K983" s="1"/>
    </row>
    <row r="984" spans="1:11" ht="29.45" customHeight="1" thickBot="1" x14ac:dyDescent="0.3">
      <c r="A984" s="382" t="str">
        <f>'02 LISTE DE CONTRÔLE ET RAPPORT'!A961</f>
        <v/>
      </c>
      <c r="B984" s="192">
        <v>6204.02</v>
      </c>
      <c r="C984" s="483" t="str">
        <f>'02 LISTE DE CONTRÔLE ET RAPPORT'!C961</f>
        <v>Description du défaut: Les inscriptions ne sont pas apposées en permanence et de manière à ce que toute confusion soit exclue.</v>
      </c>
      <c r="D984" s="343" t="s">
        <v>2430</v>
      </c>
      <c r="E984" s="418"/>
      <c r="F984" s="418"/>
      <c r="G984" s="419"/>
      <c r="H984" s="8" t="s">
        <v>6</v>
      </c>
      <c r="I984" s="8" t="s">
        <v>6</v>
      </c>
      <c r="J984" s="8" t="s">
        <v>6</v>
      </c>
      <c r="K984" s="1"/>
    </row>
    <row r="985" spans="1:11" ht="44.1" customHeight="1" thickBot="1" x14ac:dyDescent="0.3">
      <c r="A985" s="329" t="str">
        <f>'02 LISTE DE CONTRÔLE ET RAPPORT'!A962</f>
        <v/>
      </c>
      <c r="B985" s="401">
        <v>6300</v>
      </c>
      <c r="C985" s="375" t="str">
        <f>'02 LISTE DE CONTRÔLE ET RAPPORT'!C962</f>
        <v xml:space="preserve">Alimentation électrique de secours (*À contrôler dans les abris pour lesquels une alimentation électrique de secours est prescrite [abris à partir de 800 places protégées] ou a été installée) </v>
      </c>
      <c r="D985" s="331"/>
      <c r="E985" s="371"/>
      <c r="F985" s="371"/>
      <c r="G985" s="372"/>
      <c r="H985" s="8" t="s">
        <v>6</v>
      </c>
      <c r="I985" s="8" t="s">
        <v>6</v>
      </c>
      <c r="J985" s="8" t="s">
        <v>6</v>
      </c>
      <c r="K985" s="1"/>
    </row>
    <row r="986" spans="1:11" ht="15" customHeight="1" thickBot="1" x14ac:dyDescent="0.3">
      <c r="A986" s="332" t="str">
        <f>'02 LISTE DE CONTRÔLE ET RAPPORT'!A963</f>
        <v/>
      </c>
      <c r="B986" s="207">
        <v>6301</v>
      </c>
      <c r="C986" s="480" t="str">
        <f>'02 LISTE DE CONTRÔLE ET RAPPORT'!C963</f>
        <v xml:space="preserve">Documents d’exploitation et matériel </v>
      </c>
      <c r="D986" s="240"/>
      <c r="E986" s="465"/>
      <c r="F986" s="466"/>
      <c r="G986" s="467"/>
      <c r="H986" s="8" t="s">
        <v>6</v>
      </c>
      <c r="I986" s="8" t="s">
        <v>6</v>
      </c>
      <c r="J986" s="8" t="s">
        <v>6</v>
      </c>
      <c r="K986" s="1"/>
    </row>
    <row r="987" spans="1:11" ht="29.45" customHeight="1" x14ac:dyDescent="0.25">
      <c r="A987" s="383" t="str">
        <f>'02 LISTE DE CONTRÔLE ET RAPPORT'!A964</f>
        <v/>
      </c>
      <c r="B987" s="193">
        <v>6301.01</v>
      </c>
      <c r="C987" s="484" t="str">
        <f>'02 LISTE DE CONTRÔLE ET RAPPORT'!C964</f>
        <v>Description du défaut: Il manque une documentation complète sur le groupe électrogène de secours.</v>
      </c>
      <c r="D987" s="344" t="s">
        <v>2431</v>
      </c>
      <c r="E987" s="424"/>
      <c r="F987" s="424"/>
      <c r="G987" s="425"/>
      <c r="H987" s="8" t="s">
        <v>6</v>
      </c>
      <c r="I987" s="8" t="s">
        <v>6</v>
      </c>
      <c r="J987" s="8" t="s">
        <v>6</v>
      </c>
      <c r="K987" s="1"/>
    </row>
    <row r="988" spans="1:11" ht="29.45" customHeight="1" x14ac:dyDescent="0.25">
      <c r="A988" s="377" t="str">
        <f>'02 LISTE DE CONTRÔLE ET RAPPORT'!A965</f>
        <v/>
      </c>
      <c r="B988" s="326"/>
      <c r="C988" s="834" t="str">
        <f>'02 LISTE DE CONTRÔLE ET RAPPORT'!C965</f>
        <v>La documentation finale doit être établie selon les IA 2024, chap. 6.6 Documentation.</v>
      </c>
      <c r="D988" s="835"/>
      <c r="E988" s="835"/>
      <c r="F988" s="835"/>
      <c r="G988" s="836"/>
      <c r="H988" s="8" t="s">
        <v>6</v>
      </c>
      <c r="I988" s="8" t="s">
        <v>6</v>
      </c>
      <c r="J988" s="8" t="s">
        <v>6</v>
      </c>
      <c r="K988" s="1"/>
    </row>
    <row r="989" spans="1:11" ht="15" customHeight="1" x14ac:dyDescent="0.25">
      <c r="A989" s="384" t="str">
        <f>'02 LISTE DE CONTRÔLE ET RAPPORT'!A966</f>
        <v/>
      </c>
      <c r="B989" s="63">
        <v>6301.02</v>
      </c>
      <c r="C989" s="485" t="str">
        <f>'02 LISTE DE CONTRÔLE ET RAPPORT'!C966</f>
        <v>Description du défaut: Il manque un carnet de contrôle parfaitement tenu.</v>
      </c>
      <c r="D989" s="345" t="s">
        <v>2431</v>
      </c>
      <c r="E989" s="424"/>
      <c r="F989" s="424"/>
      <c r="G989" s="425"/>
      <c r="H989" s="8" t="s">
        <v>6</v>
      </c>
      <c r="I989" s="8" t="s">
        <v>6</v>
      </c>
      <c r="J989" s="8" t="s">
        <v>6</v>
      </c>
      <c r="K989" s="1"/>
    </row>
    <row r="990" spans="1:11" ht="44.1" customHeight="1" x14ac:dyDescent="0.25">
      <c r="A990" s="377" t="str">
        <f>'02 LISTE DE CONTRÔLE ET RAPPORT'!A967</f>
        <v/>
      </c>
      <c r="B990" s="326"/>
      <c r="C990" s="834" t="str">
        <f>'02 LISTE DE CONTRÔLE ET RAPPORT'!C967</f>
        <v>Les résultats des contrôles périodiques de fonctionnement du groupe électrogène de secours doivent figurer dans un cahier ad hoc, constamment tenu à jour. Un exemple figure dans les ITE, page 2-9.</v>
      </c>
      <c r="D990" s="835"/>
      <c r="E990" s="835"/>
      <c r="F990" s="835"/>
      <c r="G990" s="836"/>
      <c r="H990" s="8" t="s">
        <v>6</v>
      </c>
      <c r="I990" s="8" t="s">
        <v>6</v>
      </c>
      <c r="J990" s="8" t="s">
        <v>6</v>
      </c>
      <c r="K990" s="1"/>
    </row>
    <row r="991" spans="1:11" ht="29.45" customHeight="1" x14ac:dyDescent="0.25">
      <c r="A991" s="378" t="str">
        <f>'02 LISTE DE CONTRÔLE ET RAPPORT'!A968</f>
        <v/>
      </c>
      <c r="B991" s="191">
        <v>6301.03</v>
      </c>
      <c r="C991" s="62" t="str">
        <f>'02 LISTE DE CONTRÔLE ET RAPPORT'!C968</f>
        <v>Description du défaut: Le mode d’emploi n’est pas monté en permanence à portée de vue du groupe électrogène de secours.</v>
      </c>
      <c r="D991" s="342" t="s">
        <v>2430</v>
      </c>
      <c r="E991" s="418"/>
      <c r="F991" s="418"/>
      <c r="G991" s="419"/>
      <c r="H991" s="8" t="s">
        <v>6</v>
      </c>
      <c r="I991" s="8" t="s">
        <v>6</v>
      </c>
      <c r="J991" s="8" t="s">
        <v>6</v>
      </c>
      <c r="K991" s="1"/>
    </row>
    <row r="992" spans="1:11" ht="44.1" customHeight="1" x14ac:dyDescent="0.25">
      <c r="A992" s="377" t="str">
        <f>'02 LISTE DE CONTRÔLE ET RAPPORT'!A969</f>
        <v/>
      </c>
      <c r="B992" s="326"/>
      <c r="C992" s="834" t="str">
        <f>'02 LISTE DE CONTRÔLE ET RAPPORT'!C969</f>
        <v>Pour que le groupe électrogène de secours puisse être mis en service par le personnel technique, le mode d’emploi doit être placé à portée de vue de celui-ci.</v>
      </c>
      <c r="D992" s="835"/>
      <c r="E992" s="835"/>
      <c r="F992" s="835"/>
      <c r="G992" s="836"/>
      <c r="H992" s="8" t="s">
        <v>6</v>
      </c>
      <c r="I992" s="8" t="s">
        <v>6</v>
      </c>
      <c r="J992" s="8" t="s">
        <v>6</v>
      </c>
      <c r="K992" s="1"/>
    </row>
    <row r="993" spans="1:11" ht="29.45" customHeight="1" x14ac:dyDescent="0.25">
      <c r="A993" s="384" t="str">
        <f>'02 LISTE DE CONTRÔLE ET RAPPORT'!A970</f>
        <v/>
      </c>
      <c r="B993" s="63">
        <v>6301.04</v>
      </c>
      <c r="C993" s="485" t="str">
        <f>'02 LISTE DE CONTRÔLE ET RAPPORT'!C970</f>
        <v>Description du défaut: Les marches d’essai selon la LCE ne sont pas effectuées et documentées régulièrement.</v>
      </c>
      <c r="D993" s="345" t="s">
        <v>2431</v>
      </c>
      <c r="E993" s="424"/>
      <c r="F993" s="424"/>
      <c r="G993" s="425"/>
      <c r="H993" s="8" t="s">
        <v>6</v>
      </c>
      <c r="I993" s="8" t="s">
        <v>6</v>
      </c>
      <c r="J993" s="8" t="s">
        <v>6</v>
      </c>
      <c r="K993" s="1"/>
    </row>
    <row r="994" spans="1:11" ht="44.1" customHeight="1" x14ac:dyDescent="0.25">
      <c r="A994" s="379" t="str">
        <f>'02 LISTE DE CONTRÔLE ET RAPPORT'!A971</f>
        <v/>
      </c>
      <c r="B994" s="229"/>
      <c r="C994" s="834" t="str">
        <f>'02 LISTE DE CONTRÔLE ET RAPPORT'!C971</f>
        <v>Les marches d’essai doivent être exécutées régulièrement (au moins tous les trois mois) pendant au moins deux heures avec une puissance minimale de 80% de la puissance nominale (ITE chap. 7.4).</v>
      </c>
      <c r="D994" s="835"/>
      <c r="E994" s="835"/>
      <c r="F994" s="835"/>
      <c r="G994" s="836"/>
      <c r="H994" s="8" t="s">
        <v>6</v>
      </c>
      <c r="I994" s="8" t="s">
        <v>6</v>
      </c>
      <c r="J994" s="8" t="s">
        <v>6</v>
      </c>
      <c r="K994" s="1"/>
    </row>
    <row r="995" spans="1:11" ht="58.35" customHeight="1" x14ac:dyDescent="0.25">
      <c r="A995" s="381" t="str">
        <f>'02 LISTE DE CONTRÔLE ET RAPPORT'!A972</f>
        <v/>
      </c>
      <c r="B995" s="225"/>
      <c r="C995" s="834" t="str">
        <f>'02 LISTE DE CONTRÔLE ET RAPPORT'!C972</f>
        <v>Les marches d’essai doivent être effectuées au moins une fois par an pour le DPR 1 et tous les 5 ans pour le DPR 2 avec une charge d’au moins 80% de la puissance nominale pendant au moins 6 heures (Directives DPR, pages 1-8).</v>
      </c>
      <c r="D995" s="835"/>
      <c r="E995" s="835"/>
      <c r="F995" s="835"/>
      <c r="G995" s="836"/>
      <c r="H995" s="8" t="s">
        <v>6</v>
      </c>
      <c r="I995" s="8" t="s">
        <v>6</v>
      </c>
      <c r="J995" s="8" t="s">
        <v>6</v>
      </c>
      <c r="K995" s="1"/>
    </row>
    <row r="996" spans="1:11" ht="29.45" customHeight="1" x14ac:dyDescent="0.25">
      <c r="A996" s="384" t="str">
        <f>'02 LISTE DE CONTRÔLE ET RAPPORT'!A973</f>
        <v/>
      </c>
      <c r="B996" s="63">
        <v>6301.05</v>
      </c>
      <c r="C996" s="485" t="str">
        <f>'02 LISTE DE CONTRÔLE ET RAPPORT'!C973</f>
        <v>Description du défaut: La marche en continu de 24 heures n’est pas effectuée tous les dix ans.</v>
      </c>
      <c r="D996" s="345" t="s">
        <v>2431</v>
      </c>
      <c r="E996" s="424"/>
      <c r="F996" s="424"/>
      <c r="G996" s="425"/>
      <c r="H996" s="8" t="s">
        <v>6</v>
      </c>
      <c r="I996" s="8" t="s">
        <v>6</v>
      </c>
      <c r="J996" s="8" t="s">
        <v>6</v>
      </c>
      <c r="K996" s="1"/>
    </row>
    <row r="997" spans="1:11" ht="58.35" customHeight="1" x14ac:dyDescent="0.25">
      <c r="A997" s="377" t="str">
        <f>'02 LISTE DE CONTRÔLE ET RAPPORT'!A974</f>
        <v/>
      </c>
      <c r="B997" s="326"/>
      <c r="C997" s="834" t="str">
        <f>'02 LISTE DE CONTRÔLE ET RAPPORT'!C974</f>
        <v>Selon les ITE 2000, page 7-17, il faut effectuer une marche en continu du groupe électrogène de secours pendant 24h tous les dix ans. Il convient de remédier à ce défaut dès que les conditions sont réunies. Consulter à cet effet l’«Aide-mémoire technique» (AMT 04-6) Marche en continu du groupe électrogène de secours pendant 24 h tous les dix ans.</v>
      </c>
      <c r="D997" s="835"/>
      <c r="E997" s="835"/>
      <c r="F997" s="835"/>
      <c r="G997" s="836"/>
      <c r="H997" s="8" t="s">
        <v>6</v>
      </c>
      <c r="I997" s="8" t="s">
        <v>6</v>
      </c>
      <c r="J997" s="8" t="s">
        <v>6</v>
      </c>
      <c r="K997" s="1"/>
    </row>
    <row r="998" spans="1:11" ht="29.45" customHeight="1" x14ac:dyDescent="0.25">
      <c r="A998" s="390" t="str">
        <f>'02 LISTE DE CONTRÔLE ET RAPPORT'!A975</f>
        <v/>
      </c>
      <c r="B998" s="199">
        <v>6301.06</v>
      </c>
      <c r="C998" s="491" t="str">
        <f>'02 LISTE DE CONTRÔLE ET RAPPORT'!C975</f>
        <v>Description du défaut: Il y a moins de trois protections auditives disponibles.</v>
      </c>
      <c r="D998" s="347" t="s">
        <v>3</v>
      </c>
      <c r="E998" s="422"/>
      <c r="F998" s="422"/>
      <c r="G998" s="423"/>
      <c r="H998" s="8" t="s">
        <v>6</v>
      </c>
      <c r="I998" s="8" t="s">
        <v>6</v>
      </c>
      <c r="J998" s="8" t="s">
        <v>6</v>
      </c>
      <c r="K998" s="1"/>
    </row>
    <row r="999" spans="1:11" ht="29.45" customHeight="1" x14ac:dyDescent="0.25">
      <c r="A999" s="379" t="str">
        <f>'02 LISTE DE CONTRÔLE ET RAPPORT'!A976</f>
        <v/>
      </c>
      <c r="B999" s="229"/>
      <c r="C999" s="834" t="str">
        <f>'02 LISTE DE CONTRÔLE ET RAPPORT'!C976</f>
        <v>Aux fins de protection de l’ouïe, au moins trois protections auditives doivent être disponibles dans le local des machines.</v>
      </c>
      <c r="D999" s="835"/>
      <c r="E999" s="835"/>
      <c r="F999" s="835"/>
      <c r="G999" s="836"/>
      <c r="H999" s="8" t="s">
        <v>6</v>
      </c>
      <c r="I999" s="8" t="s">
        <v>6</v>
      </c>
      <c r="J999" s="8" t="s">
        <v>6</v>
      </c>
      <c r="K999" s="1"/>
    </row>
    <row r="1000" spans="1:11" ht="44.1" customHeight="1" x14ac:dyDescent="0.25">
      <c r="A1000" s="381" t="str">
        <f>'02 LISTE DE CONTRÔLE ET RAPPORT'!A977</f>
        <v/>
      </c>
      <c r="B1000" s="225"/>
      <c r="C1000" s="834" t="str">
        <f>'02 LISTE DE CONTRÔLE ET RAPPORT'!C977</f>
        <v>Un tel défaut peut être constitutif d’un danger susceptible d’avoir des conséquences en termes de responsabilité civile pour le propriétaire. Celui-ci doit en être informé.</v>
      </c>
      <c r="D1000" s="835"/>
      <c r="E1000" s="835"/>
      <c r="F1000" s="835"/>
      <c r="G1000" s="836"/>
      <c r="H1000" s="8" t="s">
        <v>6</v>
      </c>
      <c r="I1000" s="8" t="s">
        <v>6</v>
      </c>
      <c r="J1000" s="8" t="s">
        <v>6</v>
      </c>
      <c r="K1000" s="1"/>
    </row>
    <row r="1001" spans="1:11" ht="44.1" customHeight="1" x14ac:dyDescent="0.25">
      <c r="A1001" s="384" t="str">
        <f>'02 LISTE DE CONTRÔLE ET RAPPORT'!A978</f>
        <v/>
      </c>
      <c r="B1001" s="63">
        <v>6301.07</v>
      </c>
      <c r="C1001" s="485" t="str">
        <f>'02 LISTE DE CONTRÔLE ET RAPPORT'!C978</f>
        <v>Description du défaut: Les pièces de rechange requises selon le fabricant (p. ex. joints, courroies de transmission, filtres et tuyaux) sont manquantes.</v>
      </c>
      <c r="D1001" s="345" t="s">
        <v>2431</v>
      </c>
      <c r="E1001" s="424"/>
      <c r="F1001" s="424"/>
      <c r="G1001" s="425"/>
      <c r="H1001" s="8" t="s">
        <v>6</v>
      </c>
      <c r="I1001" s="8" t="s">
        <v>6</v>
      </c>
      <c r="J1001" s="8" t="s">
        <v>6</v>
      </c>
      <c r="K1001" s="1"/>
    </row>
    <row r="1002" spans="1:11" ht="44.1" customHeight="1" x14ac:dyDescent="0.25">
      <c r="A1002" s="377" t="str">
        <f>'02 LISTE DE CONTRÔLE ET RAPPORT'!A979</f>
        <v/>
      </c>
      <c r="B1002" s="326"/>
      <c r="C1002" s="834" t="str">
        <f>'02 LISTE DE CONTRÔLE ET RAPPORT'!C979</f>
        <v>Il convient de clarifier avec le fournisseur du groupe électrogène de secours ou une entreprise spécialisée quelles sont les pièces de rechange qui doivent être achetées et disponibles dans l’ouvrage de protection.</v>
      </c>
      <c r="D1002" s="835"/>
      <c r="E1002" s="835"/>
      <c r="F1002" s="835"/>
      <c r="G1002" s="836"/>
      <c r="H1002" s="8" t="s">
        <v>6</v>
      </c>
      <c r="I1002" s="8" t="s">
        <v>6</v>
      </c>
      <c r="J1002" s="8" t="s">
        <v>6</v>
      </c>
      <c r="K1002" s="1"/>
    </row>
    <row r="1003" spans="1:11" ht="29.45" customHeight="1" x14ac:dyDescent="0.25">
      <c r="A1003" s="384" t="str">
        <f>'02 LISTE DE CONTRÔLE ET RAPPORT'!A980</f>
        <v/>
      </c>
      <c r="B1003" s="63">
        <v>6301.08</v>
      </c>
      <c r="C1003" s="485" t="str">
        <f>'02 LISTE DE CONTRÔLE ET RAPPORT'!C980</f>
        <v>Description du défaut: La citerne à mazout n’est manifestement pas contrôlée et entretenue conformément aux prescriptions cantonales.</v>
      </c>
      <c r="D1003" s="345" t="s">
        <v>2431</v>
      </c>
      <c r="E1003" s="424"/>
      <c r="F1003" s="424"/>
      <c r="G1003" s="425"/>
      <c r="H1003" s="8" t="s">
        <v>6</v>
      </c>
      <c r="I1003" s="8" t="s">
        <v>6</v>
      </c>
      <c r="J1003" s="8" t="s">
        <v>6</v>
      </c>
      <c r="K1003" s="1"/>
    </row>
    <row r="1004" spans="1:11" ht="44.1" customHeight="1" thickBot="1" x14ac:dyDescent="0.3">
      <c r="A1004" s="377" t="str">
        <f>'02 LISTE DE CONTRÔLE ET RAPPORT'!A981</f>
        <v/>
      </c>
      <c r="B1004" s="326"/>
      <c r="C1004" s="837" t="str">
        <f>'02 LISTE DE CONTRÔLE ET RAPPORT'!C981</f>
        <v>Conformément aux prescriptions cantonales relatives aux citernes à mazout, le propriétaire doit déterminer si un contrôle et un entretien de la citerne à mazout sont indiqués (révision de la citerne).</v>
      </c>
      <c r="D1004" s="838"/>
      <c r="E1004" s="838"/>
      <c r="F1004" s="838"/>
      <c r="G1004" s="839"/>
      <c r="H1004" s="8" t="s">
        <v>6</v>
      </c>
      <c r="I1004" s="8" t="s">
        <v>6</v>
      </c>
      <c r="J1004" s="8" t="s">
        <v>6</v>
      </c>
      <c r="K1004" s="1"/>
    </row>
    <row r="1005" spans="1:11" ht="15" customHeight="1" thickBot="1" x14ac:dyDescent="0.3">
      <c r="A1005" s="332" t="str">
        <f>'02 LISTE DE CONTRÔLE ET RAPPORT'!A982</f>
        <v/>
      </c>
      <c r="B1005" s="207">
        <v>6302</v>
      </c>
      <c r="C1005" s="480" t="str">
        <f>'02 LISTE DE CONTRÔLE ET RAPPORT'!C982</f>
        <v xml:space="preserve">Groupe électrogène de secours </v>
      </c>
      <c r="D1005" s="240"/>
      <c r="E1005" s="465"/>
      <c r="F1005" s="466"/>
      <c r="G1005" s="467"/>
      <c r="H1005" s="8" t="s">
        <v>6</v>
      </c>
      <c r="I1005" s="8" t="s">
        <v>6</v>
      </c>
      <c r="J1005" s="8" t="s">
        <v>6</v>
      </c>
      <c r="K1005" s="9"/>
    </row>
    <row r="1006" spans="1:11" ht="29.45" customHeight="1" x14ac:dyDescent="0.25">
      <c r="A1006" s="376" t="str">
        <f>'02 LISTE DE CONTRÔLE ET RAPPORT'!A983</f>
        <v/>
      </c>
      <c r="B1006" s="190">
        <v>6302.01</v>
      </c>
      <c r="C1006" s="481" t="str">
        <f>'02 LISTE DE CONTRÔLE ET RAPPORT'!C983</f>
        <v>Description du défaut: Il y a un groupe électrogène de secours défectueux non prescrit pour ce type d’ouvrage de protection.</v>
      </c>
      <c r="D1006" s="341" t="s">
        <v>2430</v>
      </c>
      <c r="E1006" s="418"/>
      <c r="F1006" s="418"/>
      <c r="G1006" s="419"/>
      <c r="H1006" s="8" t="s">
        <v>6</v>
      </c>
      <c r="I1006" s="8" t="s">
        <v>6</v>
      </c>
      <c r="J1006" s="8" t="s">
        <v>6</v>
      </c>
      <c r="K1006" s="1"/>
    </row>
    <row r="1007" spans="1:11" ht="58.35" customHeight="1" x14ac:dyDescent="0.25">
      <c r="A1007" s="377" t="str">
        <f>'02 LISTE DE CONTRÔLE ET RAPPORT'!A984</f>
        <v/>
      </c>
      <c r="B1007" s="326"/>
      <c r="C1007" s="834" t="str">
        <f>'02 LISTE DE CONTRÔLE ET RAPPORT'!C984</f>
        <v>Le groupe électrogène de secours défectueux ainsi que les commandes électriques qui en font partie doivent être démontés dans le cadre d’un projet ad hoc. La marche à suivre pour éliminer ce défaut doit être discutée avec l’autorité cantonale responsable des ouvrages de protection.</v>
      </c>
      <c r="D1007" s="835"/>
      <c r="E1007" s="835"/>
      <c r="F1007" s="835"/>
      <c r="G1007" s="836"/>
      <c r="H1007" s="8" t="s">
        <v>6</v>
      </c>
      <c r="I1007" s="8" t="s">
        <v>6</v>
      </c>
      <c r="J1007" s="8" t="s">
        <v>6</v>
      </c>
      <c r="K1007" s="1"/>
    </row>
    <row r="1008" spans="1:11" ht="15" customHeight="1" x14ac:dyDescent="0.25">
      <c r="A1008" s="384" t="str">
        <f>'02 LISTE DE CONTRÔLE ET RAPPORT'!A985</f>
        <v/>
      </c>
      <c r="B1008" s="63">
        <v>6302.02</v>
      </c>
      <c r="C1008" s="485" t="str">
        <f>'02 LISTE DE CONTRÔLE ET RAPPORT'!C985</f>
        <v>Description du défaut: Le groupe électrogène de secours ne fonctionne pas.</v>
      </c>
      <c r="D1008" s="345" t="s">
        <v>2431</v>
      </c>
      <c r="E1008" s="424"/>
      <c r="F1008" s="424"/>
      <c r="G1008" s="425"/>
      <c r="H1008" s="8" t="s">
        <v>6</v>
      </c>
      <c r="I1008" s="8" t="s">
        <v>6</v>
      </c>
      <c r="J1008" s="8" t="s">
        <v>6</v>
      </c>
      <c r="K1008" s="1"/>
    </row>
    <row r="1009" spans="1:11" ht="44.1" customHeight="1" x14ac:dyDescent="0.25">
      <c r="A1009" s="377" t="str">
        <f>'02 LISTE DE CONTRÔLE ET RAPPORT'!A986</f>
        <v/>
      </c>
      <c r="B1009" s="326"/>
      <c r="C1009" s="834" t="str">
        <f>'02 LISTE DE CONTRÔLE ET RAPPORT'!C986</f>
        <v>D’entente avec l’autorité cantonale responsable des ouvrages de protection, le groupe électrogène de secours doit être contrôlé par une entreprise spécialisée et, si nécessaire, remis en état.</v>
      </c>
      <c r="D1009" s="835"/>
      <c r="E1009" s="835"/>
      <c r="F1009" s="835"/>
      <c r="G1009" s="836"/>
      <c r="H1009" s="8" t="s">
        <v>6</v>
      </c>
      <c r="I1009" s="8" t="s">
        <v>6</v>
      </c>
      <c r="J1009" s="8" t="s">
        <v>6</v>
      </c>
      <c r="K1009" s="1"/>
    </row>
    <row r="1010" spans="1:11" ht="15" customHeight="1" x14ac:dyDescent="0.25">
      <c r="A1010" s="384" t="str">
        <f>'02 LISTE DE CONTRÔLE ET RAPPORT'!A987</f>
        <v/>
      </c>
      <c r="B1010" s="63">
        <v>6302.03</v>
      </c>
      <c r="C1010" s="485" t="str">
        <f>'02 LISTE DE CONTRÔLE ET RAPPORT'!C987</f>
        <v>Description du défaut: Des fuites d’huile de moteur sont visibles.</v>
      </c>
      <c r="D1010" s="345" t="s">
        <v>2431</v>
      </c>
      <c r="E1010" s="424"/>
      <c r="F1010" s="424"/>
      <c r="G1010" s="425"/>
      <c r="H1010" s="8" t="s">
        <v>6</v>
      </c>
      <c r="I1010" s="8" t="s">
        <v>6</v>
      </c>
      <c r="J1010" s="8" t="s">
        <v>6</v>
      </c>
      <c r="K1010" s="1"/>
    </row>
    <row r="1011" spans="1:11" ht="29.45" customHeight="1" x14ac:dyDescent="0.25">
      <c r="A1011" s="377" t="str">
        <f>'02 LISTE DE CONTRÔLE ET RAPPORT'!A988</f>
        <v/>
      </c>
      <c r="B1011" s="326"/>
      <c r="C1011" s="834" t="str">
        <f>'02 LISTE DE CONTRÔLE ET RAPPORT'!C988</f>
        <v>Le propriétaire est tenu de faire réparer les fuites d’huile de moteur par une entreprise spécialisée.</v>
      </c>
      <c r="D1011" s="835"/>
      <c r="E1011" s="835"/>
      <c r="F1011" s="835"/>
      <c r="G1011" s="836"/>
      <c r="H1011" s="8" t="s">
        <v>6</v>
      </c>
      <c r="I1011" s="8" t="s">
        <v>6</v>
      </c>
      <c r="J1011" s="8" t="s">
        <v>6</v>
      </c>
      <c r="K1011" s="1"/>
    </row>
    <row r="1012" spans="1:11" ht="29.45" customHeight="1" x14ac:dyDescent="0.25">
      <c r="A1012" s="384" t="str">
        <f>'02 LISTE DE CONTRÔLE ET RAPPORT'!A989</f>
        <v/>
      </c>
      <c r="B1012" s="63">
        <v>6302.04</v>
      </c>
      <c r="C1012" s="485" t="str">
        <f>'02 LISTE DE CONTRÔLE ET RAPPORT'!C989</f>
        <v>Description du défaut: Des pertes sont visibles au niveau de l’alimentation en carburant et de la citerne à mazout.</v>
      </c>
      <c r="D1012" s="345" t="s">
        <v>2431</v>
      </c>
      <c r="E1012" s="424"/>
      <c r="F1012" s="424"/>
      <c r="G1012" s="425"/>
      <c r="H1012" s="8" t="s">
        <v>6</v>
      </c>
      <c r="I1012" s="8" t="s">
        <v>6</v>
      </c>
      <c r="J1012" s="8" t="s">
        <v>6</v>
      </c>
      <c r="K1012" s="1"/>
    </row>
    <row r="1013" spans="1:11" ht="44.1" customHeight="1" x14ac:dyDescent="0.25">
      <c r="A1013" s="377" t="str">
        <f>'02 LISTE DE CONTRÔLE ET RAPPORT'!A990</f>
        <v/>
      </c>
      <c r="B1013" s="326"/>
      <c r="C1013" s="834" t="str">
        <f>'02 LISTE DE CONTRÔLE ET RAPPORT'!C990</f>
        <v>Le propriétaire est tenu de faire réparer les fuites au niveau de l’alimentation en mazout et de la citerne à mazout par une entreprise spécialisée.</v>
      </c>
      <c r="D1013" s="835"/>
      <c r="E1013" s="835"/>
      <c r="F1013" s="835"/>
      <c r="G1013" s="836"/>
      <c r="H1013" s="8" t="s">
        <v>6</v>
      </c>
      <c r="I1013" s="8" t="s">
        <v>6</v>
      </c>
      <c r="J1013" s="8" t="s">
        <v>6</v>
      </c>
      <c r="K1013" s="1"/>
    </row>
    <row r="1014" spans="1:11" ht="44.1" customHeight="1" x14ac:dyDescent="0.25">
      <c r="A1014" s="378" t="str">
        <f>'02 LISTE DE CONTRÔLE ET RAPPORT'!A991</f>
        <v/>
      </c>
      <c r="B1014" s="191">
        <v>6302.05</v>
      </c>
      <c r="C1014" s="62" t="str">
        <f>'02 LISTE DE CONTRÔLE ET RAPPORT'!C991</f>
        <v>Description du défaut: Selon la documentation, les marches d’essai du groupe électrogène ne peuvent pas être effectuées à au moins 80% de la puissance nominale.</v>
      </c>
      <c r="D1014" s="342" t="s">
        <v>2430</v>
      </c>
      <c r="E1014" s="418"/>
      <c r="F1014" s="418"/>
      <c r="G1014" s="419"/>
      <c r="H1014" s="8" t="s">
        <v>6</v>
      </c>
      <c r="I1014" s="8" t="s">
        <v>6</v>
      </c>
      <c r="J1014" s="8" t="s">
        <v>6</v>
      </c>
      <c r="K1014" s="1"/>
    </row>
    <row r="1015" spans="1:11" ht="60" customHeight="1" x14ac:dyDescent="0.25">
      <c r="A1015" s="377" t="str">
        <f>'02 LISTE DE CONTRÔLE ET RAPPORT'!A992</f>
        <v/>
      </c>
      <c r="B1015" s="326"/>
      <c r="C1015" s="834" t="str">
        <f>'02 LISTE DE CONTRÔLE ET RAPPORT'!C992</f>
        <v>Des installations complémentaires (par exemple radiateurs électriques) doivent permettre d’effectuer les contrôles périodiques de fonctionnement à au moins 80% de la puissance nominale. La modification des installations existantes éventuellement nécessaire à cet effet requiert l’élaboration d’un projet ad hoc en collaboration avec l’autorité cantonale responsable des ouvrages de protection.</v>
      </c>
      <c r="D1015" s="835"/>
      <c r="E1015" s="835"/>
      <c r="F1015" s="835"/>
      <c r="G1015" s="836"/>
      <c r="H1015" s="8" t="s">
        <v>6</v>
      </c>
      <c r="I1015" s="8" t="s">
        <v>6</v>
      </c>
      <c r="J1015" s="8" t="s">
        <v>6</v>
      </c>
      <c r="K1015" s="1"/>
    </row>
    <row r="1016" spans="1:11" ht="44.1" customHeight="1" x14ac:dyDescent="0.25">
      <c r="A1016" s="378" t="str">
        <f>'02 LISTE DE CONTRÔLE ET RAPPORT'!A993</f>
        <v/>
      </c>
      <c r="B1016" s="191">
        <v>6302.06</v>
      </c>
      <c r="C1016" s="62" t="str">
        <f>'02 LISTE DE CONTRÔLE ET RAPPORT'!C993</f>
        <v>Description du défaut: Il manque un marquage pour la valeur maximale de l’intensité de courant autorisée (puissance nominale) du groupe électrogène de secours sur les ampèremètres du TP et sur la boîte de raccordement de l’alimentation de secours.</v>
      </c>
      <c r="D1016" s="342" t="s">
        <v>2430</v>
      </c>
      <c r="E1016" s="418"/>
      <c r="F1016" s="418"/>
      <c r="G1016" s="419"/>
      <c r="H1016" s="8" t="s">
        <v>6</v>
      </c>
      <c r="I1016" s="8" t="s">
        <v>6</v>
      </c>
      <c r="J1016" s="8" t="s">
        <v>6</v>
      </c>
      <c r="K1016" s="1"/>
    </row>
    <row r="1017" spans="1:11" ht="58.35" customHeight="1" x14ac:dyDescent="0.25">
      <c r="A1017" s="377" t="str">
        <f>'02 LISTE DE CONTRÔLE ET RAPPORT'!A994</f>
        <v/>
      </c>
      <c r="B1017" s="326"/>
      <c r="C1017" s="834" t="str">
        <f>'02 LISTE DE CONTRÔLE ET RAPPORT'!C994</f>
        <v>Le tableau principal doit porter soit une plaquette indiquant la valeur maximale (en ampères) correspondant au fonctionnement à pleine charge (100%) du groupe électrogène, soit une marque indiquant sur chaque ampèremètre le seuil qui ne doit pas être dépassé.</v>
      </c>
      <c r="D1017" s="835"/>
      <c r="E1017" s="835"/>
      <c r="F1017" s="835"/>
      <c r="G1017" s="836"/>
      <c r="H1017" s="8" t="s">
        <v>6</v>
      </c>
      <c r="I1017" s="8" t="s">
        <v>6</v>
      </c>
      <c r="J1017" s="8" t="s">
        <v>6</v>
      </c>
      <c r="K1017" s="1"/>
    </row>
    <row r="1018" spans="1:11" ht="44.1" customHeight="1" x14ac:dyDescent="0.25">
      <c r="A1018" s="378" t="str">
        <f>'02 LISTE DE CONTRÔLE ET RAPPORT'!A995</f>
        <v/>
      </c>
      <c r="B1018" s="191">
        <v>6302.07</v>
      </c>
      <c r="C1018" s="62" t="str">
        <f>'02 LISTE DE CONTRÔLE ET RAPPORT'!C995</f>
        <v>Description du défaut: La valeur de charge maximale autorisée pour le groupe électrogène de secours ne peut pas être relevée avec précision sur les appareils d’affichage.</v>
      </c>
      <c r="D1018" s="342" t="s">
        <v>2430</v>
      </c>
      <c r="E1018" s="418"/>
      <c r="F1018" s="418"/>
      <c r="G1018" s="419"/>
      <c r="H1018" s="8" t="s">
        <v>6</v>
      </c>
      <c r="I1018" s="8" t="s">
        <v>6</v>
      </c>
      <c r="J1018" s="8" t="s">
        <v>6</v>
      </c>
      <c r="K1018" s="1"/>
    </row>
    <row r="1019" spans="1:11" ht="29.45" customHeight="1" thickBot="1" x14ac:dyDescent="0.3">
      <c r="A1019" s="377" t="str">
        <f>'02 LISTE DE CONTRÔLE ET RAPPORT'!A996</f>
        <v/>
      </c>
      <c r="B1019" s="326"/>
      <c r="C1019" s="837" t="str">
        <f>'02 LISTE DE CONTRÔLE ET RAPPORT'!C996</f>
        <v>Les appareils doivent être remplacés sur la base des limites de puissance de l’ouvrage de protection.</v>
      </c>
      <c r="D1019" s="838"/>
      <c r="E1019" s="838"/>
      <c r="F1019" s="838"/>
      <c r="G1019" s="839"/>
      <c r="H1019" s="8" t="s">
        <v>6</v>
      </c>
      <c r="I1019" s="8" t="s">
        <v>6</v>
      </c>
      <c r="J1019" s="8" t="s">
        <v>6</v>
      </c>
      <c r="K1019" s="1"/>
    </row>
    <row r="1020" spans="1:11" ht="15" customHeight="1" thickBot="1" x14ac:dyDescent="0.3">
      <c r="A1020" s="332" t="str">
        <f>'02 LISTE DE CONTRÔLE ET RAPPORT'!A997</f>
        <v/>
      </c>
      <c r="B1020" s="207">
        <v>6303</v>
      </c>
      <c r="C1020" s="480" t="str">
        <f>'02 LISTE DE CONTRÔLE ET RAPPORT'!C997</f>
        <v xml:space="preserve">Éclairage de secours </v>
      </c>
      <c r="D1020" s="240"/>
      <c r="E1020" s="465"/>
      <c r="F1020" s="466"/>
      <c r="G1020" s="467"/>
      <c r="H1020" s="8" t="s">
        <v>6</v>
      </c>
      <c r="I1020" s="8" t="s">
        <v>6</v>
      </c>
      <c r="J1020" s="8" t="s">
        <v>6</v>
      </c>
      <c r="K1020" s="1"/>
    </row>
    <row r="1021" spans="1:11" ht="29.45" customHeight="1" x14ac:dyDescent="0.25">
      <c r="A1021" s="391" t="str">
        <f>'02 LISTE DE CONTRÔLE ET RAPPORT'!A998</f>
        <v/>
      </c>
      <c r="B1021" s="200">
        <v>6303.01</v>
      </c>
      <c r="C1021" s="492" t="str">
        <f>'02 LISTE DE CONTRÔLE ET RAPPORT'!C998</f>
        <v>Description du défaut: Il n’y a pas suffisamment de lampes portatives de secours correspondant à ce type d’ouvrage de protection.</v>
      </c>
      <c r="D1021" s="348" t="s">
        <v>3</v>
      </c>
      <c r="E1021" s="422"/>
      <c r="F1021" s="422"/>
      <c r="G1021" s="423"/>
      <c r="H1021" s="8" t="s">
        <v>6</v>
      </c>
      <c r="I1021" s="8" t="s">
        <v>6</v>
      </c>
      <c r="J1021" s="8" t="s">
        <v>6</v>
      </c>
      <c r="K1021" s="1"/>
    </row>
    <row r="1022" spans="1:11" ht="29.45" customHeight="1" x14ac:dyDescent="0.25">
      <c r="A1022" s="379" t="str">
        <f>'02 LISTE DE CONTRÔLE ET RAPPORT'!A999</f>
        <v/>
      </c>
      <c r="B1022" s="229"/>
      <c r="C1022" s="834" t="str">
        <f>'02 LISTE DE CONTRÔLE ET RAPPORT'!C999</f>
        <v>Il convient de se procurer le nombre nécessaire de lampes portatives de secours appropriées conformément aux directives de l’OFPP en vigueur.</v>
      </c>
      <c r="D1022" s="835"/>
      <c r="E1022" s="835"/>
      <c r="F1022" s="835"/>
      <c r="G1022" s="836"/>
      <c r="H1022" s="8" t="s">
        <v>6</v>
      </c>
      <c r="I1022" s="8" t="s">
        <v>6</v>
      </c>
      <c r="J1022" s="8" t="s">
        <v>6</v>
      </c>
      <c r="K1022" s="1"/>
    </row>
    <row r="1023" spans="1:11" ht="44.1" customHeight="1" x14ac:dyDescent="0.25">
      <c r="A1023" s="381" t="str">
        <f>'02 LISTE DE CONTRÔLE ET RAPPORT'!A1000</f>
        <v/>
      </c>
      <c r="B1023" s="225"/>
      <c r="C1023" s="834" t="str">
        <f>'02 LISTE DE CONTRÔLE ET RAPPORT'!C1000</f>
        <v>Un tel défaut peut être constitutif d’un danger susceptible d’avoir des conséquences en termes de responsabilité civile pour le propriétaire. Celui-ci doit en être informé.</v>
      </c>
      <c r="D1023" s="835"/>
      <c r="E1023" s="835"/>
      <c r="F1023" s="835"/>
      <c r="G1023" s="836"/>
      <c r="H1023" s="8" t="s">
        <v>6</v>
      </c>
      <c r="I1023" s="8" t="s">
        <v>6</v>
      </c>
      <c r="J1023" s="8" t="s">
        <v>6</v>
      </c>
      <c r="K1023" s="1"/>
    </row>
    <row r="1024" spans="1:11" ht="29.45" customHeight="1" x14ac:dyDescent="0.25">
      <c r="A1024" s="390" t="str">
        <f>'02 LISTE DE CONTRÔLE ET RAPPORT'!A1001</f>
        <v/>
      </c>
      <c r="B1024" s="199">
        <v>6303.02</v>
      </c>
      <c r="C1024" s="491" t="str">
        <f>'02 LISTE DE CONTRÔLE ET RAPPORT'!C1001</f>
        <v>Description du défaut: Les lampes portatives de secours ne fonctionnent pas.</v>
      </c>
      <c r="D1024" s="347" t="s">
        <v>3</v>
      </c>
      <c r="E1024" s="422"/>
      <c r="F1024" s="422"/>
      <c r="G1024" s="423"/>
      <c r="H1024" s="8" t="s">
        <v>6</v>
      </c>
      <c r="I1024" s="8" t="s">
        <v>6</v>
      </c>
      <c r="J1024" s="8" t="s">
        <v>6</v>
      </c>
      <c r="K1024" s="1"/>
    </row>
    <row r="1025" spans="1:11" ht="29.45" customHeight="1" x14ac:dyDescent="0.25">
      <c r="A1025" s="379" t="str">
        <f>'02 LISTE DE CONTRÔLE ET RAPPORT'!A1002</f>
        <v/>
      </c>
      <c r="B1025" s="229"/>
      <c r="C1025" s="834" t="str">
        <f>'02 LISTE DE CONTRÔLE ET RAPPORT'!C1002</f>
        <v>Toutes les lampes portatives de secours dans la construction protégée doivent être remplacées (elles doivent être disponibles pour assurer la sécurité des personnes, dans les voies d'évacuation notamment).</v>
      </c>
      <c r="D1025" s="835"/>
      <c r="E1025" s="835"/>
      <c r="F1025" s="835"/>
      <c r="G1025" s="836"/>
      <c r="H1025" s="8" t="s">
        <v>6</v>
      </c>
      <c r="I1025" s="8" t="s">
        <v>6</v>
      </c>
      <c r="J1025" s="8" t="s">
        <v>6</v>
      </c>
      <c r="K1025" s="1"/>
    </row>
    <row r="1026" spans="1:11" ht="44.1" customHeight="1" x14ac:dyDescent="0.25">
      <c r="A1026" s="380" t="str">
        <f>'02 LISTE DE CONTRÔLE ET RAPPORT'!A1003</f>
        <v/>
      </c>
      <c r="B1026" s="222"/>
      <c r="C1026" s="834" t="str">
        <f>'02 LISTE DE CONTRÔLE ET RAPPORT'!C1003</f>
        <v>Un tel défaut peut être constitutif d’un danger susceptible d’avoir des conséquences en termes de responsabilité civile pour le propriétaire. Celui-ci doit en être informé.</v>
      </c>
      <c r="D1026" s="835"/>
      <c r="E1026" s="835"/>
      <c r="F1026" s="835"/>
      <c r="G1026" s="836"/>
      <c r="H1026" s="8" t="s">
        <v>6</v>
      </c>
      <c r="I1026" s="8" t="s">
        <v>6</v>
      </c>
      <c r="J1026" s="8" t="s">
        <v>6</v>
      </c>
      <c r="K1026" s="1"/>
    </row>
    <row r="1027" spans="1:11" ht="29.45" customHeight="1" thickBot="1" x14ac:dyDescent="0.3">
      <c r="A1027" s="381" t="str">
        <f>'02 LISTE DE CONTRÔLE ET RAPPORT'!A1004</f>
        <v/>
      </c>
      <c r="B1027" s="225"/>
      <c r="C1027" s="837" t="str">
        <f>'02 LISTE DE CONTRÔLE ET RAPPORT'!C1004</f>
        <v>Le cas échéant, la marche à suivre doit être discutée avec l’autorité cantonale responsable des ouvrages de protection.</v>
      </c>
      <c r="D1027" s="838"/>
      <c r="E1027" s="838"/>
      <c r="F1027" s="838"/>
      <c r="G1027" s="839"/>
      <c r="H1027" s="8" t="s">
        <v>6</v>
      </c>
      <c r="I1027" s="8" t="s">
        <v>6</v>
      </c>
      <c r="J1027" s="8" t="s">
        <v>6</v>
      </c>
      <c r="K1027" s="1"/>
    </row>
    <row r="1028" spans="1:11" ht="15" customHeight="1" thickBot="1" x14ac:dyDescent="0.3">
      <c r="A1028" s="329" t="str">
        <f>'02 LISTE DE CONTRÔLE ET RAPPORT'!A1005</f>
        <v/>
      </c>
      <c r="B1028" s="401">
        <v>6400</v>
      </c>
      <c r="C1028" s="374" t="str">
        <f>'02 LISTE DE CONTRÔLE ET RAPPORT'!C1005</f>
        <v xml:space="preserve">Cuisine </v>
      </c>
      <c r="D1028" s="330"/>
      <c r="E1028" s="371"/>
      <c r="F1028" s="371"/>
      <c r="G1028" s="372"/>
      <c r="H1028" s="8" t="s">
        <v>6</v>
      </c>
      <c r="I1028" s="8" t="s">
        <v>6</v>
      </c>
      <c r="J1028" s="8" t="s">
        <v>6</v>
      </c>
      <c r="K1028" s="8" t="s">
        <v>6</v>
      </c>
    </row>
    <row r="1029" spans="1:11" ht="15" customHeight="1" thickBot="1" x14ac:dyDescent="0.3">
      <c r="A1029" s="332" t="str">
        <f>'02 LISTE DE CONTRÔLE ET RAPPORT'!A1006</f>
        <v/>
      </c>
      <c r="B1029" s="207">
        <v>6401</v>
      </c>
      <c r="C1029" s="480" t="str">
        <f>'02 LISTE DE CONTRÔLE ET RAPPORT'!C1006</f>
        <v xml:space="preserve">Équipement de cuisine </v>
      </c>
      <c r="D1029" s="240"/>
      <c r="E1029" s="465"/>
      <c r="F1029" s="466"/>
      <c r="G1029" s="467"/>
      <c r="H1029" s="8" t="s">
        <v>6</v>
      </c>
      <c r="I1029" s="8" t="s">
        <v>6</v>
      </c>
      <c r="J1029" s="8" t="s">
        <v>6</v>
      </c>
      <c r="K1029" s="8" t="s">
        <v>6</v>
      </c>
    </row>
    <row r="1030" spans="1:11" ht="29.45" customHeight="1" x14ac:dyDescent="0.25">
      <c r="A1030" s="383" t="str">
        <f>'02 LISTE DE CONTRÔLE ET RAPPORT'!A1007</f>
        <v/>
      </c>
      <c r="B1030" s="193">
        <v>6401.01</v>
      </c>
      <c r="C1030" s="484" t="str">
        <f>'02 LISTE DE CONTRÔLE ET RAPPORT'!C1007</f>
        <v>Description du défaut: Certains appareils de cuisson prévus pour cet ouvrage de protection sont manquants.</v>
      </c>
      <c r="D1030" s="344" t="s">
        <v>2431</v>
      </c>
      <c r="E1030" s="424"/>
      <c r="F1030" s="424"/>
      <c r="G1030" s="425"/>
      <c r="H1030" s="8" t="s">
        <v>6</v>
      </c>
      <c r="I1030" s="8" t="s">
        <v>6</v>
      </c>
      <c r="J1030" s="8" t="s">
        <v>6</v>
      </c>
      <c r="K1030" s="1"/>
    </row>
    <row r="1031" spans="1:11" ht="44.1" customHeight="1" x14ac:dyDescent="0.25">
      <c r="A1031" s="379" t="str">
        <f>'02 LISTE DE CONTRÔLE ET RAPPORT'!A1008</f>
        <v/>
      </c>
      <c r="B1031" s="229"/>
      <c r="C1031" s="856" t="str">
        <f>'02 LISTE DE CONTRÔLE ET RAPPORT'!C1008</f>
        <v>Pour les cas d’occupation, les appareils de cuisson suivants, homologués par l’OFPP, sont prévus sur la base des exigences minimales selon les ITMO 1997, annexe 3:</v>
      </c>
      <c r="D1031" s="857"/>
      <c r="E1031" s="857"/>
      <c r="F1031" s="857"/>
      <c r="G1031" s="858"/>
      <c r="H1031" s="8" t="s">
        <v>6</v>
      </c>
      <c r="I1031" s="8" t="s">
        <v>6</v>
      </c>
      <c r="J1031" s="8" t="s">
        <v>6</v>
      </c>
      <c r="K1031" s="1"/>
    </row>
    <row r="1032" spans="1:11" ht="29.45" customHeight="1" x14ac:dyDescent="0.25">
      <c r="A1032" s="380" t="str">
        <f>'02 LISTE DE CONTRÔLE ET RAPPORT'!A1009</f>
        <v/>
      </c>
      <c r="B1032" s="222"/>
      <c r="C1032" s="853" t="str">
        <f>'02 LISTE DE CONTRÔLE ET RAPPORT'!C1009</f>
        <v>-        marmite à vapeur 80l (en cas d’occupation ≤140 personnes 1 pièce, &gt;140 personnes 2 pièces) und</v>
      </c>
      <c r="D1032" s="854"/>
      <c r="E1032" s="854"/>
      <c r="F1032" s="854"/>
      <c r="G1032" s="855"/>
      <c r="H1032" s="8" t="s">
        <v>6</v>
      </c>
      <c r="I1032" s="8" t="s">
        <v>6</v>
      </c>
      <c r="J1032" s="8" t="s">
        <v>6</v>
      </c>
      <c r="K1032" s="1"/>
    </row>
    <row r="1033" spans="1:11" ht="15" customHeight="1" x14ac:dyDescent="0.25">
      <c r="A1033" s="381" t="str">
        <f>'02 LISTE DE CONTRÔLE ET RAPPORT'!A1010</f>
        <v/>
      </c>
      <c r="B1033" s="225"/>
      <c r="C1033" s="853" t="str">
        <f>'02 LISTE DE CONTRÔLE ET RAPPORT'!C1010</f>
        <v>-        réchaud à 2 plaques (1 pièce).</v>
      </c>
      <c r="D1033" s="854"/>
      <c r="E1033" s="854"/>
      <c r="F1033" s="854"/>
      <c r="G1033" s="855"/>
      <c r="H1033" s="8" t="s">
        <v>6</v>
      </c>
      <c r="I1033" s="8" t="s">
        <v>6</v>
      </c>
      <c r="J1033" s="8" t="s">
        <v>6</v>
      </c>
      <c r="K1033" s="1"/>
    </row>
    <row r="1034" spans="1:11" ht="44.1" hidden="1" customHeight="1" x14ac:dyDescent="0.25">
      <c r="A1034" s="384" t="str">
        <f>'02 LISTE DE CONTRÔLE ET RAPPORT'!A1011</f>
        <v/>
      </c>
      <c r="B1034" s="63">
        <v>6401.02</v>
      </c>
      <c r="C1034" s="485" t="str">
        <f>'02 LISTE DE CONTRÔLE ET RAPPORT'!C1011</f>
        <v>Description du défaut: Une ou plusieurs marmites à vapeur installées ou prévues pour ce type d’ouvrage de protection ne fonctionnent pas.</v>
      </c>
      <c r="D1034" s="345" t="s">
        <v>2431</v>
      </c>
      <c r="E1034" s="424"/>
      <c r="F1034" s="424"/>
      <c r="G1034" s="425"/>
      <c r="H1034" s="8" t="s">
        <v>6</v>
      </c>
      <c r="I1034" s="8" t="s">
        <v>6</v>
      </c>
      <c r="J1034" s="1"/>
      <c r="K1034" s="1"/>
    </row>
    <row r="1035" spans="1:11" ht="44.1" hidden="1" customHeight="1" x14ac:dyDescent="0.25">
      <c r="A1035" s="377" t="str">
        <f>'02 LISTE DE CONTRÔLE ET RAPPORT'!A1012</f>
        <v/>
      </c>
      <c r="B1035" s="326"/>
      <c r="C1035" s="834" t="str">
        <f>'02 LISTE DE CONTRÔLE ET RAPPORT'!C1012</f>
        <v>Elles doivent être remplacées par des produits homologués par l’OFPP. La marche à suivre doit être discutée avec l’autorité cantonale responsable des ouvrages de protection.</v>
      </c>
      <c r="D1035" s="835"/>
      <c r="E1035" s="835"/>
      <c r="F1035" s="835"/>
      <c r="G1035" s="836"/>
      <c r="H1035" s="8" t="s">
        <v>6</v>
      </c>
      <c r="I1035" s="8" t="s">
        <v>6</v>
      </c>
      <c r="J1035" s="1"/>
      <c r="K1035" s="1"/>
    </row>
    <row r="1036" spans="1:11" ht="29.45" customHeight="1" x14ac:dyDescent="0.25">
      <c r="A1036" s="384" t="str">
        <f>'02 LISTE DE CONTRÔLE ET RAPPORT'!A1013</f>
        <v/>
      </c>
      <c r="B1036" s="63">
        <v>6401.03</v>
      </c>
      <c r="C1036" s="485" t="str">
        <f>'02 LISTE DE CONTRÔLE ET RAPPORT'!C1013</f>
        <v>Description du défaut: Le réchaud ne fonctionne pas (pour les abris d’hôpitaux et d’EMS construits avant 2012).</v>
      </c>
      <c r="D1036" s="345" t="s">
        <v>2431</v>
      </c>
      <c r="E1036" s="424"/>
      <c r="F1036" s="424"/>
      <c r="G1036" s="425"/>
      <c r="H1036" s="8" t="s">
        <v>6</v>
      </c>
      <c r="I1036" s="8" t="s">
        <v>6</v>
      </c>
      <c r="J1036" s="8" t="s">
        <v>6</v>
      </c>
      <c r="K1036" s="8" t="s">
        <v>6</v>
      </c>
    </row>
    <row r="1037" spans="1:11" ht="44.1" customHeight="1" x14ac:dyDescent="0.25">
      <c r="A1037" s="377" t="str">
        <f>'02 LISTE DE CONTRÔLE ET RAPPORT'!A1014</f>
        <v/>
      </c>
      <c r="B1037" s="326"/>
      <c r="C1037" s="834" t="str">
        <f>'02 LISTE DE CONTRÔLE ET RAPPORT'!C1014</f>
        <v>Le propriétaire est tenu de faire réparer ce défaut par une entreprise spécialisée. Afin d’éviter tout dommage, les réchauds doivent être mis en service périodiquement.</v>
      </c>
      <c r="D1037" s="835"/>
      <c r="E1037" s="835"/>
      <c r="F1037" s="835"/>
      <c r="G1037" s="836"/>
      <c r="H1037" s="8" t="s">
        <v>6</v>
      </c>
      <c r="I1037" s="8" t="s">
        <v>6</v>
      </c>
      <c r="J1037" s="8" t="s">
        <v>6</v>
      </c>
      <c r="K1037" s="8" t="s">
        <v>6</v>
      </c>
    </row>
    <row r="1038" spans="1:11" ht="15" hidden="1" customHeight="1" x14ac:dyDescent="0.25">
      <c r="A1038" s="384" t="str">
        <f>'02 LISTE DE CONTRÔLE ET RAPPORT'!A1015</f>
        <v/>
      </c>
      <c r="B1038" s="63">
        <v>6401.04</v>
      </c>
      <c r="C1038" s="485" t="str">
        <f>'02 LISTE DE CONTRÔLE ET RAPPORT'!C1015</f>
        <v>Description du défaut: Le chauffe-eau de la cuisine ne fonctionne pas.</v>
      </c>
      <c r="D1038" s="345" t="s">
        <v>2431</v>
      </c>
      <c r="E1038" s="424"/>
      <c r="F1038" s="424"/>
      <c r="G1038" s="425"/>
      <c r="H1038" s="8" t="s">
        <v>6</v>
      </c>
      <c r="I1038" s="8" t="s">
        <v>6</v>
      </c>
      <c r="J1038" s="1"/>
      <c r="K1038" s="1"/>
    </row>
    <row r="1039" spans="1:11" ht="44.1" hidden="1" customHeight="1" x14ac:dyDescent="0.25">
      <c r="A1039" s="377" t="str">
        <f>'02 LISTE DE CONTRÔLE ET RAPPORT'!A1016</f>
        <v/>
      </c>
      <c r="B1039" s="326"/>
      <c r="C1039" s="834" t="str">
        <f>'02 LISTE DE CONTRÔLE ET RAPPORT'!C1016</f>
        <v>Le propriétaire est tenu de faire réparer ce défaut par une entreprise spécialisée. La marche à suivre doit être discutée avec l’autorité cantonale responsable des ouvrages de protection.</v>
      </c>
      <c r="D1039" s="835"/>
      <c r="E1039" s="835"/>
      <c r="F1039" s="835"/>
      <c r="G1039" s="836"/>
      <c r="H1039" s="8" t="s">
        <v>6</v>
      </c>
      <c r="I1039" s="8" t="s">
        <v>6</v>
      </c>
      <c r="J1039" s="1"/>
      <c r="K1039" s="1"/>
    </row>
    <row r="1040" spans="1:11" ht="29.45" customHeight="1" x14ac:dyDescent="0.25">
      <c r="A1040" s="378" t="str">
        <f>'02 LISTE DE CONTRÔLE ET RAPPORT'!A1017</f>
        <v/>
      </c>
      <c r="B1040" s="191">
        <v>6401.05</v>
      </c>
      <c r="C1040" s="62" t="str">
        <f>'02 LISTE DE CONTRÔLE ET RAPPORT'!C1017</f>
        <v>Description du défaut: Certains appareils de l’ouvrage de protection ne sont pas montés de manière à résister aux chocs.</v>
      </c>
      <c r="D1040" s="342" t="s">
        <v>2430</v>
      </c>
      <c r="E1040" s="418"/>
      <c r="F1040" s="418"/>
      <c r="G1040" s="419"/>
      <c r="H1040" s="8" t="s">
        <v>6</v>
      </c>
      <c r="I1040" s="8" t="s">
        <v>6</v>
      </c>
      <c r="J1040" s="8" t="s">
        <v>6</v>
      </c>
      <c r="K1040" s="8" t="s">
        <v>6</v>
      </c>
    </row>
    <row r="1041" spans="1:11" ht="58.35" customHeight="1" x14ac:dyDescent="0.25">
      <c r="A1041" s="379" t="str">
        <f>'02 LISTE DE CONTRÔLE ET RAPPORT'!A1018</f>
        <v/>
      </c>
      <c r="B1041" s="229"/>
      <c r="C1041" s="834" t="str">
        <f>'02 LISTE DE CONTRÔLE ET RAPPORT'!C1018</f>
        <v xml:space="preserve">Ceux-ci doivent être remplacés par des appareils homologués ou être adaptés, par des mesures appropriées, aux exigences en matière de chocs et d’EMP pour les appareils non homologués. Les exigences suivantes doivent être remplies: </v>
      </c>
      <c r="D1041" s="835"/>
      <c r="E1041" s="835"/>
      <c r="F1041" s="835"/>
      <c r="G1041" s="836"/>
      <c r="H1041" s="8" t="s">
        <v>6</v>
      </c>
      <c r="I1041" s="8" t="s">
        <v>6</v>
      </c>
      <c r="J1041" s="8" t="s">
        <v>6</v>
      </c>
      <c r="K1041" s="8" t="s">
        <v>6</v>
      </c>
    </row>
    <row r="1042" spans="1:11" ht="15" customHeight="1" x14ac:dyDescent="0.25">
      <c r="A1042" s="380" t="str">
        <f>'02 LISTE DE CONTRÔLE ET RAPPORT'!A1019</f>
        <v/>
      </c>
      <c r="B1042" s="222"/>
      <c r="C1042" s="859" t="str">
        <f>'02 LISTE DE CONTRÔLE ET RAPPORT'!C1019</f>
        <v>-        - fixation antichoc und</v>
      </c>
      <c r="D1042" s="860"/>
      <c r="E1042" s="860"/>
      <c r="F1042" s="860"/>
      <c r="G1042" s="861"/>
      <c r="H1042" s="8" t="s">
        <v>6</v>
      </c>
      <c r="I1042" s="8" t="s">
        <v>6</v>
      </c>
      <c r="J1042" s="8" t="s">
        <v>6</v>
      </c>
      <c r="K1042" s="8" t="s">
        <v>6</v>
      </c>
    </row>
    <row r="1043" spans="1:11" ht="29.45" customHeight="1" thickBot="1" x14ac:dyDescent="0.3">
      <c r="A1043" s="381" t="str">
        <f>'02 LISTE DE CONTRÔLE ET RAPPORT'!A1020</f>
        <v/>
      </c>
      <c r="B1043" s="225"/>
      <c r="C1043" s="865" t="str">
        <f>'02 LISTE DE CONTRÔLE ET RAPPORT'!C1020</f>
        <v>-        - raccordement direct par câble EMP ou point de séparation EMP avec boîte de raccordement.</v>
      </c>
      <c r="D1043" s="866"/>
      <c r="E1043" s="866"/>
      <c r="F1043" s="866"/>
      <c r="G1043" s="867"/>
      <c r="H1043" s="8" t="s">
        <v>6</v>
      </c>
      <c r="I1043" s="8" t="s">
        <v>6</v>
      </c>
      <c r="J1043" s="8" t="s">
        <v>6</v>
      </c>
      <c r="K1043" s="8" t="s">
        <v>6</v>
      </c>
    </row>
    <row r="1044" spans="1:11" ht="29.45" customHeight="1" thickBot="1" x14ac:dyDescent="0.3">
      <c r="A1044" s="385" t="str">
        <f>'02 LISTE DE CONTRÔLE ET RAPPORT'!A1021</f>
        <v/>
      </c>
      <c r="B1044" s="194">
        <v>6500</v>
      </c>
      <c r="C1044" s="486" t="s">
        <v>1171</v>
      </c>
      <c r="D1044" s="411"/>
      <c r="E1044" s="470"/>
      <c r="F1044" s="470"/>
      <c r="G1044" s="471"/>
      <c r="H1044" s="8" t="s">
        <v>6</v>
      </c>
      <c r="I1044" s="8" t="s">
        <v>6</v>
      </c>
      <c r="J1044" s="8" t="s">
        <v>6</v>
      </c>
      <c r="K1044" s="8" t="s">
        <v>6</v>
      </c>
    </row>
    <row r="1045" spans="1:11" ht="15" customHeight="1" x14ac:dyDescent="0.25">
      <c r="A1045" s="386" t="str">
        <f>'02 LISTE DE CONTRÔLE ET RAPPORT'!A1022</f>
        <v/>
      </c>
      <c r="B1045" s="195">
        <v>6501</v>
      </c>
      <c r="C1045" s="487" t="str">
        <f>'02 LISTE DE CONTRÔLE ET RAPPORT'!C1022</f>
        <v>Description des défauts:</v>
      </c>
      <c r="D1045" s="335"/>
      <c r="E1045" s="354"/>
      <c r="F1045" s="354"/>
      <c r="G1045" s="355"/>
      <c r="H1045" s="8" t="s">
        <v>6</v>
      </c>
      <c r="I1045" s="8" t="s">
        <v>6</v>
      </c>
      <c r="J1045" s="8" t="s">
        <v>6</v>
      </c>
      <c r="K1045" s="8" t="s">
        <v>6</v>
      </c>
    </row>
    <row r="1046" spans="1:11" ht="15" customHeight="1" x14ac:dyDescent="0.25">
      <c r="A1046" s="387" t="str">
        <f>'02 LISTE DE CONTRÔLE ET RAPPORT'!A1023</f>
        <v/>
      </c>
      <c r="B1046" s="196">
        <v>6502</v>
      </c>
      <c r="C1046" s="488" t="str">
        <f>'02 LISTE DE CONTRÔLE ET RAPPORT'!C1023</f>
        <v>Description des défauts:</v>
      </c>
      <c r="D1046" s="336"/>
      <c r="E1046" s="356"/>
      <c r="F1046" s="356"/>
      <c r="G1046" s="357"/>
      <c r="H1046" s="8" t="s">
        <v>6</v>
      </c>
      <c r="I1046" s="8" t="s">
        <v>6</v>
      </c>
      <c r="J1046" s="8" t="s">
        <v>6</v>
      </c>
      <c r="K1046" s="8" t="s">
        <v>6</v>
      </c>
    </row>
    <row r="1047" spans="1:11" ht="15" customHeight="1" thickBot="1" x14ac:dyDescent="0.3">
      <c r="A1047" s="388" t="str">
        <f>'02 LISTE DE CONTRÔLE ET RAPPORT'!A1024</f>
        <v/>
      </c>
      <c r="B1047" s="197">
        <v>6503</v>
      </c>
      <c r="C1047" s="489" t="str">
        <f>'02 LISTE DE CONTRÔLE ET RAPPORT'!C1024</f>
        <v>Description des défauts:</v>
      </c>
      <c r="D1047" s="337"/>
      <c r="E1047" s="358"/>
      <c r="F1047" s="358"/>
      <c r="G1047" s="359"/>
      <c r="H1047" s="8" t="s">
        <v>6</v>
      </c>
      <c r="I1047" s="8" t="s">
        <v>6</v>
      </c>
      <c r="J1047" s="8" t="s">
        <v>6</v>
      </c>
      <c r="K1047" s="8" t="s">
        <v>6</v>
      </c>
    </row>
    <row r="1048" spans="1:11" ht="18.600000000000001" customHeight="1" thickBot="1" x14ac:dyDescent="0.3">
      <c r="A1048" s="327" t="str">
        <f>'02 LISTE DE CONTRÔLE ET RAPPORT'!A1025</f>
        <v/>
      </c>
      <c r="B1048" s="400">
        <v>7000</v>
      </c>
      <c r="C1048" s="373" t="str">
        <f>'02 LISTE DE CONTRÔLE ET RAPPORT'!C1025</f>
        <v>Transmission et télématique</v>
      </c>
      <c r="D1048" s="328"/>
      <c r="E1048" s="468"/>
      <c r="F1048" s="468"/>
      <c r="G1048" s="469"/>
      <c r="H1048" s="8" t="s">
        <v>6</v>
      </c>
      <c r="I1048" s="8" t="s">
        <v>6</v>
      </c>
      <c r="J1048" s="8" t="s">
        <v>6</v>
      </c>
      <c r="K1048" s="1"/>
    </row>
    <row r="1049" spans="1:11" ht="15" customHeight="1" thickBot="1" x14ac:dyDescent="0.3">
      <c r="A1049" s="329" t="str">
        <f>'02 LISTE DE CONTRÔLE ET RAPPORT'!A1026</f>
        <v/>
      </c>
      <c r="B1049" s="401">
        <v>7100</v>
      </c>
      <c r="C1049" s="374" t="str">
        <f>'02 LISTE DE CONTRÔLE ET RAPPORT'!C1026</f>
        <v>Transmission interne</v>
      </c>
      <c r="D1049" s="330"/>
      <c r="E1049" s="371"/>
      <c r="F1049" s="371"/>
      <c r="G1049" s="372"/>
      <c r="H1049" s="8" t="s">
        <v>6</v>
      </c>
      <c r="I1049" s="8" t="s">
        <v>6</v>
      </c>
      <c r="J1049" s="8" t="s">
        <v>6</v>
      </c>
      <c r="K1049" s="1"/>
    </row>
    <row r="1050" spans="1:11" ht="15" customHeight="1" thickBot="1" x14ac:dyDescent="0.3">
      <c r="A1050" s="332" t="str">
        <f>'02 LISTE DE CONTRÔLE ET RAPPORT'!A1027</f>
        <v/>
      </c>
      <c r="B1050" s="207">
        <v>7101</v>
      </c>
      <c r="C1050" s="480" t="str">
        <f>'02 LISTE DE CONTRÔLE ET RAPPORT'!C1027</f>
        <v xml:space="preserve">Téléphonie BL (système à batterie locale) </v>
      </c>
      <c r="D1050" s="240"/>
      <c r="E1050" s="465"/>
      <c r="F1050" s="466"/>
      <c r="G1050" s="467"/>
      <c r="H1050" s="8" t="s">
        <v>6</v>
      </c>
      <c r="I1050" s="8" t="s">
        <v>6</v>
      </c>
      <c r="J1050" s="8" t="s">
        <v>6</v>
      </c>
      <c r="K1050" s="1"/>
    </row>
    <row r="1051" spans="1:11" ht="29.45" customHeight="1" x14ac:dyDescent="0.25">
      <c r="A1051" s="377" t="str">
        <f>'02 LISTE DE CONTRÔLE ET RAPPORT'!A1028</f>
        <v/>
      </c>
      <c r="B1051" s="326"/>
      <c r="C1051" s="862" t="str">
        <f>'02 LISTE DE CONTRÔLE ET RAPPORT'!C1028</f>
        <v>(À contrôler dans les abris où la téléphonie BL est prescrite [abris de 400 places protégées et plus] ou a été installée.)</v>
      </c>
      <c r="D1051" s="863"/>
      <c r="E1051" s="863"/>
      <c r="F1051" s="863"/>
      <c r="G1051" s="864"/>
      <c r="H1051" s="8" t="s">
        <v>6</v>
      </c>
      <c r="I1051" s="8" t="s">
        <v>6</v>
      </c>
      <c r="J1051" s="8" t="s">
        <v>6</v>
      </c>
      <c r="K1051" s="1"/>
    </row>
    <row r="1052" spans="1:11" ht="44.1" customHeight="1" x14ac:dyDescent="0.25">
      <c r="A1052" s="378" t="str">
        <f>'02 LISTE DE CONTRÔLE ET RAPPORT'!A1029</f>
        <v/>
      </c>
      <c r="B1052" s="191">
        <v>7101.01</v>
      </c>
      <c r="C1052" s="62" t="str">
        <f>'02 LISTE DE CONTRÔLE ET RAPPORT'!C1029</f>
        <v>Description du défaut: Certains parasurtensions des installations radio et téléphoniques n’ont pas été remplacés par des parasurtensions de type UCT 245 I.</v>
      </c>
      <c r="D1052" s="342" t="s">
        <v>2430</v>
      </c>
      <c r="E1052" s="418"/>
      <c r="F1052" s="418"/>
      <c r="G1052" s="419"/>
      <c r="H1052" s="8" t="s">
        <v>6</v>
      </c>
      <c r="I1052" s="8" t="s">
        <v>6</v>
      </c>
      <c r="J1052" s="8" t="s">
        <v>6</v>
      </c>
      <c r="K1052" s="1"/>
    </row>
    <row r="1053" spans="1:11" ht="29.45" customHeight="1" x14ac:dyDescent="0.25">
      <c r="A1053" s="379" t="str">
        <f>'02 LISTE DE CONTRÔLE ET RAPPORT'!A1030</f>
        <v/>
      </c>
      <c r="B1053" s="229"/>
      <c r="C1053" s="834" t="str">
        <f>'02 LISTE DE CONTRÔLE ET RAPPORT'!C1030</f>
        <v>Les anciens parasurtensions doivent être remplacés par de nouveaux parasurtensions UCT 245 I.</v>
      </c>
      <c r="D1053" s="835"/>
      <c r="E1053" s="835"/>
      <c r="F1053" s="835"/>
      <c r="G1053" s="836"/>
      <c r="H1053" s="8" t="s">
        <v>6</v>
      </c>
      <c r="I1053" s="8" t="s">
        <v>6</v>
      </c>
      <c r="J1053" s="8" t="s">
        <v>6</v>
      </c>
      <c r="K1053" s="1"/>
    </row>
    <row r="1054" spans="1:11" ht="15" customHeight="1" x14ac:dyDescent="0.25">
      <c r="A1054" s="380" t="str">
        <f>'02 LISTE DE CONTRÔLE ET RAPPORT'!A1031</f>
        <v/>
      </c>
      <c r="B1054" s="222"/>
      <c r="C1054" s="834" t="str">
        <f>'02 LISTE DE CONTRÔLE ET RAPPORT'!C1031</f>
        <v>En règle générale, les emplacements concernés sont les suivants:</v>
      </c>
      <c r="D1054" s="835"/>
      <c r="E1054" s="835"/>
      <c r="F1054" s="835"/>
      <c r="G1054" s="836"/>
      <c r="H1054" s="8" t="s">
        <v>6</v>
      </c>
      <c r="I1054" s="8" t="s">
        <v>6</v>
      </c>
      <c r="J1054" s="8" t="s">
        <v>6</v>
      </c>
      <c r="K1054" s="1"/>
    </row>
    <row r="1055" spans="1:11" ht="15" customHeight="1" x14ac:dyDescent="0.25">
      <c r="A1055" s="380" t="str">
        <f>'02 LISTE DE CONTRÔLE ET RAPPORT'!A1032</f>
        <v/>
      </c>
      <c r="B1055" s="222"/>
      <c r="C1055" s="859" t="str">
        <f>'02 LISTE DE CONTRÔLE ET RAPPORT'!C1032</f>
        <v>-        coffrets de fusibles,</v>
      </c>
      <c r="D1055" s="860"/>
      <c r="E1055" s="860"/>
      <c r="F1055" s="860"/>
      <c r="G1055" s="861"/>
      <c r="H1055" s="8" t="s">
        <v>6</v>
      </c>
      <c r="I1055" s="8" t="s">
        <v>6</v>
      </c>
      <c r="J1055" s="8" t="s">
        <v>6</v>
      </c>
      <c r="K1055" s="1"/>
    </row>
    <row r="1056" spans="1:11" ht="15" customHeight="1" x14ac:dyDescent="0.25">
      <c r="A1056" s="380" t="str">
        <f>'02 LISTE DE CONTRÔLE ET RAPPORT'!A1033</f>
        <v/>
      </c>
      <c r="B1056" s="222"/>
      <c r="C1056" s="859" t="str">
        <f>'02 LISTE DE CONTRÔLE ET RAPPORT'!C1033</f>
        <v>-        boîtes de raccordement extérieur BL, p. ex. BR 31/32,</v>
      </c>
      <c r="D1056" s="860"/>
      <c r="E1056" s="860"/>
      <c r="F1056" s="860"/>
      <c r="G1056" s="861"/>
      <c r="H1056" s="8" t="s">
        <v>6</v>
      </c>
      <c r="I1056" s="8" t="s">
        <v>6</v>
      </c>
      <c r="J1056" s="8" t="s">
        <v>6</v>
      </c>
      <c r="K1056" s="1"/>
    </row>
    <row r="1057" spans="1:11" ht="29.45" customHeight="1" x14ac:dyDescent="0.25">
      <c r="A1057" s="380" t="str">
        <f>'02 LISTE DE CONTRÔLE ET RAPPORT'!A1034</f>
        <v/>
      </c>
      <c r="B1057" s="222"/>
      <c r="C1057" s="859" t="str">
        <f>'02 LISTE DE CONTRÔLE ET RAPPORT'!C1034</f>
        <v>-        boîtes de raccordement BR 1 dans les constructions protégées sans central téléphonique (constructions avec installations trm),</v>
      </c>
      <c r="D1057" s="860"/>
      <c r="E1057" s="860"/>
      <c r="F1057" s="860"/>
      <c r="G1057" s="861"/>
      <c r="H1057" s="8" t="s">
        <v>6</v>
      </c>
      <c r="I1057" s="8" t="s">
        <v>6</v>
      </c>
      <c r="J1057" s="8" t="s">
        <v>6</v>
      </c>
      <c r="K1057" s="1"/>
    </row>
    <row r="1058" spans="1:11" ht="15" customHeight="1" x14ac:dyDescent="0.25">
      <c r="A1058" s="380" t="str">
        <f>'02 LISTE DE CONTRÔLE ET RAPPORT'!A1035</f>
        <v/>
      </c>
      <c r="B1058" s="222"/>
      <c r="C1058" s="859" t="str">
        <f>'02 LISTE DE CONTRÔLE ET RAPPORT'!C1035</f>
        <v>-        répartiteurs d’antennes,</v>
      </c>
      <c r="D1058" s="860"/>
      <c r="E1058" s="860"/>
      <c r="F1058" s="860"/>
      <c r="G1058" s="861"/>
      <c r="H1058" s="8" t="s">
        <v>6</v>
      </c>
      <c r="I1058" s="8" t="s">
        <v>6</v>
      </c>
      <c r="J1058" s="8" t="s">
        <v>6</v>
      </c>
      <c r="K1058" s="1"/>
    </row>
    <row r="1059" spans="1:11" ht="15" customHeight="1" x14ac:dyDescent="0.25">
      <c r="A1059" s="380" t="str">
        <f>'02 LISTE DE CONTRÔLE ET RAPPORT'!A1036</f>
        <v/>
      </c>
      <c r="B1059" s="222"/>
      <c r="C1059" s="859" t="str">
        <f>'02 LISTE DE CONTRÔLE ET RAPPORT'!C1036</f>
        <v>-        prises radio et</v>
      </c>
      <c r="D1059" s="860"/>
      <c r="E1059" s="860"/>
      <c r="F1059" s="860"/>
      <c r="G1059" s="861"/>
      <c r="H1059" s="8" t="s">
        <v>6</v>
      </c>
      <c r="I1059" s="8" t="s">
        <v>6</v>
      </c>
      <c r="J1059" s="8" t="s">
        <v>6</v>
      </c>
      <c r="K1059" s="1"/>
    </row>
    <row r="1060" spans="1:11" ht="15" customHeight="1" x14ac:dyDescent="0.25">
      <c r="A1060" s="380" t="str">
        <f>'02 LISTE DE CONTRÔLE ET RAPPORT'!A1037</f>
        <v/>
      </c>
      <c r="B1060" s="222"/>
      <c r="C1060" s="859" t="str">
        <f>'02 LISTE DE CONTRÔLE ET RAPPORT'!C1037</f>
        <v>-        parasurtensions de réserve.</v>
      </c>
      <c r="D1060" s="860"/>
      <c r="E1060" s="860"/>
      <c r="F1060" s="860"/>
      <c r="G1060" s="861"/>
      <c r="H1060" s="8" t="s">
        <v>6</v>
      </c>
      <c r="I1060" s="8" t="s">
        <v>6</v>
      </c>
      <c r="J1060" s="8" t="s">
        <v>6</v>
      </c>
      <c r="K1060" s="1"/>
    </row>
    <row r="1061" spans="1:11" ht="29.45" customHeight="1" x14ac:dyDescent="0.25">
      <c r="A1061" s="381" t="str">
        <f>'02 LISTE DE CONTRÔLE ET RAPPORT'!A1038</f>
        <v/>
      </c>
      <c r="B1061" s="225"/>
      <c r="C1061" s="834" t="str">
        <f>'02 LISTE DE CONTRÔLE ET RAPPORT'!C1038</f>
        <v>En cas de défaut, la marche à suivre doit être discutée avec l’autorité cantonale responsable des ouvrages de protection.</v>
      </c>
      <c r="D1061" s="835"/>
      <c r="E1061" s="835"/>
      <c r="F1061" s="835"/>
      <c r="G1061" s="836"/>
      <c r="H1061" s="8" t="s">
        <v>6</v>
      </c>
      <c r="I1061" s="8" t="s">
        <v>6</v>
      </c>
      <c r="J1061" s="8" t="s">
        <v>6</v>
      </c>
      <c r="K1061" s="1"/>
    </row>
    <row r="1062" spans="1:11" ht="29.45" customHeight="1" x14ac:dyDescent="0.25">
      <c r="A1062" s="378" t="str">
        <f>'02 LISTE DE CONTRÔLE ET RAPPORT'!A1039</f>
        <v/>
      </c>
      <c r="B1062" s="191">
        <v>7101.02</v>
      </c>
      <c r="C1062" s="62" t="str">
        <f>'02 LISTE DE CONTRÔLE ET RAPPORT'!C1039</f>
        <v>Description du défaut: Le schéma de principe actuel de la téléphonie BL dans le centre télématique/le bureau de l’abri n’est pas fixé à la paroi.</v>
      </c>
      <c r="D1062" s="342" t="s">
        <v>2430</v>
      </c>
      <c r="E1062" s="418"/>
      <c r="F1062" s="418"/>
      <c r="G1062" s="419"/>
      <c r="H1062" s="8" t="s">
        <v>6</v>
      </c>
      <c r="I1062" s="8" t="s">
        <v>6</v>
      </c>
      <c r="J1062" s="8" t="s">
        <v>6</v>
      </c>
      <c r="K1062" s="1"/>
    </row>
    <row r="1063" spans="1:11" ht="29.45" customHeight="1" x14ac:dyDescent="0.25">
      <c r="A1063" s="379" t="str">
        <f>'02 LISTE DE CONTRÔLE ET RAPPORT'!A1040</f>
        <v/>
      </c>
      <c r="B1063" s="229"/>
      <c r="C1063" s="834" t="str">
        <f>'02 LISTE DE CONTRÔLE ET RAPPORT'!C1040</f>
        <v xml:space="preserve">Il convient d’établir un schéma de principe et de le fixer bien en évidence et dans un format résistant à l’usure à la paroi du centre télématique. </v>
      </c>
      <c r="D1063" s="835"/>
      <c r="E1063" s="835"/>
      <c r="F1063" s="835"/>
      <c r="G1063" s="836"/>
      <c r="H1063" s="8" t="s">
        <v>6</v>
      </c>
      <c r="I1063" s="8" t="s">
        <v>6</v>
      </c>
      <c r="J1063" s="8" t="s">
        <v>6</v>
      </c>
      <c r="K1063" s="1"/>
    </row>
    <row r="1064" spans="1:11" ht="29.45" customHeight="1" x14ac:dyDescent="0.25">
      <c r="A1064" s="381" t="str">
        <f>'02 LISTE DE CONTRÔLE ET RAPPORT'!A1041</f>
        <v/>
      </c>
      <c r="B1064" s="225"/>
      <c r="C1064" s="834" t="str">
        <f>'02 LISTE DE CONTRÔLE ET RAPPORT'!C1041</f>
        <v>Le schéma de principe de la téléphonie BL doit montrer comment les connexions par câble sont installées.</v>
      </c>
      <c r="D1064" s="835"/>
      <c r="E1064" s="835"/>
      <c r="F1064" s="835"/>
      <c r="G1064" s="836"/>
      <c r="H1064" s="8" t="s">
        <v>6</v>
      </c>
      <c r="I1064" s="8" t="s">
        <v>6</v>
      </c>
      <c r="J1064" s="8" t="s">
        <v>6</v>
      </c>
      <c r="K1064" s="1"/>
    </row>
    <row r="1065" spans="1:11" ht="44.1" customHeight="1" x14ac:dyDescent="0.25">
      <c r="A1065" s="378" t="str">
        <f>'02 LISTE DE CONTRÔLE ET RAPPORT'!A1042</f>
        <v/>
      </c>
      <c r="B1065" s="191">
        <v>7101.03</v>
      </c>
      <c r="C1065" s="62" t="str">
        <f>'02 LISTE DE CONTRÔLE ET RAPPORT'!C1042</f>
        <v>Description du défaut: Le schéma d’exploitation actuel de la téléphonie BL (liaison point à point) n’est pas apposé au mur du centre télématique/du bureau de l’abri.</v>
      </c>
      <c r="D1065" s="342" t="s">
        <v>2430</v>
      </c>
      <c r="E1065" s="418"/>
      <c r="F1065" s="418"/>
      <c r="G1065" s="419"/>
      <c r="H1065" s="8" t="s">
        <v>6</v>
      </c>
      <c r="I1065" s="8" t="s">
        <v>6</v>
      </c>
      <c r="J1065" s="8" t="s">
        <v>6</v>
      </c>
      <c r="K1065" s="1"/>
    </row>
    <row r="1066" spans="1:11" ht="29.45" customHeight="1" x14ac:dyDescent="0.25">
      <c r="A1066" s="379" t="str">
        <f>'02 LISTE DE CONTRÔLE ET RAPPORT'!A1043</f>
        <v/>
      </c>
      <c r="B1066" s="229"/>
      <c r="C1066" s="834" t="str">
        <f>'02 LISTE DE CONTRÔLE ET RAPPORT'!C1043</f>
        <v xml:space="preserve">Il convient d’établir un schéma d’exploitation et de le fixer bien en évidence et dans un format résistant à l’usure au mur du centre télématique. </v>
      </c>
      <c r="D1066" s="835"/>
      <c r="E1066" s="835"/>
      <c r="F1066" s="835"/>
      <c r="G1066" s="836"/>
      <c r="H1066" s="8" t="s">
        <v>6</v>
      </c>
      <c r="I1066" s="8" t="s">
        <v>6</v>
      </c>
      <c r="J1066" s="8" t="s">
        <v>6</v>
      </c>
      <c r="K1066" s="1"/>
    </row>
    <row r="1067" spans="1:11" ht="29.45" customHeight="1" x14ac:dyDescent="0.25">
      <c r="A1067" s="381" t="str">
        <f>'02 LISTE DE CONTRÔLE ET RAPPORT'!A1044</f>
        <v/>
      </c>
      <c r="B1067" s="225"/>
      <c r="C1067" s="834" t="str">
        <f>'02 LISTE DE CONTRÔLE ET RAPPORT'!C1044</f>
        <v>Le schéma d’exploitation de la téléphonie LB doit montrer comment les différentes lignes sont connectées.</v>
      </c>
      <c r="D1067" s="835"/>
      <c r="E1067" s="835"/>
      <c r="F1067" s="835"/>
      <c r="G1067" s="836"/>
      <c r="H1067" s="8" t="s">
        <v>6</v>
      </c>
      <c r="I1067" s="8" t="s">
        <v>6</v>
      </c>
      <c r="J1067" s="8" t="s">
        <v>6</v>
      </c>
      <c r="K1067" s="1"/>
    </row>
    <row r="1068" spans="1:11" ht="44.1" customHeight="1" x14ac:dyDescent="0.25">
      <c r="A1068" s="378" t="str">
        <f>'02 LISTE DE CONTRÔLE ET RAPPORT'!A1045</f>
        <v/>
      </c>
      <c r="B1068" s="191">
        <v>7101.04</v>
      </c>
      <c r="C1068" s="62" t="str">
        <f>'02 LISTE DE CONTRÔLE ET RAPPORT'!C1045</f>
        <v>Description du défaut: Le schéma des liaisons de la téléphonie de sas n’est pas apposé au mur du centre télématique/du bureau de l’abri.</v>
      </c>
      <c r="D1068" s="342" t="s">
        <v>2430</v>
      </c>
      <c r="E1068" s="418"/>
      <c r="F1068" s="418"/>
      <c r="G1068" s="419"/>
      <c r="H1068" s="8" t="s">
        <v>6</v>
      </c>
      <c r="I1068" s="8" t="s">
        <v>6</v>
      </c>
      <c r="J1068" s="8" t="s">
        <v>6</v>
      </c>
      <c r="K1068" s="1"/>
    </row>
    <row r="1069" spans="1:11" ht="29.45" customHeight="1" x14ac:dyDescent="0.25">
      <c r="A1069" s="379" t="str">
        <f>'02 LISTE DE CONTRÔLE ET RAPPORT'!A1046</f>
        <v/>
      </c>
      <c r="B1069" s="229"/>
      <c r="C1069" s="834" t="str">
        <f>'02 LISTE DE CONTRÔLE ET RAPPORT'!C1046</f>
        <v xml:space="preserve">Il convient d’établir un schéma des liaisons et de le fixer bien en évidence et dans un format résistant à l’usure au mur du centre télématique. </v>
      </c>
      <c r="D1069" s="835"/>
      <c r="E1069" s="835"/>
      <c r="F1069" s="835"/>
      <c r="G1069" s="836"/>
      <c r="H1069" s="8" t="s">
        <v>6</v>
      </c>
      <c r="I1069" s="8" t="s">
        <v>6</v>
      </c>
      <c r="J1069" s="8" t="s">
        <v>6</v>
      </c>
      <c r="K1069" s="1"/>
    </row>
    <row r="1070" spans="1:11" ht="29.45" customHeight="1" x14ac:dyDescent="0.25">
      <c r="A1070" s="380" t="str">
        <f>'02 LISTE DE CONTRÔLE ET RAPPORT'!A1047</f>
        <v/>
      </c>
      <c r="B1070" s="222"/>
      <c r="C1070" s="834" t="str">
        <f>'02 LISTE DE CONTRÔLE ET RAPPORT'!C1047</f>
        <v>Le schéma des liaisons de la téléphonie de sas doit montrer comment les liaisons sont établies.</v>
      </c>
      <c r="D1070" s="835"/>
      <c r="E1070" s="835"/>
      <c r="F1070" s="835"/>
      <c r="G1070" s="836"/>
      <c r="H1070" s="8" t="s">
        <v>6</v>
      </c>
      <c r="I1070" s="8" t="s">
        <v>6</v>
      </c>
      <c r="J1070" s="8" t="s">
        <v>6</v>
      </c>
      <c r="K1070" s="1"/>
    </row>
    <row r="1071" spans="1:11" ht="29.45" customHeight="1" x14ac:dyDescent="0.25">
      <c r="A1071" s="381" t="str">
        <f>'02 LISTE DE CONTRÔLE ET RAPPORT'!A1048</f>
        <v/>
      </c>
      <c r="B1071" s="225"/>
      <c r="C1071" s="834" t="str">
        <f>'02 LISTE DE CONTRÔLE ET RAPPORT'!C1048</f>
        <v>Du fait de l’abandon du central téléphonique BL, les liaisons et l’exploitation doivent désormais être présentées dans un schéma séparé.</v>
      </c>
      <c r="D1071" s="835"/>
      <c r="E1071" s="835"/>
      <c r="F1071" s="835"/>
      <c r="G1071" s="836"/>
      <c r="H1071" s="8" t="s">
        <v>6</v>
      </c>
      <c r="I1071" s="8" t="s">
        <v>6</v>
      </c>
      <c r="J1071" s="8" t="s">
        <v>6</v>
      </c>
      <c r="K1071" s="1"/>
    </row>
    <row r="1072" spans="1:11" ht="29.45" hidden="1" customHeight="1" x14ac:dyDescent="0.25">
      <c r="A1072" s="378" t="str">
        <f>'02 LISTE DE CONTRÔLE ET RAPPORT'!A1049</f>
        <v/>
      </c>
      <c r="B1072" s="191">
        <v>7101.05</v>
      </c>
      <c r="C1072" s="62" t="str">
        <f>'02 LISTE DE CONTRÔLE ET RAPPORT'!C1049</f>
        <v>Description du défaut: Des modifications (dessoudage, recâblage) ont été apportées au TP de l’installation téléphonique.</v>
      </c>
      <c r="D1072" s="342" t="s">
        <v>2430</v>
      </c>
      <c r="E1072" s="418"/>
      <c r="F1072" s="418"/>
      <c r="G1072" s="419"/>
      <c r="H1072" s="8" t="s">
        <v>6</v>
      </c>
      <c r="I1072" s="8" t="s">
        <v>6</v>
      </c>
      <c r="J1072" s="1"/>
      <c r="K1072" s="1"/>
    </row>
    <row r="1073" spans="1:11" ht="44.1" hidden="1" customHeight="1" x14ac:dyDescent="0.25">
      <c r="A1073" s="377" t="str">
        <f>'02 LISTE DE CONTRÔLE ET RAPPORT'!A1050</f>
        <v/>
      </c>
      <c r="B1073" s="326"/>
      <c r="C1073" s="834" t="str">
        <f>'02 LISTE DE CONTRÔLE ET RAPPORT'!C1050</f>
        <v>L’installation n’est donc que partiellement opérationnelle. L’état initial, qui doit correspondre aux documents techniques, doit être rétabli par un spécialiste.</v>
      </c>
      <c r="D1073" s="835"/>
      <c r="E1073" s="835"/>
      <c r="F1073" s="835"/>
      <c r="G1073" s="836"/>
      <c r="H1073" s="8" t="s">
        <v>6</v>
      </c>
      <c r="I1073" s="8" t="s">
        <v>6</v>
      </c>
      <c r="J1073" s="1"/>
      <c r="K1073" s="1"/>
    </row>
    <row r="1074" spans="1:11" ht="29.45" customHeight="1" x14ac:dyDescent="0.25">
      <c r="A1074" s="378" t="str">
        <f>'02 LISTE DE CONTRÔLE ET RAPPORT'!A1051</f>
        <v/>
      </c>
      <c r="B1074" s="191">
        <v>7101.06</v>
      </c>
      <c r="C1074" s="62" t="str">
        <f>'02 LISTE DE CONTRÔLE ET RAPPORT'!C1051</f>
        <v>Description du défaut: Les téléphones de sas sont manquants.</v>
      </c>
      <c r="D1074" s="342" t="s">
        <v>2430</v>
      </c>
      <c r="E1074" s="418"/>
      <c r="F1074" s="418"/>
      <c r="G1074" s="419"/>
      <c r="H1074" s="8" t="s">
        <v>6</v>
      </c>
      <c r="I1074" s="8" t="s">
        <v>6</v>
      </c>
      <c r="J1074" s="8" t="s">
        <v>6</v>
      </c>
      <c r="K1074" s="1"/>
    </row>
    <row r="1075" spans="1:11" ht="44.1" customHeight="1" x14ac:dyDescent="0.25">
      <c r="A1075" s="377" t="str">
        <f>'02 LISTE DE CONTRÔLE ET RAPPORT'!A1052</f>
        <v/>
      </c>
      <c r="B1075" s="326"/>
      <c r="C1075" s="834" t="str">
        <f>'02 LISTE DE CONTRÔLE ET RAPPORT'!C1052</f>
        <v>Ceux-ci doivent être fournis et montés par un spécialiste conformément à la circulaire de l’OFPC du 10 janvier 1994: Attribution des téléphones de sas ST-88.</v>
      </c>
      <c r="D1075" s="835"/>
      <c r="E1075" s="835"/>
      <c r="F1075" s="835"/>
      <c r="G1075" s="836"/>
      <c r="H1075" s="8" t="s">
        <v>6</v>
      </c>
      <c r="I1075" s="8" t="s">
        <v>6</v>
      </c>
      <c r="J1075" s="8" t="s">
        <v>6</v>
      </c>
      <c r="K1075" s="1"/>
    </row>
    <row r="1076" spans="1:11" ht="29.45" customHeight="1" x14ac:dyDescent="0.25">
      <c r="A1076" s="378" t="str">
        <f>'02 LISTE DE CONTRÔLE ET RAPPORT'!A1053</f>
        <v/>
      </c>
      <c r="B1076" s="191">
        <v>7101.07</v>
      </c>
      <c r="C1076" s="62" t="str">
        <f>'02 LISTE DE CONTRÔLE ET RAPPORT'!C1053</f>
        <v>Description du défaut: Les téléphones de sas ne sont pas correctement montés et étiquetés.</v>
      </c>
      <c r="D1076" s="342" t="s">
        <v>2430</v>
      </c>
      <c r="E1076" s="418"/>
      <c r="F1076" s="418"/>
      <c r="G1076" s="419"/>
      <c r="H1076" s="8" t="s">
        <v>6</v>
      </c>
      <c r="I1076" s="8" t="s">
        <v>6</v>
      </c>
      <c r="J1076" s="8" t="s">
        <v>6</v>
      </c>
      <c r="K1076" s="1"/>
    </row>
    <row r="1077" spans="1:11" ht="44.1" customHeight="1" x14ac:dyDescent="0.25">
      <c r="A1077" s="379" t="str">
        <f>'02 LISTE DE CONTRÔLE ET RAPPORT'!A1054</f>
        <v/>
      </c>
      <c r="B1077" s="229"/>
      <c r="C1077" s="856" t="str">
        <f>'02 LISTE DE CONTRÔLE ET RAPPORT'!C1054</f>
        <v>Conformément au manuel technique des stations murales WS-88/1 et WS-88/2 ou aux instructions de montage ad hoc, le téléphone de sas ST-88 doit être installé de la façon suivante:</v>
      </c>
      <c r="D1077" s="857"/>
      <c r="E1077" s="857"/>
      <c r="F1077" s="857"/>
      <c r="G1077" s="858"/>
      <c r="H1077" s="8" t="s">
        <v>6</v>
      </c>
      <c r="I1077" s="8" t="s">
        <v>6</v>
      </c>
      <c r="J1077" s="8" t="s">
        <v>6</v>
      </c>
      <c r="K1077" s="1"/>
    </row>
    <row r="1078" spans="1:11" ht="15" customHeight="1" x14ac:dyDescent="0.25">
      <c r="A1078" s="380" t="str">
        <f>'02 LISTE DE CONTRÔLE ET RAPPORT'!A1055</f>
        <v/>
      </c>
      <c r="B1078" s="222"/>
      <c r="C1078" s="853" t="str">
        <f>'02 LISTE DE CONTRÔLE ET RAPPORT'!C1055</f>
        <v>-        station murale WS 88/1 dans le sas,</v>
      </c>
      <c r="D1078" s="854"/>
      <c r="E1078" s="854"/>
      <c r="F1078" s="854"/>
      <c r="G1078" s="855"/>
      <c r="H1078" s="8" t="s">
        <v>6</v>
      </c>
      <c r="I1078" s="8" t="s">
        <v>6</v>
      </c>
      <c r="J1078" s="8" t="s">
        <v>6</v>
      </c>
      <c r="K1078" s="1"/>
    </row>
    <row r="1079" spans="1:11" ht="58.35" customHeight="1" x14ac:dyDescent="0.25">
      <c r="A1079" s="380" t="str">
        <f>'02 LISTE DE CONTRÔLE ET RAPPORT'!A1056</f>
        <v/>
      </c>
      <c r="B1079" s="222"/>
      <c r="C1079" s="853" t="str">
        <f>'02 LISTE DE CONTRÔLE ET RAPPORT'!C1056</f>
        <v>-        station murale WS 88/2 en principe sous l’avant-toit (devant le rideau ou la porte blindée, en aucun cas dans la zone propre du local de prénettoyage/de rangement) et</v>
      </c>
      <c r="D1079" s="854"/>
      <c r="E1079" s="854"/>
      <c r="F1079" s="854"/>
      <c r="G1079" s="855"/>
      <c r="H1079" s="8" t="s">
        <v>6</v>
      </c>
      <c r="I1079" s="8" t="s">
        <v>6</v>
      </c>
      <c r="J1079" s="8" t="s">
        <v>6</v>
      </c>
      <c r="K1079" s="1"/>
    </row>
    <row r="1080" spans="1:11" ht="15" customHeight="1" x14ac:dyDescent="0.25">
      <c r="A1080" s="380" t="str">
        <f>'02 LISTE DE CONTRÔLE ET RAPPORT'!A1057</f>
        <v/>
      </c>
      <c r="B1080" s="222"/>
      <c r="C1080" s="853" t="str">
        <f>'02 LISTE DE CONTRÔLE ET RAPPORT'!C1057</f>
        <v>-        appareil de table au centre télématique/dans le bureau de l’abri.</v>
      </c>
      <c r="D1080" s="854"/>
      <c r="E1080" s="854"/>
      <c r="F1080" s="854"/>
      <c r="G1080" s="855"/>
      <c r="H1080" s="8" t="s">
        <v>6</v>
      </c>
      <c r="I1080" s="8" t="s">
        <v>6</v>
      </c>
      <c r="J1080" s="8" t="s">
        <v>6</v>
      </c>
      <c r="K1080" s="1"/>
    </row>
    <row r="1081" spans="1:11" ht="58.35" customHeight="1" x14ac:dyDescent="0.25">
      <c r="A1081" s="380" t="str">
        <f>'02 LISTE DE CONTRÔLE ET RAPPORT'!A1058</f>
        <v/>
      </c>
      <c r="B1081" s="222"/>
      <c r="C1081" s="856" t="str">
        <f>'02 LISTE DE CONTRÔLE ET RAPPORT'!C1058</f>
        <v>Si la construction protégée compte plus d’accès que de téléphones de sas ST-88 attribués, ceux-ci seront utilisés en fonction de l’importance des accès. Voir circulaire de l’OFPC du 10 janvier 1994: Attribution des téléphones de sas ST-88.</v>
      </c>
      <c r="D1081" s="857"/>
      <c r="E1081" s="857"/>
      <c r="F1081" s="857"/>
      <c r="G1081" s="858"/>
      <c r="H1081" s="8" t="s">
        <v>6</v>
      </c>
      <c r="I1081" s="8" t="s">
        <v>6</v>
      </c>
      <c r="J1081" s="8" t="s">
        <v>6</v>
      </c>
      <c r="K1081" s="1"/>
    </row>
    <row r="1082" spans="1:11" ht="29.45" customHeight="1" x14ac:dyDescent="0.25">
      <c r="A1082" s="380" t="str">
        <f>'02 LISTE DE CONTRÔLE ET RAPPORT'!A1059</f>
        <v/>
      </c>
      <c r="B1082" s="222"/>
      <c r="C1082" s="856" t="str">
        <f>'02 LISTE DE CONTRÔLE ET RAPPORT'!C1059</f>
        <v>Les liaisons requises doivent être connectées au tableau de raccordement, désignées et reportées dans le schéma d’exploitation du téléphone.</v>
      </c>
      <c r="D1082" s="857"/>
      <c r="E1082" s="857"/>
      <c r="F1082" s="857"/>
      <c r="G1082" s="858"/>
      <c r="H1082" s="8" t="s">
        <v>6</v>
      </c>
      <c r="I1082" s="8" t="s">
        <v>6</v>
      </c>
      <c r="J1082" s="8" t="s">
        <v>6</v>
      </c>
      <c r="K1082" s="1"/>
    </row>
    <row r="1083" spans="1:11" ht="15" customHeight="1" x14ac:dyDescent="0.25">
      <c r="A1083" s="380" t="str">
        <f>'02 LISTE DE CONTRÔLE ET RAPPORT'!A1060</f>
        <v/>
      </c>
      <c r="B1083" s="222"/>
      <c r="C1083" s="856" t="str">
        <f>'02 LISTE DE CONTRÔLE ET RAPPORT'!C1060</f>
        <v>Marquages:</v>
      </c>
      <c r="D1083" s="857"/>
      <c r="E1083" s="857"/>
      <c r="F1083" s="857"/>
      <c r="G1083" s="858"/>
      <c r="H1083" s="8" t="s">
        <v>6</v>
      </c>
      <c r="I1083" s="8" t="s">
        <v>6</v>
      </c>
      <c r="J1083" s="8" t="s">
        <v>6</v>
      </c>
      <c r="K1083" s="1"/>
    </row>
    <row r="1084" spans="1:11" ht="29.45" customHeight="1" x14ac:dyDescent="0.25">
      <c r="A1084" s="380" t="str">
        <f>'02 LISTE DE CONTRÔLE ET RAPPORT'!A1061</f>
        <v/>
      </c>
      <c r="B1084" s="222"/>
      <c r="C1084" s="856" t="str">
        <f>'02 LISTE DE CONTRÔLE ET RAPPORT'!C1061</f>
        <v>-        prise de sas (affectation des connexions ou numéros des raccordements filaires selon le schéma de principe / d’exploitation),</v>
      </c>
      <c r="D1084" s="857"/>
      <c r="E1084" s="857"/>
      <c r="F1084" s="857"/>
      <c r="G1084" s="858"/>
      <c r="H1084" s="8" t="s">
        <v>6</v>
      </c>
      <c r="I1084" s="8" t="s">
        <v>6</v>
      </c>
      <c r="J1084" s="8" t="s">
        <v>6</v>
      </c>
      <c r="K1084" s="1"/>
    </row>
    <row r="1085" spans="1:11" ht="15" customHeight="1" x14ac:dyDescent="0.25">
      <c r="A1085" s="380" t="str">
        <f>'02 LISTE DE CONTRÔLE ET RAPPORT'!A1062</f>
        <v/>
      </c>
      <c r="B1085" s="222"/>
      <c r="C1085" s="856" t="str">
        <f>'02 LISTE DE CONTRÔLE ET RAPPORT'!C1062</f>
        <v>-        prise pour le téléphone de sas dans le centre télématique et</v>
      </c>
      <c r="D1085" s="857"/>
      <c r="E1085" s="857"/>
      <c r="F1085" s="857"/>
      <c r="G1085" s="858"/>
      <c r="H1085" s="8" t="s">
        <v>6</v>
      </c>
      <c r="I1085" s="8" t="s">
        <v>6</v>
      </c>
      <c r="J1085" s="8" t="s">
        <v>6</v>
      </c>
      <c r="K1085" s="1"/>
    </row>
    <row r="1086" spans="1:11" ht="15" customHeight="1" x14ac:dyDescent="0.25">
      <c r="A1086" s="381" t="str">
        <f>'02 LISTE DE CONTRÔLE ET RAPPORT'!A1063</f>
        <v/>
      </c>
      <c r="B1086" s="225"/>
      <c r="C1086" s="856" t="str">
        <f>'02 LISTE DE CONTRÔLE ET RAPPORT'!C1063</f>
        <v>-        liaisons au tableau de raccordement BL.</v>
      </c>
      <c r="D1086" s="857"/>
      <c r="E1086" s="857"/>
      <c r="F1086" s="857"/>
      <c r="G1086" s="858"/>
      <c r="H1086" s="8" t="s">
        <v>6</v>
      </c>
      <c r="I1086" s="8" t="s">
        <v>6</v>
      </c>
      <c r="J1086" s="8" t="s">
        <v>6</v>
      </c>
      <c r="K1086" s="1"/>
    </row>
    <row r="1087" spans="1:11" ht="15" customHeight="1" x14ac:dyDescent="0.25">
      <c r="A1087" s="378" t="str">
        <f>'02 LISTE DE CONTRÔLE ET RAPPORT'!A1064</f>
        <v/>
      </c>
      <c r="B1087" s="191">
        <v>7101.08</v>
      </c>
      <c r="C1087" s="62" t="str">
        <f>'02 LISTE DE CONTRÔLE ET RAPPORT'!C1064</f>
        <v>Description du défaut: La téléphonie de sas ne fonctionne pas.</v>
      </c>
      <c r="D1087" s="342" t="s">
        <v>2430</v>
      </c>
      <c r="E1087" s="418"/>
      <c r="F1087" s="418"/>
      <c r="G1087" s="419"/>
      <c r="H1087" s="8" t="s">
        <v>6</v>
      </c>
      <c r="I1087" s="8" t="s">
        <v>6</v>
      </c>
      <c r="J1087" s="8" t="s">
        <v>6</v>
      </c>
      <c r="K1087" s="1"/>
    </row>
    <row r="1088" spans="1:11" ht="15" customHeight="1" thickBot="1" x14ac:dyDescent="0.3">
      <c r="A1088" s="377" t="str">
        <f>'02 LISTE DE CONTRÔLE ET RAPPORT'!A1065</f>
        <v/>
      </c>
      <c r="B1088" s="326"/>
      <c r="C1088" s="837" t="str">
        <f>'02 LISTE DE CONTRÔLE ET RAPPORT'!C1065</f>
        <v>Elle doit être rétablie par un spécialiste.</v>
      </c>
      <c r="D1088" s="838"/>
      <c r="E1088" s="838"/>
      <c r="F1088" s="838"/>
      <c r="G1088" s="839"/>
      <c r="H1088" s="8" t="s">
        <v>6</v>
      </c>
      <c r="I1088" s="8" t="s">
        <v>6</v>
      </c>
      <c r="J1088" s="8" t="s">
        <v>6</v>
      </c>
      <c r="K1088" s="1"/>
    </row>
    <row r="1089" spans="1:11" ht="15" customHeight="1" thickBot="1" x14ac:dyDescent="0.3">
      <c r="A1089" s="329" t="str">
        <f>'02 LISTE DE CONTRÔLE ET RAPPORT'!A1066</f>
        <v/>
      </c>
      <c r="B1089" s="401">
        <v>7200</v>
      </c>
      <c r="C1089" s="374" t="str">
        <f>'02 LISTE DE CONTRÔLE ET RAPPORT'!C1066</f>
        <v>Radio 200 MHz</v>
      </c>
      <c r="D1089" s="330"/>
      <c r="E1089" s="371"/>
      <c r="F1089" s="371"/>
      <c r="G1089" s="372"/>
      <c r="H1089" s="8" t="s">
        <v>6</v>
      </c>
      <c r="I1089" s="8" t="s">
        <v>6</v>
      </c>
      <c r="J1089" s="8" t="s">
        <v>6</v>
      </c>
      <c r="K1089" s="1"/>
    </row>
    <row r="1090" spans="1:11" ht="44.1" customHeight="1" thickBot="1" x14ac:dyDescent="0.3">
      <c r="A1090" s="332" t="str">
        <f>'02 LISTE DE CONTRÔLE ET RAPPORT'!A1067</f>
        <v/>
      </c>
      <c r="B1090" s="207">
        <v>7201</v>
      </c>
      <c r="C1090" s="480" t="str">
        <f>'02 LISTE DE CONTRÔLE ET RAPPORT'!C1067</f>
        <v xml:space="preserve">Documents, matériel, liaison (À contrôler pour les abris dans lesquels la radio 200 MHz est prescrite [abris à partir de 400 places protégées] ou a été installée.) </v>
      </c>
      <c r="D1090" s="241"/>
      <c r="E1090" s="465"/>
      <c r="F1090" s="466"/>
      <c r="G1090" s="467"/>
      <c r="H1090" s="8" t="s">
        <v>6</v>
      </c>
      <c r="I1090" s="8" t="s">
        <v>6</v>
      </c>
      <c r="J1090" s="8" t="s">
        <v>6</v>
      </c>
      <c r="K1090" s="1"/>
    </row>
    <row r="1091" spans="1:11" ht="44.1" customHeight="1" x14ac:dyDescent="0.25">
      <c r="A1091" s="376" t="str">
        <f>'02 LISTE DE CONTRÔLE ET RAPPORT'!A1068</f>
        <v/>
      </c>
      <c r="B1091" s="190">
        <v>7201.01</v>
      </c>
      <c r="C1091" s="481" t="str">
        <f>'02 LISTE DE CONTRÔLE ET RAPPORT'!C1068</f>
        <v>Description du défaut: Le schéma d’exploitation actuel n’est pas apposé au mur du centre télématique/du bureau de l’abri ou de la place radio.</v>
      </c>
      <c r="D1091" s="341" t="s">
        <v>2430</v>
      </c>
      <c r="E1091" s="418"/>
      <c r="F1091" s="418"/>
      <c r="G1091" s="419"/>
      <c r="H1091" s="8" t="s">
        <v>6</v>
      </c>
      <c r="I1091" s="8" t="s">
        <v>6</v>
      </c>
      <c r="J1091" s="8" t="s">
        <v>6</v>
      </c>
      <c r="K1091" s="1"/>
    </row>
    <row r="1092" spans="1:11" ht="44.1" customHeight="1" x14ac:dyDescent="0.25">
      <c r="A1092" s="377" t="str">
        <f>'02 LISTE DE CONTRÔLE ET RAPPORT'!A1069</f>
        <v/>
      </c>
      <c r="B1092" s="326"/>
      <c r="C1092" s="834" t="str">
        <f>'02 LISTE DE CONTRÔLE ET RAPPORT'!C1069</f>
        <v>Il convient d’établir un schéma d’exploitation et de le fixer bien en évidence et dans un format résistant à l’usure au mur du centre télématique/du bureau de l’abri ou de la place radio.</v>
      </c>
      <c r="D1092" s="835"/>
      <c r="E1092" s="835"/>
      <c r="F1092" s="835"/>
      <c r="G1092" s="836"/>
      <c r="H1092" s="8" t="s">
        <v>6</v>
      </c>
      <c r="I1092" s="8" t="s">
        <v>6</v>
      </c>
      <c r="J1092" s="8" t="s">
        <v>6</v>
      </c>
      <c r="K1092" s="1"/>
    </row>
    <row r="1093" spans="1:11" ht="29.45" customHeight="1" x14ac:dyDescent="0.25">
      <c r="A1093" s="378" t="str">
        <f>'02 LISTE DE CONTRÔLE ET RAPPORT'!A1070</f>
        <v/>
      </c>
      <c r="B1093" s="191">
        <v>7201.02</v>
      </c>
      <c r="C1093" s="62" t="str">
        <f>'02 LISTE DE CONTRÔLE ET RAPPORT'!C1070</f>
        <v>Description du défaut: Il n’y a pas de support d’antenne dans l’entrée, sur la rampe, près de la sortie de secours ou sur le toit.</v>
      </c>
      <c r="D1093" s="342" t="s">
        <v>2430</v>
      </c>
      <c r="E1093" s="418"/>
      <c r="F1093" s="418"/>
      <c r="G1093" s="419"/>
      <c r="H1093" s="8" t="s">
        <v>6</v>
      </c>
      <c r="I1093" s="8" t="s">
        <v>6</v>
      </c>
      <c r="J1093" s="8" t="s">
        <v>6</v>
      </c>
      <c r="K1093" s="1"/>
    </row>
    <row r="1094" spans="1:11" ht="29.45" customHeight="1" x14ac:dyDescent="0.25">
      <c r="A1094" s="379" t="str">
        <f>'02 LISTE DE CONTRÔLE ET RAPPORT'!A1071</f>
        <v/>
      </c>
      <c r="B1094" s="229"/>
      <c r="C1094" s="856" t="str">
        <f>'02 LISTE DE CONTRÔLE ET RAPPORT'!C1071</f>
        <v>Il faut installer un support pour l’antenne extérieure SEA 80 S, par exemple aux emplacements suivants:</v>
      </c>
      <c r="D1094" s="857"/>
      <c r="E1094" s="857"/>
      <c r="F1094" s="857"/>
      <c r="G1094" s="858"/>
      <c r="H1094" s="8" t="s">
        <v>6</v>
      </c>
      <c r="I1094" s="8" t="s">
        <v>6</v>
      </c>
      <c r="J1094" s="8" t="s">
        <v>6</v>
      </c>
      <c r="K1094" s="1"/>
    </row>
    <row r="1095" spans="1:11" ht="15" customHeight="1" x14ac:dyDescent="0.25">
      <c r="A1095" s="380" t="str">
        <f>'02 LISTE DE CONTRÔLE ET RAPPORT'!A1072</f>
        <v/>
      </c>
      <c r="B1095" s="222"/>
      <c r="C1095" s="853" t="str">
        <f>'02 LISTE DE CONTRÔLE ET RAPPORT'!C1072</f>
        <v>-        dans l’entrée,</v>
      </c>
      <c r="D1095" s="854"/>
      <c r="E1095" s="854"/>
      <c r="F1095" s="854"/>
      <c r="G1095" s="855"/>
      <c r="H1095" s="8" t="s">
        <v>6</v>
      </c>
      <c r="I1095" s="8" t="s">
        <v>6</v>
      </c>
      <c r="J1095" s="8" t="s">
        <v>6</v>
      </c>
      <c r="K1095" s="1"/>
    </row>
    <row r="1096" spans="1:11" ht="15" customHeight="1" x14ac:dyDescent="0.25">
      <c r="A1096" s="380" t="str">
        <f>'02 LISTE DE CONTRÔLE ET RAPPORT'!A1073</f>
        <v/>
      </c>
      <c r="B1096" s="222"/>
      <c r="C1096" s="853" t="str">
        <f>'02 LISTE DE CONTRÔLE ET RAPPORT'!C1073</f>
        <v>-        sur la rampe,</v>
      </c>
      <c r="D1096" s="854"/>
      <c r="E1096" s="854"/>
      <c r="F1096" s="854"/>
      <c r="G1096" s="855"/>
      <c r="H1096" s="8" t="s">
        <v>6</v>
      </c>
      <c r="I1096" s="8" t="s">
        <v>6</v>
      </c>
      <c r="J1096" s="8" t="s">
        <v>6</v>
      </c>
      <c r="K1096" s="1"/>
    </row>
    <row r="1097" spans="1:11" ht="15" customHeight="1" x14ac:dyDescent="0.25">
      <c r="A1097" s="380" t="str">
        <f>'02 LISTE DE CONTRÔLE ET RAPPORT'!A1074</f>
        <v/>
      </c>
      <c r="B1097" s="222"/>
      <c r="C1097" s="853" t="str">
        <f>'02 LISTE DE CONTRÔLE ET RAPPORT'!C1074</f>
        <v>-        près de la sortie de secours (prise et sortie d’air) et</v>
      </c>
      <c r="D1097" s="854"/>
      <c r="E1097" s="854"/>
      <c r="F1097" s="854"/>
      <c r="G1097" s="855"/>
      <c r="H1097" s="8" t="s">
        <v>6</v>
      </c>
      <c r="I1097" s="8" t="s">
        <v>6</v>
      </c>
      <c r="J1097" s="8" t="s">
        <v>6</v>
      </c>
      <c r="K1097" s="1"/>
    </row>
    <row r="1098" spans="1:11" ht="15" customHeight="1" x14ac:dyDescent="0.25">
      <c r="A1098" s="381" t="str">
        <f>'02 LISTE DE CONTRÔLE ET RAPPORT'!A1075</f>
        <v/>
      </c>
      <c r="B1098" s="225"/>
      <c r="C1098" s="853" t="str">
        <f>'02 LISTE DE CONTRÔLE ET RAPPORT'!C1075</f>
        <v>-        sur le toit.</v>
      </c>
      <c r="D1098" s="854"/>
      <c r="E1098" s="854"/>
      <c r="F1098" s="854"/>
      <c r="G1098" s="855"/>
      <c r="H1098" s="8" t="s">
        <v>6</v>
      </c>
      <c r="I1098" s="8" t="s">
        <v>6</v>
      </c>
      <c r="J1098" s="8" t="s">
        <v>6</v>
      </c>
      <c r="K1098" s="1"/>
    </row>
    <row r="1099" spans="1:11" ht="29.45" customHeight="1" x14ac:dyDescent="0.25">
      <c r="A1099" s="378" t="str">
        <f>'02 LISTE DE CONTRÔLE ET RAPPORT'!A1076</f>
        <v/>
      </c>
      <c r="B1099" s="191">
        <v>7201.03</v>
      </c>
      <c r="C1099" s="62" t="str">
        <f>'02 LISTE DE CONTRÔLE ET RAPPORT'!C1076</f>
        <v>Description du défaut: L’antenne extérieure « SEA-80 S » avec le câble de connexion dans la salle de télématique est manquante.</v>
      </c>
      <c r="D1099" s="342" t="s">
        <v>2430</v>
      </c>
      <c r="E1099" s="418"/>
      <c r="F1099" s="418"/>
      <c r="G1099" s="419"/>
      <c r="H1099" s="8" t="s">
        <v>6</v>
      </c>
      <c r="I1099" s="8" t="s">
        <v>6</v>
      </c>
      <c r="J1099" s="8" t="s">
        <v>6</v>
      </c>
      <c r="K1099" s="1"/>
    </row>
    <row r="1100" spans="1:11" ht="29.45" customHeight="1" x14ac:dyDescent="0.25">
      <c r="A1100" s="377" t="str">
        <f>'02 LISTE DE CONTRÔLE ET RAPPORT'!A1077</f>
        <v/>
      </c>
      <c r="B1100" s="326"/>
      <c r="C1100" s="834" t="str">
        <f>'02 LISTE DE CONTRÔLE ET RAPPORT'!C1077</f>
        <v>Il faut se procurer une antenne de ce type avec le câble de connexion correspondant.</v>
      </c>
      <c r="D1100" s="835"/>
      <c r="E1100" s="835"/>
      <c r="F1100" s="835"/>
      <c r="G1100" s="836"/>
      <c r="H1100" s="8" t="s">
        <v>6</v>
      </c>
      <c r="I1100" s="8" t="s">
        <v>6</v>
      </c>
      <c r="J1100" s="8" t="s">
        <v>6</v>
      </c>
      <c r="K1100" s="1"/>
    </row>
    <row r="1101" spans="1:11" ht="29.45" customHeight="1" x14ac:dyDescent="0.25">
      <c r="A1101" s="378" t="str">
        <f>'02 LISTE DE CONTRÔLE ET RAPPORT'!A1078</f>
        <v/>
      </c>
      <c r="B1101" s="191">
        <v>7201.04</v>
      </c>
      <c r="C1101" s="62" t="str">
        <f>'02 LISTE DE CONTRÔLE ET RAPPORT'!C1078</f>
        <v>Description du défaut: Les câbles de raccordement pour la liaison radio à la « place radio 200 MHz » sont manquants.</v>
      </c>
      <c r="D1101" s="342" t="s">
        <v>2430</v>
      </c>
      <c r="E1101" s="418"/>
      <c r="F1101" s="418"/>
      <c r="G1101" s="419"/>
      <c r="H1101" s="8" t="s">
        <v>6</v>
      </c>
      <c r="I1101" s="8" t="s">
        <v>6</v>
      </c>
      <c r="J1101" s="8" t="s">
        <v>6</v>
      </c>
      <c r="K1101" s="1"/>
    </row>
    <row r="1102" spans="1:11" ht="15" customHeight="1" x14ac:dyDescent="0.25">
      <c r="A1102" s="377" t="str">
        <f>'02 LISTE DE CONTRÔLE ET RAPPORT'!A1079</f>
        <v/>
      </c>
      <c r="B1102" s="326"/>
      <c r="C1102" s="834" t="str">
        <f>'02 LISTE DE CONTRÔLE ET RAPPORT'!C1079</f>
        <v>Il faut se procurer les câbles et les marquer de façon appropriée.</v>
      </c>
      <c r="D1102" s="835"/>
      <c r="E1102" s="835"/>
      <c r="F1102" s="835"/>
      <c r="G1102" s="836"/>
      <c r="H1102" s="8" t="s">
        <v>6</v>
      </c>
      <c r="I1102" s="8" t="s">
        <v>6</v>
      </c>
      <c r="J1102" s="8" t="s">
        <v>6</v>
      </c>
      <c r="K1102" s="1"/>
    </row>
    <row r="1103" spans="1:11" ht="29.45" customHeight="1" x14ac:dyDescent="0.25">
      <c r="A1103" s="378" t="str">
        <f>'02 LISTE DE CONTRÔLE ET RAPPORT'!A1080</f>
        <v/>
      </c>
      <c r="B1103" s="191">
        <v>7201.05</v>
      </c>
      <c r="C1103" s="62" t="str">
        <f>'02 LISTE DE CONTRÔLE ET RAPPORT'!C1080</f>
        <v>Description du défaut: L’ouvrage de protection ne dispose pas d’une liaison radio.</v>
      </c>
      <c r="D1103" s="342" t="s">
        <v>2430</v>
      </c>
      <c r="E1103" s="418"/>
      <c r="F1103" s="418"/>
      <c r="G1103" s="419"/>
      <c r="H1103" s="8" t="s">
        <v>6</v>
      </c>
      <c r="I1103" s="8" t="s">
        <v>6</v>
      </c>
      <c r="J1103" s="8" t="s">
        <v>6</v>
      </c>
      <c r="K1103" s="1"/>
    </row>
    <row r="1104" spans="1:11" ht="29.45" customHeight="1" thickBot="1" x14ac:dyDescent="0.3">
      <c r="A1104" s="377" t="str">
        <f>'02 LISTE DE CONTRÔLE ET RAPPORT'!A1081</f>
        <v/>
      </c>
      <c r="B1104" s="326"/>
      <c r="C1104" s="837" t="str">
        <f>'02 LISTE DE CONTRÔLE ET RAPPORT'!C1081</f>
        <v>Ce problème de réception doit être réglé par un spécialiste.</v>
      </c>
      <c r="D1104" s="838"/>
      <c r="E1104" s="838"/>
      <c r="F1104" s="838"/>
      <c r="G1104" s="839"/>
      <c r="H1104" s="8" t="s">
        <v>6</v>
      </c>
      <c r="I1104" s="8" t="s">
        <v>6</v>
      </c>
      <c r="J1104" s="8" t="s">
        <v>6</v>
      </c>
      <c r="K1104" s="1"/>
    </row>
    <row r="1105" spans="1:11" ht="15" hidden="1" customHeight="1" thickBot="1" x14ac:dyDescent="0.3">
      <c r="A1105" s="329" t="str">
        <f>'02 LISTE DE CONTRÔLE ET RAPPORT'!A1082</f>
        <v/>
      </c>
      <c r="B1105" s="401">
        <v>7300</v>
      </c>
      <c r="C1105" s="374" t="str">
        <f>'02 LISTE DE CONTRÔLE ET RAPPORT'!C1082</f>
        <v>Radio 2500 MHz / Polycom / Télématique</v>
      </c>
      <c r="D1105" s="330"/>
      <c r="E1105" s="371"/>
      <c r="F1105" s="371"/>
      <c r="G1105" s="372"/>
      <c r="H1105" s="8" t="s">
        <v>6</v>
      </c>
      <c r="I1105" s="8" t="s">
        <v>6</v>
      </c>
      <c r="J1105" s="1"/>
      <c r="K1105" s="1"/>
    </row>
    <row r="1106" spans="1:11" ht="15" hidden="1" customHeight="1" thickBot="1" x14ac:dyDescent="0.3">
      <c r="A1106" s="332" t="str">
        <f>'02 LISTE DE CONTRÔLE ET RAPPORT'!A1083</f>
        <v/>
      </c>
      <c r="B1106" s="207">
        <v>7301</v>
      </c>
      <c r="C1106" s="480" t="str">
        <f>'02 LISTE DE CONTRÔLE ET RAPPORT'!C1083</f>
        <v>Documents d’exploitation</v>
      </c>
      <c r="D1106" s="240"/>
      <c r="E1106" s="465"/>
      <c r="F1106" s="466"/>
      <c r="G1106" s="467"/>
      <c r="H1106" s="8" t="s">
        <v>6</v>
      </c>
      <c r="I1106" s="8" t="s">
        <v>6</v>
      </c>
      <c r="J1106" s="1"/>
      <c r="K1106" s="1"/>
    </row>
    <row r="1107" spans="1:11" ht="29.45" hidden="1" customHeight="1" x14ac:dyDescent="0.25">
      <c r="A1107" s="383" t="str">
        <f>'02 LISTE DE CONTRÔLE ET RAPPORT'!A1084</f>
        <v/>
      </c>
      <c r="B1107" s="193">
        <v>7301.01</v>
      </c>
      <c r="C1107" s="484" t="str">
        <f>'02 LISTE DE CONTRÔLE ET RAPPORT'!C1084</f>
        <v>Description du défaut: Il n’existe pas de listes de contrôle simples pour la mise en service des installations de transmission et télématiques.</v>
      </c>
      <c r="D1107" s="344" t="s">
        <v>2431</v>
      </c>
      <c r="E1107" s="424"/>
      <c r="F1107" s="424"/>
      <c r="G1107" s="425"/>
      <c r="H1107" s="8" t="s">
        <v>6</v>
      </c>
      <c r="I1107" s="8" t="s">
        <v>6</v>
      </c>
      <c r="J1107" s="1"/>
      <c r="K1107" s="1"/>
    </row>
    <row r="1108" spans="1:11" ht="58.35" hidden="1" customHeight="1" x14ac:dyDescent="0.25">
      <c r="A1108" s="377" t="str">
        <f>'02 LISTE DE CONTRÔLE ET RAPPORT'!A1085</f>
        <v/>
      </c>
      <c r="B1108" s="326"/>
      <c r="C1108" s="834" t="str">
        <f>'02 LISTE DE CONTRÔLE ET RAPPORT'!C1085</f>
        <v>Pour assurer la disponibilité opérationnelle des installations de transmission et télématiques, une liste de contrôle simple relative à leur mise en service doit être disponible.</v>
      </c>
      <c r="D1108" s="835"/>
      <c r="E1108" s="835"/>
      <c r="F1108" s="835"/>
      <c r="G1108" s="836"/>
      <c r="H1108" s="8" t="s">
        <v>6</v>
      </c>
      <c r="I1108" s="8" t="s">
        <v>6</v>
      </c>
      <c r="J1108" s="1"/>
      <c r="K1108" s="1"/>
    </row>
    <row r="1109" spans="1:11" ht="29.45" hidden="1" customHeight="1" x14ac:dyDescent="0.25">
      <c r="A1109" s="384" t="str">
        <f>'02 LISTE DE CONTRÔLE ET RAPPORT'!A1086</f>
        <v/>
      </c>
      <c r="B1109" s="63">
        <v>7301.02</v>
      </c>
      <c r="C1109" s="485" t="str">
        <f>'02 LISTE DE CONTRÔLE ET RAPPORT'!C1086</f>
        <v>Description du défaut: La mise en service des installations de transmission et télématiques ne fait pas l’objet d’un entraînement régulier.</v>
      </c>
      <c r="D1109" s="345" t="s">
        <v>2431</v>
      </c>
      <c r="E1109" s="424"/>
      <c r="F1109" s="424"/>
      <c r="G1109" s="425"/>
      <c r="H1109" s="8" t="s">
        <v>6</v>
      </c>
      <c r="I1109" s="8" t="s">
        <v>6</v>
      </c>
      <c r="J1109" s="1"/>
      <c r="K1109" s="1"/>
    </row>
    <row r="1110" spans="1:11" ht="58.35" hidden="1" customHeight="1" x14ac:dyDescent="0.25">
      <c r="A1110" s="377" t="str">
        <f>'02 LISTE DE CONTRÔLE ET RAPPORT'!A1087</f>
        <v/>
      </c>
      <c r="B1110" s="326"/>
      <c r="C1110" s="834" t="str">
        <f>'02 LISTE DE CONTRÔLE ET RAPPORT'!C1087</f>
        <v>La mise en service des installations de transmission et télématiques doit être travaillée lors de la prochaine convocation de l’aide à la conduite (télématique) de la protection civile et leur fonctionnalité doit être vérifiée au moyen de contrôles de connexion.</v>
      </c>
      <c r="D1110" s="835"/>
      <c r="E1110" s="835"/>
      <c r="F1110" s="835"/>
      <c r="G1110" s="836"/>
      <c r="H1110" s="8" t="s">
        <v>6</v>
      </c>
      <c r="I1110" s="8" t="s">
        <v>6</v>
      </c>
      <c r="J1110" s="1"/>
      <c r="K1110" s="1"/>
    </row>
    <row r="1111" spans="1:11" ht="29.45" hidden="1" customHeight="1" x14ac:dyDescent="0.25">
      <c r="A1111" s="384" t="str">
        <f>'02 LISTE DE CONTRÔLE ET RAPPORT'!A1088</f>
        <v/>
      </c>
      <c r="B1111" s="63">
        <v>7301.03</v>
      </c>
      <c r="C1111" s="485" t="str">
        <f>'02 LISTE DE CONTRÔLE ET RAPPORT'!C1088</f>
        <v>Description du défaut: Il n’est pas garanti que l’utilisation des locaux télématiques soit réservée aux personnes autorisées.</v>
      </c>
      <c r="D1111" s="345" t="s">
        <v>2431</v>
      </c>
      <c r="E1111" s="424"/>
      <c r="F1111" s="424"/>
      <c r="G1111" s="425"/>
      <c r="H1111" s="8" t="s">
        <v>6</v>
      </c>
      <c r="I1111" s="8" t="s">
        <v>6</v>
      </c>
      <c r="J1111" s="1"/>
      <c r="K1111" s="1"/>
    </row>
    <row r="1112" spans="1:11" ht="44.1" hidden="1" customHeight="1" thickBot="1" x14ac:dyDescent="0.3">
      <c r="A1112" s="377" t="str">
        <f>'02 LISTE DE CONTRÔLE ET RAPPORT'!A1089</f>
        <v/>
      </c>
      <c r="B1112" s="326"/>
      <c r="C1112" s="837" t="str">
        <f>'02 LISTE DE CONTRÔLE ET RAPPORT'!C1089</f>
        <v>Un plan de verrouillage des fermetures doit garantir qu’aucune personne non autorisée ne puisse pénétrer dans le centre de transmission et de télématique.</v>
      </c>
      <c r="D1112" s="838"/>
      <c r="E1112" s="838"/>
      <c r="F1112" s="838"/>
      <c r="G1112" s="839"/>
      <c r="H1112" s="8" t="s">
        <v>6</v>
      </c>
      <c r="I1112" s="8" t="s">
        <v>6</v>
      </c>
      <c r="J1112" s="1"/>
      <c r="K1112" s="1"/>
    </row>
    <row r="1113" spans="1:11" ht="15" hidden="1" customHeight="1" thickBot="1" x14ac:dyDescent="0.3">
      <c r="A1113" s="332" t="str">
        <f>'02 LISTE DE CONTRÔLE ET RAPPORT'!A1090</f>
        <v/>
      </c>
      <c r="B1113" s="207">
        <v>7302</v>
      </c>
      <c r="C1113" s="480" t="str">
        <f>'02 LISTE DE CONTRÔLE ET RAPPORT'!C1090</f>
        <v>Radio 2500 MHz</v>
      </c>
      <c r="D1113" s="240"/>
      <c r="E1113" s="465"/>
      <c r="F1113" s="466"/>
      <c r="G1113" s="467"/>
      <c r="H1113" s="8" t="s">
        <v>6</v>
      </c>
      <c r="I1113" s="8" t="s">
        <v>6</v>
      </c>
      <c r="J1113" s="1"/>
      <c r="K1113" s="1"/>
    </row>
    <row r="1114" spans="1:11" ht="29.45" hidden="1" customHeight="1" x14ac:dyDescent="0.25">
      <c r="A1114" s="376" t="str">
        <f>'02 LISTE DE CONTRÔLE ET RAPPORT'!A1091</f>
        <v/>
      </c>
      <c r="B1114" s="190">
        <v>7302.01</v>
      </c>
      <c r="C1114" s="481" t="str">
        <f>'02 LISTE DE CONTRÔLE ET RAPPORT'!C1091</f>
        <v>Description du défaut: Le schéma d’exploitation actuel radio 2500 MHz n’est pas apposé au mur de la place radio.</v>
      </c>
      <c r="D1114" s="341" t="s">
        <v>2430</v>
      </c>
      <c r="E1114" s="418"/>
      <c r="F1114" s="418"/>
      <c r="G1114" s="419"/>
      <c r="H1114" s="8" t="s">
        <v>6</v>
      </c>
      <c r="I1114" s="8" t="s">
        <v>6</v>
      </c>
      <c r="J1114" s="1"/>
      <c r="K1114" s="1"/>
    </row>
    <row r="1115" spans="1:11" ht="29.45" hidden="1" customHeight="1" x14ac:dyDescent="0.25">
      <c r="A1115" s="377" t="str">
        <f>'02 LISTE DE CONTRÔLE ET RAPPORT'!A1092</f>
        <v/>
      </c>
      <c r="B1115" s="326"/>
      <c r="C1115" s="834" t="str">
        <f>'02 LISTE DE CONTRÔLE ET RAPPORT'!C1092</f>
        <v>Il convient d’établir un schéma d’exploitation et de le fixer bien en évidence et dans un format résistant à l’usure au mur de la place radio.</v>
      </c>
      <c r="D1115" s="835"/>
      <c r="E1115" s="835"/>
      <c r="F1115" s="835"/>
      <c r="G1115" s="836"/>
      <c r="H1115" s="8" t="s">
        <v>6</v>
      </c>
      <c r="I1115" s="8" t="s">
        <v>6</v>
      </c>
      <c r="J1115" s="1"/>
      <c r="K1115" s="1"/>
    </row>
    <row r="1116" spans="1:11" ht="29.45" hidden="1" customHeight="1" x14ac:dyDescent="0.25">
      <c r="A1116" s="384" t="str">
        <f>'02 LISTE DE CONTRÔLE ET RAPPORT'!A1093</f>
        <v/>
      </c>
      <c r="B1116" s="63">
        <v>7302.02</v>
      </c>
      <c r="C1116" s="485" t="str">
        <f>'02 LISTE DE CONTRÔLE ET RAPPORT'!C1093</f>
        <v>Description du défaut: L’antenne extérieure SEA-400 S avec les câbles de connexion dans la salle de télématique est manquante.</v>
      </c>
      <c r="D1116" s="345" t="s">
        <v>2431</v>
      </c>
      <c r="E1116" s="424"/>
      <c r="F1116" s="424"/>
      <c r="G1116" s="425"/>
      <c r="H1116" s="8" t="s">
        <v>6</v>
      </c>
      <c r="I1116" s="8" t="s">
        <v>6</v>
      </c>
      <c r="J1116" s="1"/>
      <c r="K1116" s="1"/>
    </row>
    <row r="1117" spans="1:11" ht="44.1" hidden="1" customHeight="1" x14ac:dyDescent="0.25">
      <c r="A1117" s="377" t="str">
        <f>'02 LISTE DE CONTRÔLE ET RAPPORT'!A1094</f>
        <v/>
      </c>
      <c r="B1117" s="326"/>
      <c r="C1117" s="834" t="str">
        <f>'02 LISTE DE CONTRÔLE ET RAPPORT'!C1094</f>
        <v>L’antenne extérieure fixe SEA-400 S et les câbles de connexion correspondants doivent absolument être disponibles dans la salle de télématique.</v>
      </c>
      <c r="D1117" s="835"/>
      <c r="E1117" s="835"/>
      <c r="F1117" s="835"/>
      <c r="G1117" s="836"/>
      <c r="H1117" s="8" t="s">
        <v>6</v>
      </c>
      <c r="I1117" s="8" t="s">
        <v>6</v>
      </c>
      <c r="J1117" s="1"/>
      <c r="K1117" s="1"/>
    </row>
    <row r="1118" spans="1:11" ht="44.1" hidden="1" customHeight="1" x14ac:dyDescent="0.25">
      <c r="A1118" s="384" t="str">
        <f>'02 LISTE DE CONTRÔLE ET RAPPORT'!A1095</f>
        <v/>
      </c>
      <c r="B1118" s="63">
        <v>7302.03</v>
      </c>
      <c r="C1118" s="485" t="str">
        <f>'02 LISTE DE CONTRÔLE ET RAPPORT'!C1095</f>
        <v>Description du défaut: L’antenne extérieure SEA-400 T (avec sacoche en toile) avec les câbles de connexion dans la salle de télématique est manquante.</v>
      </c>
      <c r="D1118" s="345" t="s">
        <v>2431</v>
      </c>
      <c r="E1118" s="424"/>
      <c r="F1118" s="424"/>
      <c r="G1118" s="425"/>
      <c r="H1118" s="8" t="s">
        <v>6</v>
      </c>
      <c r="I1118" s="8" t="s">
        <v>6</v>
      </c>
      <c r="J1118" s="1"/>
      <c r="K1118" s="1"/>
    </row>
    <row r="1119" spans="1:11" ht="44.1" hidden="1" customHeight="1" x14ac:dyDescent="0.25">
      <c r="A1119" s="377" t="str">
        <f>'02 LISTE DE CONTRÔLE ET RAPPORT'!A1096</f>
        <v/>
      </c>
      <c r="B1119" s="326"/>
      <c r="C1119" s="834" t="str">
        <f>'02 LISTE DE CONTRÔLE ET RAPPORT'!C1096</f>
        <v>L’antenne extérieure mobile SEA-400 S et les câbles de connexion correspondants doivent absolument être disponibles dans la salle de télématique.</v>
      </c>
      <c r="D1119" s="835"/>
      <c r="E1119" s="835"/>
      <c r="F1119" s="835"/>
      <c r="G1119" s="836"/>
      <c r="H1119" s="8" t="s">
        <v>6</v>
      </c>
      <c r="I1119" s="8" t="s">
        <v>6</v>
      </c>
      <c r="J1119" s="1"/>
      <c r="K1119" s="1"/>
    </row>
    <row r="1120" spans="1:11" ht="29.45" hidden="1" customHeight="1" x14ac:dyDescent="0.25">
      <c r="A1120" s="384" t="str">
        <f>'02 LISTE DE CONTRÔLE ET RAPPORT'!A1097</f>
        <v/>
      </c>
      <c r="B1120" s="63">
        <v>7302.04</v>
      </c>
      <c r="C1120" s="485" t="str">
        <f>'02 LISTE DE CONTRÔLE ET RAPPORT'!C1097</f>
        <v>Description du défaut: Les câbles de raccordement pour la liaison radio à la place radio 2500 MHz sont manquants.</v>
      </c>
      <c r="D1120" s="345" t="s">
        <v>2431</v>
      </c>
      <c r="E1120" s="424"/>
      <c r="F1120" s="424"/>
      <c r="G1120" s="425"/>
      <c r="H1120" s="8" t="s">
        <v>6</v>
      </c>
      <c r="I1120" s="8" t="s">
        <v>6</v>
      </c>
      <c r="J1120" s="1"/>
      <c r="K1120" s="1"/>
    </row>
    <row r="1121" spans="1:11" ht="15" hidden="1" customHeight="1" thickBot="1" x14ac:dyDescent="0.3">
      <c r="A1121" s="377" t="str">
        <f>'02 LISTE DE CONTRÔLE ET RAPPORT'!A1098</f>
        <v/>
      </c>
      <c r="B1121" s="326"/>
      <c r="C1121" s="837" t="str">
        <f>'02 LISTE DE CONTRÔLE ET RAPPORT'!C1098</f>
        <v>Il faut se procurer les câbles et les marquer de façon appropriée.</v>
      </c>
      <c r="D1121" s="838"/>
      <c r="E1121" s="838"/>
      <c r="F1121" s="838"/>
      <c r="G1121" s="839"/>
      <c r="H1121" s="8" t="s">
        <v>6</v>
      </c>
      <c r="I1121" s="8" t="s">
        <v>6</v>
      </c>
      <c r="J1121" s="1"/>
      <c r="K1121" s="1"/>
    </row>
    <row r="1122" spans="1:11" ht="15" hidden="1" customHeight="1" thickBot="1" x14ac:dyDescent="0.3">
      <c r="A1122" s="332" t="str">
        <f>'02 LISTE DE CONTRÔLE ET RAPPORT'!A1099</f>
        <v/>
      </c>
      <c r="B1122" s="207">
        <v>7303</v>
      </c>
      <c r="C1122" s="480" t="str">
        <f>'02 LISTE DE CONTRÔLE ET RAPPORT'!C1099</f>
        <v>Polycom / GSM</v>
      </c>
      <c r="D1122" s="240"/>
      <c r="E1122" s="465"/>
      <c r="F1122" s="466"/>
      <c r="G1122" s="467"/>
      <c r="H1122" s="8" t="s">
        <v>6</v>
      </c>
      <c r="I1122" s="8" t="s">
        <v>6</v>
      </c>
      <c r="J1122" s="1"/>
      <c r="K1122" s="1"/>
    </row>
    <row r="1123" spans="1:11" ht="29.45" hidden="1" customHeight="1" x14ac:dyDescent="0.25">
      <c r="A1123" s="376" t="str">
        <f>'02 LISTE DE CONTRÔLE ET RAPPORT'!A1100</f>
        <v/>
      </c>
      <c r="B1123" s="190">
        <v>7303.01</v>
      </c>
      <c r="C1123" s="481" t="str">
        <f>'02 LISTE DE CONTRÔLE ET RAPPORT'!C1100</f>
        <v>Description du défaut: Il n’existe pas de documentation sur la couverture radio.</v>
      </c>
      <c r="D1123" s="341" t="s">
        <v>2430</v>
      </c>
      <c r="E1123" s="418"/>
      <c r="F1123" s="418"/>
      <c r="G1123" s="419"/>
      <c r="H1123" s="8" t="s">
        <v>6</v>
      </c>
      <c r="I1123" s="8" t="s">
        <v>6</v>
      </c>
      <c r="J1123" s="1"/>
      <c r="K1123" s="1"/>
    </row>
    <row r="1124" spans="1:11" ht="29.45" hidden="1" customHeight="1" x14ac:dyDescent="0.25">
      <c r="A1124" s="377" t="str">
        <f>'02 LISTE DE CONTRÔLE ET RAPPORT'!A1101</f>
        <v/>
      </c>
      <c r="B1124" s="326"/>
      <c r="C1124" s="834" t="str">
        <f>'02 LISTE DE CONTRÔLE ET RAPPORT'!C1101</f>
        <v>Il faut se la procurer auprès du spécialiste de la planification ou de la réalisation de Polycom/GSM.</v>
      </c>
      <c r="D1124" s="835"/>
      <c r="E1124" s="835"/>
      <c r="F1124" s="835"/>
      <c r="G1124" s="836"/>
      <c r="H1124" s="8" t="s">
        <v>6</v>
      </c>
      <c r="I1124" s="8" t="s">
        <v>6</v>
      </c>
      <c r="J1124" s="1"/>
      <c r="K1124" s="1"/>
    </row>
    <row r="1125" spans="1:11" ht="29.45" hidden="1" customHeight="1" x14ac:dyDescent="0.25">
      <c r="A1125" s="378" t="str">
        <f>'02 LISTE DE CONTRÔLE ET RAPPORT'!A1102</f>
        <v/>
      </c>
      <c r="B1125" s="191">
        <v>7303.02</v>
      </c>
      <c r="C1125" s="62" t="str">
        <f>'02 LISTE DE CONTRÔLE ET RAPPORT'!C1102</f>
        <v>Description du défaut: Le schéma de principe actuel Polycom n’est pas apposé au mur près du répéteur ou est manquant.</v>
      </c>
      <c r="D1125" s="342" t="s">
        <v>2430</v>
      </c>
      <c r="E1125" s="418"/>
      <c r="F1125" s="418"/>
      <c r="G1125" s="419"/>
      <c r="H1125" s="8" t="s">
        <v>6</v>
      </c>
      <c r="I1125" s="8" t="s">
        <v>6</v>
      </c>
      <c r="J1125" s="1"/>
      <c r="K1125" s="1"/>
    </row>
    <row r="1126" spans="1:11" ht="29.45" hidden="1" customHeight="1" x14ac:dyDescent="0.25">
      <c r="A1126" s="377" t="str">
        <f>'02 LISTE DE CONTRÔLE ET RAPPORT'!A1103</f>
        <v/>
      </c>
      <c r="B1126" s="326"/>
      <c r="C1126" s="834" t="str">
        <f>'02 LISTE DE CONTRÔLE ET RAPPORT'!C1103</f>
        <v>Il convient d’établir un schéma de principe et de le fixer bien en évidence et dans un format résistant à l’usure au mur près du répéteur.</v>
      </c>
      <c r="D1126" s="835"/>
      <c r="E1126" s="835"/>
      <c r="F1126" s="835"/>
      <c r="G1126" s="836"/>
      <c r="H1126" s="8" t="s">
        <v>6</v>
      </c>
      <c r="I1126" s="8" t="s">
        <v>6</v>
      </c>
      <c r="J1126" s="1"/>
      <c r="K1126" s="1"/>
    </row>
    <row r="1127" spans="1:11" ht="29.45" hidden="1" customHeight="1" x14ac:dyDescent="0.25">
      <c r="A1127" s="378" t="str">
        <f>'02 LISTE DE CONTRÔLE ET RAPPORT'!A1104</f>
        <v/>
      </c>
      <c r="B1127" s="191">
        <v>7303.03</v>
      </c>
      <c r="C1127" s="62" t="str">
        <f>'02 LISTE DE CONTRÔLE ET RAPPORT'!C1104</f>
        <v>Description du défaut: Le schéma de principe GSM actuel n’est pas apposé au mur près du répéteur ou est manquant.</v>
      </c>
      <c r="D1127" s="342" t="s">
        <v>2430</v>
      </c>
      <c r="E1127" s="418"/>
      <c r="F1127" s="418"/>
      <c r="G1127" s="419"/>
      <c r="H1127" s="8" t="s">
        <v>6</v>
      </c>
      <c r="I1127" s="8" t="s">
        <v>6</v>
      </c>
      <c r="J1127" s="1"/>
      <c r="K1127" s="1"/>
    </row>
    <row r="1128" spans="1:11" ht="29.45" hidden="1" customHeight="1" x14ac:dyDescent="0.25">
      <c r="A1128" s="377" t="str">
        <f>'02 LISTE DE CONTRÔLE ET RAPPORT'!A1105</f>
        <v/>
      </c>
      <c r="B1128" s="326"/>
      <c r="C1128" s="834" t="str">
        <f>'02 LISTE DE CONTRÔLE ET RAPPORT'!C1105</f>
        <v>Il convient d’établir un schéma de principe et de le fixer bien en évidence et dans un format résistant à l’usure au mur près du répéteur.</v>
      </c>
      <c r="D1128" s="835"/>
      <c r="E1128" s="835"/>
      <c r="F1128" s="835"/>
      <c r="G1128" s="836"/>
      <c r="H1128" s="8" t="s">
        <v>6</v>
      </c>
      <c r="I1128" s="8" t="s">
        <v>6</v>
      </c>
      <c r="J1128" s="1"/>
      <c r="K1128" s="1"/>
    </row>
    <row r="1129" spans="1:11" ht="29.45" hidden="1" customHeight="1" x14ac:dyDescent="0.25">
      <c r="A1129" s="384" t="str">
        <f>'02 LISTE DE CONTRÔLE ET RAPPORT'!A1106</f>
        <v/>
      </c>
      <c r="B1129" s="63">
        <v>7303.04</v>
      </c>
      <c r="C1129" s="485" t="str">
        <f>'02 LISTE DE CONTRÔLE ET RAPPORT'!C1106</f>
        <v>Description du défaut: L’ouvrage de protection ne dispose pas de réception Polycom.</v>
      </c>
      <c r="D1129" s="345" t="s">
        <v>2431</v>
      </c>
      <c r="E1129" s="424"/>
      <c r="F1129" s="424"/>
      <c r="G1129" s="425"/>
      <c r="H1129" s="8" t="s">
        <v>6</v>
      </c>
      <c r="I1129" s="8" t="s">
        <v>6</v>
      </c>
      <c r="J1129" s="1"/>
      <c r="K1129" s="1"/>
    </row>
    <row r="1130" spans="1:11" ht="15" hidden="1" customHeight="1" x14ac:dyDescent="0.25">
      <c r="A1130" s="377" t="str">
        <f>'02 LISTE DE CONTRÔLE ET RAPPORT'!A1107</f>
        <v/>
      </c>
      <c r="B1130" s="326"/>
      <c r="C1130" s="834" t="str">
        <f>'02 LISTE DE CONTRÔLE ET RAPPORT'!C1107</f>
        <v>Ce problème de réception doit être réglé par un spécialiste.</v>
      </c>
      <c r="D1130" s="835"/>
      <c r="E1130" s="835"/>
      <c r="F1130" s="835"/>
      <c r="G1130" s="836"/>
      <c r="H1130" s="8" t="s">
        <v>6</v>
      </c>
      <c r="I1130" s="8" t="s">
        <v>6</v>
      </c>
      <c r="J1130" s="1"/>
      <c r="K1130" s="1"/>
    </row>
    <row r="1131" spans="1:11" ht="29.45" hidden="1" customHeight="1" x14ac:dyDescent="0.25">
      <c r="A1131" s="384" t="str">
        <f>'02 LISTE DE CONTRÔLE ET RAPPORT'!A1108</f>
        <v/>
      </c>
      <c r="B1131" s="63">
        <v>7303.05</v>
      </c>
      <c r="C1131" s="485" t="str">
        <f>'02 LISTE DE CONTRÔLE ET RAPPORT'!C1108</f>
        <v>Description du défaut: Il n’est pas possible d’établir une connexion en «mode direct».</v>
      </c>
      <c r="D1131" s="345" t="s">
        <v>2431</v>
      </c>
      <c r="E1131" s="424"/>
      <c r="F1131" s="424"/>
      <c r="G1131" s="425"/>
      <c r="H1131" s="8" t="s">
        <v>6</v>
      </c>
      <c r="I1131" s="8" t="s">
        <v>6</v>
      </c>
      <c r="J1131" s="1"/>
      <c r="K1131" s="1"/>
    </row>
    <row r="1132" spans="1:11" ht="29.45" hidden="1" customHeight="1" x14ac:dyDescent="0.25">
      <c r="A1132" s="377" t="str">
        <f>'02 LISTE DE CONTRÔLE ET RAPPORT'!A1109</f>
        <v/>
      </c>
      <c r="B1132" s="326"/>
      <c r="C1132" s="834" t="str">
        <f>'02 LISTE DE CONTRÔLE ET RAPPORT'!C1109</f>
        <v>Il faut faire examiner et rétablir la connexion en «mode direct» par un spécialiste.</v>
      </c>
      <c r="D1132" s="835"/>
      <c r="E1132" s="835"/>
      <c r="F1132" s="835"/>
      <c r="G1132" s="836"/>
      <c r="H1132" s="8" t="s">
        <v>6</v>
      </c>
      <c r="I1132" s="8" t="s">
        <v>6</v>
      </c>
      <c r="J1132" s="1"/>
      <c r="K1132" s="1"/>
    </row>
    <row r="1133" spans="1:11" ht="29.45" hidden="1" customHeight="1" x14ac:dyDescent="0.25">
      <c r="A1133" s="384" t="str">
        <f>'02 LISTE DE CONTRÔLE ET RAPPORT'!A1110</f>
        <v/>
      </c>
      <c r="B1133" s="63">
        <v>7303.06</v>
      </c>
      <c r="C1133" s="485" t="str">
        <f>'02 LISTE DE CONTRÔLE ET RAPPORT'!C1110</f>
        <v>Description du défaut: Il n’est pas possible d’établir une liaison avec la centrale d’engagement cantonale.</v>
      </c>
      <c r="D1133" s="345" t="s">
        <v>2431</v>
      </c>
      <c r="E1133" s="424"/>
      <c r="F1133" s="424"/>
      <c r="G1133" s="425"/>
      <c r="H1133" s="8" t="s">
        <v>6</v>
      </c>
      <c r="I1133" s="8" t="s">
        <v>6</v>
      </c>
      <c r="J1133" s="1"/>
      <c r="K1133" s="1"/>
    </row>
    <row r="1134" spans="1:11" ht="29.45" hidden="1" customHeight="1" thickBot="1" x14ac:dyDescent="0.3">
      <c r="A1134" s="377" t="str">
        <f>'02 LISTE DE CONTRÔLE ET RAPPORT'!A1111</f>
        <v/>
      </c>
      <c r="B1134" s="326"/>
      <c r="C1134" s="837" t="str">
        <f>'02 LISTE DE CONTRÔLE ET RAPPORT'!C1111</f>
        <v>Il faut faire examiner et rétablir la liaison par un spécialiste.</v>
      </c>
      <c r="D1134" s="838"/>
      <c r="E1134" s="838"/>
      <c r="F1134" s="838"/>
      <c r="G1134" s="839"/>
      <c r="H1134" s="8" t="s">
        <v>6</v>
      </c>
      <c r="I1134" s="8" t="s">
        <v>6</v>
      </c>
      <c r="J1134" s="1"/>
      <c r="K1134" s="1"/>
    </row>
    <row r="1135" spans="1:11" ht="15" hidden="1" customHeight="1" thickBot="1" x14ac:dyDescent="0.3">
      <c r="A1135" s="332" t="str">
        <f>'02 LISTE DE CONTRÔLE ET RAPPORT'!A1112</f>
        <v/>
      </c>
      <c r="B1135" s="207">
        <v>7304</v>
      </c>
      <c r="C1135" s="480" t="str">
        <f>'02 LISTE DE CONTRÔLE ET RAPPORT'!C1112</f>
        <v>Armoire réseau mobile (rack)</v>
      </c>
      <c r="D1135" s="240"/>
      <c r="E1135" s="465"/>
      <c r="F1135" s="466"/>
      <c r="G1135" s="467"/>
      <c r="H1135" s="8" t="s">
        <v>6</v>
      </c>
      <c r="I1135" s="8" t="s">
        <v>6</v>
      </c>
      <c r="J1135" s="1"/>
      <c r="K1135" s="1"/>
    </row>
    <row r="1136" spans="1:11" ht="29.45" hidden="1" customHeight="1" x14ac:dyDescent="0.25">
      <c r="A1136" s="383" t="str">
        <f>'02 LISTE DE CONTRÔLE ET RAPPORT'!A1113</f>
        <v/>
      </c>
      <c r="B1136" s="193">
        <v>7304.01</v>
      </c>
      <c r="C1136" s="484" t="str">
        <f>'02 LISTE DE CONTRÔLE ET RAPPORT'!C1113</f>
        <v>Description du défaut: Il n’existe pas de documentation sur le réseau et la connexion.</v>
      </c>
      <c r="D1136" s="344" t="s">
        <v>2431</v>
      </c>
      <c r="E1136" s="424"/>
      <c r="F1136" s="424"/>
      <c r="G1136" s="425"/>
      <c r="H1136" s="8" t="s">
        <v>6</v>
      </c>
      <c r="I1136" s="8" t="s">
        <v>6</v>
      </c>
      <c r="J1136" s="1"/>
      <c r="K1136" s="1"/>
    </row>
    <row r="1137" spans="1:11" ht="44.1" hidden="1" customHeight="1" x14ac:dyDescent="0.25">
      <c r="A1137" s="377" t="str">
        <f>'02 LISTE DE CONTRÔLE ET RAPPORT'!A1114</f>
        <v/>
      </c>
      <c r="B1137" s="326"/>
      <c r="C1137" s="834" t="str">
        <f>'02 LISTE DE CONTRÔLE ET RAPPORT'!C1114</f>
        <v>Elle doit être obtenue auprès du spécialiste de la planification ou de la réalisation du câblage universel de communication (CUC).</v>
      </c>
      <c r="D1137" s="835"/>
      <c r="E1137" s="835"/>
      <c r="F1137" s="835"/>
      <c r="G1137" s="836"/>
      <c r="H1137" s="8" t="s">
        <v>6</v>
      </c>
      <c r="I1137" s="8" t="s">
        <v>6</v>
      </c>
      <c r="J1137" s="1"/>
      <c r="K1137" s="1"/>
    </row>
    <row r="1138" spans="1:11" ht="15" hidden="1" customHeight="1" x14ac:dyDescent="0.25">
      <c r="A1138" s="389" t="str">
        <f>'02 LISTE DE CONTRÔLE ET RAPPORT'!A1115</f>
        <v/>
      </c>
      <c r="B1138" s="198">
        <v>7304.02</v>
      </c>
      <c r="C1138" s="490" t="str">
        <f>'02 LISTE DE CONTRÔLE ET RAPPORT'!C1115</f>
        <v>Description du défaut: L’armoire réseau est manquante.</v>
      </c>
      <c r="D1138" s="346" t="s">
        <v>2432</v>
      </c>
      <c r="E1138" s="420"/>
      <c r="F1138" s="420"/>
      <c r="G1138" s="421"/>
      <c r="H1138" s="8" t="s">
        <v>6</v>
      </c>
      <c r="I1138" s="8" t="s">
        <v>6</v>
      </c>
      <c r="J1138" s="1"/>
      <c r="K1138" s="1"/>
    </row>
    <row r="1139" spans="1:11" ht="29.45" hidden="1" customHeight="1" x14ac:dyDescent="0.25">
      <c r="A1139" s="379" t="str">
        <f>'02 LISTE DE CONTRÔLE ET RAPPORT'!A1116</f>
        <v/>
      </c>
      <c r="B1139" s="229"/>
      <c r="C1139" s="834" t="str">
        <f>'02 LISTE DE CONTRÔLE ET RAPPORT'!C1116</f>
        <v>L’armoire réseau doit être fournie par un spécialiste conformément aux installations télématiques prévues à l’origine.</v>
      </c>
      <c r="D1139" s="835"/>
      <c r="E1139" s="835"/>
      <c r="F1139" s="835"/>
      <c r="G1139" s="836"/>
      <c r="H1139" s="8" t="s">
        <v>6</v>
      </c>
      <c r="I1139" s="8" t="s">
        <v>6</v>
      </c>
      <c r="J1139" s="1"/>
      <c r="K1139" s="1"/>
    </row>
    <row r="1140" spans="1:11" ht="44.1" hidden="1" customHeight="1" x14ac:dyDescent="0.25">
      <c r="A1140" s="381" t="str">
        <f>'02 LISTE DE CONTRÔLE ET RAPPORT'!A1117</f>
        <v/>
      </c>
      <c r="B1140" s="225"/>
      <c r="C1140" s="834" t="str">
        <f>'02 LISTE DE CONTRÔLE ET RAPPORT'!C1117</f>
        <v>En l’absence d’armoire réseau, l’ouvrage de protection n’est plus opérationnel! La marche à suivre doit être discutée avec l’autorité cantonale responsable des ouvrages de protection.</v>
      </c>
      <c r="D1140" s="835"/>
      <c r="E1140" s="835"/>
      <c r="F1140" s="835"/>
      <c r="G1140" s="836"/>
      <c r="H1140" s="8" t="s">
        <v>6</v>
      </c>
      <c r="I1140" s="8" t="s">
        <v>6</v>
      </c>
      <c r="J1140" s="1"/>
      <c r="K1140" s="1"/>
    </row>
    <row r="1141" spans="1:11" ht="29.45" hidden="1" customHeight="1" x14ac:dyDescent="0.25">
      <c r="A1141" s="378" t="str">
        <f>'02 LISTE DE CONTRÔLE ET RAPPORT'!A1118</f>
        <v/>
      </c>
      <c r="B1141" s="191">
        <v>7304.03</v>
      </c>
      <c r="C1141" s="62" t="str">
        <f>'02 LISTE DE CONTRÔLE ET RAPPORT'!C1118</f>
        <v>Description du défaut: L’armoire réseau n’est pas placée à l’endroit désigné.</v>
      </c>
      <c r="D1141" s="342" t="s">
        <v>2430</v>
      </c>
      <c r="E1141" s="418"/>
      <c r="F1141" s="418"/>
      <c r="G1141" s="419"/>
      <c r="H1141" s="8" t="s">
        <v>6</v>
      </c>
      <c r="I1141" s="8" t="s">
        <v>6</v>
      </c>
      <c r="J1141" s="1"/>
      <c r="K1141" s="1"/>
    </row>
    <row r="1142" spans="1:11" ht="44.1" hidden="1" customHeight="1" x14ac:dyDescent="0.25">
      <c r="A1142" s="377" t="str">
        <f>'02 LISTE DE CONTRÔLE ET RAPPORT'!A1119</f>
        <v/>
      </c>
      <c r="B1142" s="326"/>
      <c r="C1142" s="834" t="str">
        <f>'02 LISTE DE CONTRÔLE ET RAPPORT'!C1119</f>
        <v>L’armoire réseau doit être placée à l’endroit désigné pour que les connexions puissent être établies correctement.</v>
      </c>
      <c r="D1142" s="835"/>
      <c r="E1142" s="835"/>
      <c r="F1142" s="835"/>
      <c r="G1142" s="836"/>
      <c r="H1142" s="8" t="s">
        <v>6</v>
      </c>
      <c r="I1142" s="8" t="s">
        <v>6</v>
      </c>
      <c r="J1142" s="1"/>
      <c r="K1142" s="1"/>
    </row>
    <row r="1143" spans="1:11" ht="15" hidden="1" customHeight="1" x14ac:dyDescent="0.25">
      <c r="A1143" s="390" t="str">
        <f>'02 LISTE DE CONTRÔLE ET RAPPORT'!A1120</f>
        <v/>
      </c>
      <c r="B1143" s="199">
        <v>7304.04</v>
      </c>
      <c r="C1143" s="491" t="str">
        <f>'02 LISTE DE CONTRÔLE ET RAPPORT'!C1120</f>
        <v>Description du défaut: L’armoire réseau n’est pas mise à la terre.</v>
      </c>
      <c r="D1143" s="347" t="s">
        <v>3</v>
      </c>
      <c r="E1143" s="422"/>
      <c r="F1143" s="422"/>
      <c r="G1143" s="423"/>
      <c r="H1143" s="8" t="s">
        <v>6</v>
      </c>
      <c r="I1143" s="8" t="s">
        <v>6</v>
      </c>
      <c r="J1143" s="1"/>
      <c r="K1143" s="1"/>
    </row>
    <row r="1144" spans="1:11" ht="44.1" hidden="1" customHeight="1" x14ac:dyDescent="0.25">
      <c r="A1144" s="379" t="str">
        <f>'02 LISTE DE CONTRÔLE ET RAPPORT'!A1121</f>
        <v/>
      </c>
      <c r="B1144" s="229"/>
      <c r="C1144" s="834" t="str">
        <f>'02 LISTE DE CONTRÔLE ET RAPPORT'!C1121</f>
        <v>L’armoire réseau doit être mise à la terre conformément au chapitre 5.8 Exemple schéma de principe mise à terre direct du guide OFPP «Extension des systèmes télématiques».</v>
      </c>
      <c r="D1144" s="835"/>
      <c r="E1144" s="835"/>
      <c r="F1144" s="835"/>
      <c r="G1144" s="836"/>
      <c r="H1144" s="8" t="s">
        <v>6</v>
      </c>
      <c r="I1144" s="8" t="s">
        <v>6</v>
      </c>
      <c r="J1144" s="1"/>
      <c r="K1144" s="1"/>
    </row>
    <row r="1145" spans="1:11" ht="44.1" hidden="1" customHeight="1" x14ac:dyDescent="0.25">
      <c r="A1145" s="381" t="str">
        <f>'02 LISTE DE CONTRÔLE ET RAPPORT'!A1122</f>
        <v/>
      </c>
      <c r="B1145" s="225"/>
      <c r="C1145" s="834" t="str">
        <f>'02 LISTE DE CONTRÔLE ET RAPPORT'!C1122</f>
        <v>La non-mise à la terre peut être constitutive d’un danger susceptible d’avoir des conséquences en termes de responsabilité civile pour le propriétaire. Celui-ci doit en être informé.</v>
      </c>
      <c r="D1145" s="835"/>
      <c r="E1145" s="835"/>
      <c r="F1145" s="835"/>
      <c r="G1145" s="836"/>
      <c r="H1145" s="8" t="s">
        <v>6</v>
      </c>
      <c r="I1145" s="8" t="s">
        <v>6</v>
      </c>
      <c r="J1145" s="1"/>
      <c r="K1145" s="1"/>
    </row>
    <row r="1146" spans="1:11" ht="29.45" hidden="1" customHeight="1" x14ac:dyDescent="0.25">
      <c r="A1146" s="384" t="str">
        <f>'02 LISTE DE CONTRÔLE ET RAPPORT'!A1123</f>
        <v/>
      </c>
      <c r="B1146" s="63">
        <v>7304.05</v>
      </c>
      <c r="C1146" s="485" t="str">
        <f>'02 LISTE DE CONTRÔLE ET RAPPORT'!C1123</f>
        <v>Description du défaut: L’autocommutateur d’usagers (ACU) est manquant.</v>
      </c>
      <c r="D1146" s="345" t="s">
        <v>2431</v>
      </c>
      <c r="E1146" s="424"/>
      <c r="F1146" s="424"/>
      <c r="G1146" s="425"/>
      <c r="H1146" s="8" t="s">
        <v>6</v>
      </c>
      <c r="I1146" s="8" t="s">
        <v>6</v>
      </c>
      <c r="J1146" s="1"/>
      <c r="K1146" s="1"/>
    </row>
    <row r="1147" spans="1:11" ht="44.1" hidden="1" customHeight="1" x14ac:dyDescent="0.25">
      <c r="A1147" s="377" t="str">
        <f>'02 LISTE DE CONTRÔLE ET RAPPORT'!A1124</f>
        <v/>
      </c>
      <c r="B1147" s="326"/>
      <c r="C1147" s="834" t="str">
        <f>'02 LISTE DE CONTRÔLE ET RAPPORT'!C1124</f>
        <v>L’ACU doit être fourni par un spécialiste conformément aux installations télématiques prévues à l’origine.</v>
      </c>
      <c r="D1147" s="835"/>
      <c r="E1147" s="835"/>
      <c r="F1147" s="835"/>
      <c r="G1147" s="836"/>
      <c r="H1147" s="8" t="s">
        <v>6</v>
      </c>
      <c r="I1147" s="8" t="s">
        <v>6</v>
      </c>
      <c r="J1147" s="1"/>
      <c r="K1147" s="1"/>
    </row>
    <row r="1148" spans="1:11" ht="15" hidden="1" customHeight="1" x14ac:dyDescent="0.25">
      <c r="A1148" s="384" t="str">
        <f>'02 LISTE DE CONTRÔLE ET RAPPORT'!A1125</f>
        <v/>
      </c>
      <c r="B1148" s="63">
        <v>7304.06</v>
      </c>
      <c r="C1148" s="485" t="str">
        <f>'02 LISTE DE CONTRÔLE ET RAPPORT'!C1125</f>
        <v>Description du défaut: Il manque une distribution réseau (commutateur).</v>
      </c>
      <c r="D1148" s="345" t="s">
        <v>2431</v>
      </c>
      <c r="E1148" s="424"/>
      <c r="F1148" s="424"/>
      <c r="G1148" s="425"/>
      <c r="H1148" s="8" t="s">
        <v>6</v>
      </c>
      <c r="I1148" s="8" t="s">
        <v>6</v>
      </c>
      <c r="J1148" s="1"/>
      <c r="K1148" s="1"/>
    </row>
    <row r="1149" spans="1:11" ht="44.1" hidden="1" customHeight="1" x14ac:dyDescent="0.25">
      <c r="A1149" s="377" t="str">
        <f>'02 LISTE DE CONTRÔLE ET RAPPORT'!A1126</f>
        <v/>
      </c>
      <c r="B1149" s="326"/>
      <c r="C1149" s="834" t="str">
        <f>'02 LISTE DE CONTRÔLE ET RAPPORT'!C1126</f>
        <v>Le commutateur doit être fourni par un spécialiste conformément aux installations télématiques prévues à l’origine. Le spécialiste sera chargé de rétablir les connexions prévues.</v>
      </c>
      <c r="D1149" s="835"/>
      <c r="E1149" s="835"/>
      <c r="F1149" s="835"/>
      <c r="G1149" s="836"/>
      <c r="H1149" s="8" t="s">
        <v>6</v>
      </c>
      <c r="I1149" s="8" t="s">
        <v>6</v>
      </c>
      <c r="J1149" s="1"/>
      <c r="K1149" s="1"/>
    </row>
    <row r="1150" spans="1:11" ht="15" hidden="1" customHeight="1" x14ac:dyDescent="0.25">
      <c r="A1150" s="389" t="str">
        <f>'02 LISTE DE CONTRÔLE ET RAPPORT'!A1127</f>
        <v/>
      </c>
      <c r="B1150" s="198">
        <v>7304.07</v>
      </c>
      <c r="C1150" s="490" t="str">
        <f>'02 LISTE DE CONTRÔLE ET RAPPORT'!C1127</f>
        <v>Description du défaut: Le routeur est défectueux ou manquant.</v>
      </c>
      <c r="D1150" s="346" t="s">
        <v>2432</v>
      </c>
      <c r="E1150" s="420"/>
      <c r="F1150" s="420"/>
      <c r="G1150" s="421"/>
      <c r="H1150" s="8" t="s">
        <v>6</v>
      </c>
      <c r="I1150" s="8" t="s">
        <v>6</v>
      </c>
      <c r="J1150" s="1"/>
      <c r="K1150" s="1"/>
    </row>
    <row r="1151" spans="1:11" ht="29.45" hidden="1" customHeight="1" x14ac:dyDescent="0.25">
      <c r="A1151" s="379" t="str">
        <f>'02 LISTE DE CONTRÔLE ET RAPPORT'!A1128</f>
        <v/>
      </c>
      <c r="B1151" s="229"/>
      <c r="C1151" s="834" t="str">
        <f>'02 LISTE DE CONTRÔLE ET RAPPORT'!C1128</f>
        <v>Il faut faire remplacer le routeur par un spécialiste ou s’en procurer un nouveau.</v>
      </c>
      <c r="D1151" s="835"/>
      <c r="E1151" s="835"/>
      <c r="F1151" s="835"/>
      <c r="G1151" s="836"/>
      <c r="H1151" s="8" t="s">
        <v>6</v>
      </c>
      <c r="I1151" s="8" t="s">
        <v>6</v>
      </c>
      <c r="J1151" s="1"/>
      <c r="K1151" s="1"/>
    </row>
    <row r="1152" spans="1:11" ht="44.1" hidden="1" customHeight="1" thickBot="1" x14ac:dyDescent="0.3">
      <c r="A1152" s="381" t="str">
        <f>'02 LISTE DE CONTRÔLE ET RAPPORT'!A1129</f>
        <v/>
      </c>
      <c r="B1152" s="225"/>
      <c r="C1152" s="837" t="str">
        <f>'02 LISTE DE CONTRÔLE ET RAPPORT'!C1129</f>
        <v>Si le routeur est défectueux ou manquant, l’ouvrage de protection n’est plus opérationnel! La marche à suivre doit être discutée avec l’autorité cantonale responsable des ouvrages de protection.</v>
      </c>
      <c r="D1152" s="838"/>
      <c r="E1152" s="838"/>
      <c r="F1152" s="838"/>
      <c r="G1152" s="839"/>
      <c r="H1152" s="8" t="s">
        <v>6</v>
      </c>
      <c r="I1152" s="8" t="s">
        <v>6</v>
      </c>
      <c r="J1152" s="1"/>
      <c r="K1152" s="1"/>
    </row>
    <row r="1153" spans="1:11" ht="15" hidden="1" customHeight="1" thickBot="1" x14ac:dyDescent="0.3">
      <c r="A1153" s="329" t="str">
        <f>'02 LISTE DE CONTRÔLE ET RAPPORT'!A1130</f>
        <v/>
      </c>
      <c r="B1153" s="401">
        <v>7400</v>
      </c>
      <c r="C1153" s="374" t="str">
        <f>'02 LISTE DE CONTRÔLE ET RAPPORT'!C1130</f>
        <v>Téléphone et transmission de données</v>
      </c>
      <c r="D1153" s="330"/>
      <c r="E1153" s="371"/>
      <c r="F1153" s="371"/>
      <c r="G1153" s="372"/>
      <c r="H1153" s="8" t="s">
        <v>6</v>
      </c>
      <c r="I1153" s="8" t="s">
        <v>6</v>
      </c>
      <c r="J1153" s="1"/>
      <c r="K1153" s="1"/>
    </row>
    <row r="1154" spans="1:11" ht="15" hidden="1" customHeight="1" thickBot="1" x14ac:dyDescent="0.3">
      <c r="A1154" s="332" t="str">
        <f>'02 LISTE DE CONTRÔLE ET RAPPORT'!A1131</f>
        <v/>
      </c>
      <c r="B1154" s="207">
        <v>7401</v>
      </c>
      <c r="C1154" s="480" t="str">
        <f>'02 LISTE DE CONTRÔLE ET RAPPORT'!C1131</f>
        <v>Lignes téléphoniques et connexions Internet</v>
      </c>
      <c r="D1154" s="240"/>
      <c r="E1154" s="465"/>
      <c r="F1154" s="466"/>
      <c r="G1154" s="467"/>
      <c r="H1154" s="8" t="s">
        <v>6</v>
      </c>
      <c r="I1154" s="8" t="s">
        <v>6</v>
      </c>
      <c r="J1154" s="1"/>
      <c r="K1154" s="1"/>
    </row>
    <row r="1155" spans="1:11" ht="15" hidden="1" customHeight="1" x14ac:dyDescent="0.25">
      <c r="A1155" s="392" t="str">
        <f>'02 LISTE DE CONTRÔLE ET RAPPORT'!A1132</f>
        <v/>
      </c>
      <c r="B1155" s="201">
        <v>7401.01</v>
      </c>
      <c r="C1155" s="493" t="str">
        <f>'02 LISTE DE CONTRÔLE ET RAPPORT'!C1132</f>
        <v>Description du défaut: Les raccordements téléphoniques IP ne sont pas en service.</v>
      </c>
      <c r="D1155" s="349" t="s">
        <v>2432</v>
      </c>
      <c r="E1155" s="420"/>
      <c r="F1155" s="420"/>
      <c r="G1155" s="421"/>
      <c r="H1155" s="8" t="s">
        <v>6</v>
      </c>
      <c r="I1155" s="8" t="s">
        <v>6</v>
      </c>
      <c r="J1155" s="1"/>
      <c r="K1155" s="1"/>
    </row>
    <row r="1156" spans="1:11" ht="44.1" hidden="1" customHeight="1" x14ac:dyDescent="0.25">
      <c r="A1156" s="379" t="str">
        <f>'02 LISTE DE CONTRÔLE ET RAPPORT'!A1133</f>
        <v/>
      </c>
      <c r="B1156" s="229"/>
      <c r="C1156" s="834" t="str">
        <f>'02 LISTE DE CONTRÔLE ET RAPPORT'!C1133</f>
        <v>Le nombre minimal de raccordements téléphoniques IP actifs doit être en service conformément au guide OFPP «Extension des systèmes télématiques».</v>
      </c>
      <c r="D1156" s="835"/>
      <c r="E1156" s="835"/>
      <c r="F1156" s="835"/>
      <c r="G1156" s="836"/>
      <c r="H1156" s="8" t="s">
        <v>6</v>
      </c>
      <c r="I1156" s="8" t="s">
        <v>6</v>
      </c>
      <c r="J1156" s="1"/>
      <c r="K1156" s="1"/>
    </row>
    <row r="1157" spans="1:11" ht="44.1" hidden="1" customHeight="1" x14ac:dyDescent="0.25">
      <c r="A1157" s="381" t="str">
        <f>'02 LISTE DE CONTRÔLE ET RAPPORT'!A1134</f>
        <v/>
      </c>
      <c r="B1157" s="225"/>
      <c r="C1157" s="834" t="str">
        <f>'02 LISTE DE CONTRÔLE ET RAPPORT'!C1134</f>
        <v>Si les raccordements téléphoniques IP ne sont pas en service, l’ouvrage de protection n’est plus opérationnel! La marche à suivre doit être discutée avec l’autorité cantonale responsable des ouvrages de protection.</v>
      </c>
      <c r="D1157" s="835"/>
      <c r="E1157" s="835"/>
      <c r="F1157" s="835"/>
      <c r="G1157" s="836"/>
      <c r="H1157" s="8" t="s">
        <v>6</v>
      </c>
      <c r="I1157" s="8" t="s">
        <v>6</v>
      </c>
      <c r="J1157" s="1"/>
      <c r="K1157" s="1"/>
    </row>
    <row r="1158" spans="1:11" ht="44.1" hidden="1" customHeight="1" x14ac:dyDescent="0.25">
      <c r="A1158" s="390" t="str">
        <f>'02 LISTE DE CONTRÔLE ET RAPPORT'!A1135</f>
        <v/>
      </c>
      <c r="B1158" s="199">
        <v>7401.02</v>
      </c>
      <c r="C1158" s="491" t="str">
        <f>'02 LISTE DE CONTRÔLE ET RAPPORT'!C1135</f>
        <v>Description du défaut: Il manque une possibilité de liaison avec l’extérieur pour le service d’entretien ou celle-ci a été mise hors service.</v>
      </c>
      <c r="D1158" s="347" t="s">
        <v>3</v>
      </c>
      <c r="E1158" s="422"/>
      <c r="F1158" s="422"/>
      <c r="G1158" s="423"/>
      <c r="H1158" s="8" t="s">
        <v>6</v>
      </c>
      <c r="I1158" s="8" t="s">
        <v>6</v>
      </c>
      <c r="J1158" s="1"/>
      <c r="K1158" s="1"/>
    </row>
    <row r="1159" spans="1:11" ht="46.35" hidden="1" customHeight="1" x14ac:dyDescent="0.25">
      <c r="A1159" s="379" t="str">
        <f>'02 LISTE DE CONTRÔLE ET RAPPORT'!A1136</f>
        <v/>
      </c>
      <c r="B1159" s="229"/>
      <c r="C1159" s="834" t="str">
        <f>'02 LISTE DE CONTRÔLE ET RAPPORT'!C1136</f>
        <v>Aux fins de la protection des personnes (service d’entretien), l’ouvrage doit, selon l’aide-mémoire correspondant de la Suva (SBA 150), disposer soit d’un raccordement au réseau fixe, d’une liaison de radiotéléphonie ou d’un dispositif d’alarme utilisant une liaison filaire ou radio. La liaison avec l’extérieur doit être mise en place par un spécialiste.</v>
      </c>
      <c r="D1159" s="835"/>
      <c r="E1159" s="835"/>
      <c r="F1159" s="835"/>
      <c r="G1159" s="836"/>
      <c r="H1159" s="8" t="s">
        <v>6</v>
      </c>
      <c r="I1159" s="8" t="s">
        <v>6</v>
      </c>
      <c r="J1159" s="1"/>
      <c r="K1159" s="1"/>
    </row>
    <row r="1160" spans="1:11" ht="33.6" hidden="1" customHeight="1" x14ac:dyDescent="0.25">
      <c r="A1160" s="381" t="str">
        <f>'02 LISTE DE CONTRÔLE ET RAPPORT'!A1137</f>
        <v/>
      </c>
      <c r="B1160" s="225"/>
      <c r="C1160" s="834" t="str">
        <f>'02 LISTE DE CONTRÔLE ET RAPPORT'!C1137</f>
        <v>L’absence de liaison avec l’extérieur peut être constitutive d’un danger susceptible d’avoir des conséquences en termes de responsabilité civile pour le propriétaire. Celui-ci doit en être informé.</v>
      </c>
      <c r="D1160" s="835"/>
      <c r="E1160" s="835"/>
      <c r="F1160" s="835"/>
      <c r="G1160" s="836"/>
      <c r="H1160" s="8" t="s">
        <v>6</v>
      </c>
      <c r="I1160" s="8" t="s">
        <v>6</v>
      </c>
      <c r="J1160" s="1"/>
      <c r="K1160" s="1"/>
    </row>
    <row r="1161" spans="1:11" ht="29.45" hidden="1" customHeight="1" x14ac:dyDescent="0.25">
      <c r="A1161" s="384" t="str">
        <f>'02 LISTE DE CONTRÔLE ET RAPPORT'!A1138</f>
        <v/>
      </c>
      <c r="B1161" s="63">
        <v>7401.03</v>
      </c>
      <c r="C1161" s="485" t="str">
        <f>'02 LISTE DE CONTRÔLE ET RAPPORT'!C1138</f>
        <v>Description du défaut: Le poste de commandement actif ne dispose pas de liaison à une ligne de transmission de données (Internet) au moyen d’une prise CUC.</v>
      </c>
      <c r="D1161" s="345" t="s">
        <v>2431</v>
      </c>
      <c r="E1161" s="424"/>
      <c r="F1161" s="424"/>
      <c r="G1161" s="425"/>
      <c r="H1161" s="8" t="s">
        <v>6</v>
      </c>
      <c r="I1161" s="8" t="s">
        <v>6</v>
      </c>
      <c r="J1161" s="1"/>
      <c r="K1161" s="1"/>
    </row>
    <row r="1162" spans="1:11" ht="15" hidden="1" customHeight="1" x14ac:dyDescent="0.25">
      <c r="A1162" s="377" t="str">
        <f>'02 LISTE DE CONTRÔLE ET RAPPORT'!A1139</f>
        <v/>
      </c>
      <c r="B1162" s="326"/>
      <c r="C1162" s="834" t="str">
        <f>'02 LISTE DE CONTRÔLE ET RAPPORT'!C1139</f>
        <v>La liaison doit être mise en place par un spécialiste.</v>
      </c>
      <c r="D1162" s="835"/>
      <c r="E1162" s="835"/>
      <c r="F1162" s="835"/>
      <c r="G1162" s="836"/>
      <c r="H1162" s="8" t="s">
        <v>6</v>
      </c>
      <c r="I1162" s="8" t="s">
        <v>6</v>
      </c>
      <c r="J1162" s="1"/>
      <c r="K1162" s="1"/>
    </row>
    <row r="1163" spans="1:11" ht="29.45" hidden="1" customHeight="1" x14ac:dyDescent="0.25">
      <c r="A1163" s="378" t="str">
        <f>'02 LISTE DE CONTRÔLE ET RAPPORT'!A1140</f>
        <v/>
      </c>
      <c r="B1163" s="191">
        <v>7401.04</v>
      </c>
      <c r="C1163" s="62" t="str">
        <f>'02 LISTE DE CONTRÔLE ET RAPPORT'!C1140</f>
        <v>Description du défaut: Les numéros de téléphone de l’ouvrage de protection sont inscrits par erreur dans l’annuaire téléphonique.</v>
      </c>
      <c r="D1163" s="342" t="s">
        <v>2430</v>
      </c>
      <c r="E1163" s="418"/>
      <c r="F1163" s="418"/>
      <c r="G1163" s="419"/>
      <c r="H1163" s="8" t="s">
        <v>6</v>
      </c>
      <c r="I1163" s="8" t="s">
        <v>6</v>
      </c>
      <c r="J1163" s="1"/>
      <c r="K1163" s="1"/>
    </row>
    <row r="1164" spans="1:11" ht="29.45" hidden="1" customHeight="1" x14ac:dyDescent="0.25">
      <c r="A1164" s="377" t="str">
        <f>'02 LISTE DE CONTRÔLE ET RAPPORT'!A1141</f>
        <v/>
      </c>
      <c r="B1164" s="326"/>
      <c r="C1164" s="834" t="str">
        <f>'02 LISTE DE CONTRÔLE ET RAPPORT'!C1141</f>
        <v>Les numéros doivent être radiés par le propriétaire par l’intermédiaire de l’opérateur.</v>
      </c>
      <c r="D1164" s="835"/>
      <c r="E1164" s="835"/>
      <c r="F1164" s="835"/>
      <c r="G1164" s="836"/>
      <c r="H1164" s="8" t="s">
        <v>6</v>
      </c>
      <c r="I1164" s="8" t="s">
        <v>6</v>
      </c>
      <c r="J1164" s="1"/>
      <c r="K1164" s="1"/>
    </row>
    <row r="1165" spans="1:11" ht="29.45" hidden="1" customHeight="1" x14ac:dyDescent="0.25">
      <c r="A1165" s="378" t="str">
        <f>'02 LISTE DE CONTRÔLE ET RAPPORT'!A1142</f>
        <v/>
      </c>
      <c r="B1165" s="191">
        <v>7401.05</v>
      </c>
      <c r="C1165" s="62" t="str">
        <f>'02 LISTE DE CONTRÔLE ET RAPPORT'!C1142</f>
        <v>Description du défaut: La connexion TV dans les postes de commandement, si elle existe, ne fonctionne pas.</v>
      </c>
      <c r="D1165" s="342" t="s">
        <v>2430</v>
      </c>
      <c r="E1165" s="418"/>
      <c r="F1165" s="418"/>
      <c r="G1165" s="419"/>
      <c r="H1165" s="8" t="s">
        <v>6</v>
      </c>
      <c r="I1165" s="8" t="s">
        <v>6</v>
      </c>
      <c r="J1165" s="1"/>
      <c r="K1165" s="1"/>
    </row>
    <row r="1166" spans="1:11" ht="15" hidden="1" customHeight="1" thickBot="1" x14ac:dyDescent="0.3">
      <c r="A1166" s="377" t="str">
        <f>'02 LISTE DE CONTRÔLE ET RAPPORT'!A1143</f>
        <v/>
      </c>
      <c r="B1166" s="326"/>
      <c r="C1166" s="837" t="str">
        <f>'02 LISTE DE CONTRÔLE ET RAPPORT'!C1143</f>
        <v>Le cas échéant, elle doit être rétablie par un spécialiste.</v>
      </c>
      <c r="D1166" s="838"/>
      <c r="E1166" s="838"/>
      <c r="F1166" s="838"/>
      <c r="G1166" s="839"/>
      <c r="H1166" s="8" t="s">
        <v>6</v>
      </c>
      <c r="I1166" s="8" t="s">
        <v>6</v>
      </c>
      <c r="J1166" s="1"/>
      <c r="K1166" s="1"/>
    </row>
    <row r="1167" spans="1:11" ht="29.45" customHeight="1" thickBot="1" x14ac:dyDescent="0.3">
      <c r="A1167" s="385" t="str">
        <f>'02 LISTE DE CONTRÔLE ET RAPPORT'!A1144</f>
        <v/>
      </c>
      <c r="B1167" s="194">
        <v>7500</v>
      </c>
      <c r="C1167" s="486" t="s">
        <v>1172</v>
      </c>
      <c r="D1167" s="411"/>
      <c r="E1167" s="470"/>
      <c r="F1167" s="470"/>
      <c r="G1167" s="471"/>
      <c r="H1167" s="8" t="s">
        <v>6</v>
      </c>
      <c r="I1167" s="8" t="s">
        <v>6</v>
      </c>
      <c r="J1167" s="8" t="s">
        <v>6</v>
      </c>
      <c r="K1167" s="1"/>
    </row>
    <row r="1168" spans="1:11" ht="15" customHeight="1" x14ac:dyDescent="0.25">
      <c r="A1168" s="386" t="str">
        <f>'02 LISTE DE CONTRÔLE ET RAPPORT'!A1145</f>
        <v/>
      </c>
      <c r="B1168" s="195">
        <v>7501</v>
      </c>
      <c r="C1168" s="487" t="str">
        <f>'02 LISTE DE CONTRÔLE ET RAPPORT'!C1145</f>
        <v>Description des défauts:</v>
      </c>
      <c r="D1168" s="335"/>
      <c r="E1168" s="354"/>
      <c r="F1168" s="354"/>
      <c r="G1168" s="355"/>
      <c r="H1168" s="8" t="s">
        <v>6</v>
      </c>
      <c r="I1168" s="8" t="s">
        <v>6</v>
      </c>
      <c r="J1168" s="8" t="s">
        <v>6</v>
      </c>
      <c r="K1168" s="1"/>
    </row>
    <row r="1169" spans="1:11" ht="15" customHeight="1" x14ac:dyDescent="0.25">
      <c r="A1169" s="387" t="str">
        <f>'02 LISTE DE CONTRÔLE ET RAPPORT'!A1146</f>
        <v/>
      </c>
      <c r="B1169" s="196">
        <v>7502</v>
      </c>
      <c r="C1169" s="488" t="str">
        <f>'02 LISTE DE CONTRÔLE ET RAPPORT'!C1146</f>
        <v>Description des défauts:</v>
      </c>
      <c r="D1169" s="336"/>
      <c r="E1169" s="356"/>
      <c r="F1169" s="356"/>
      <c r="G1169" s="357"/>
      <c r="H1169" s="8" t="s">
        <v>6</v>
      </c>
      <c r="I1169" s="8" t="s">
        <v>6</v>
      </c>
      <c r="J1169" s="8" t="s">
        <v>6</v>
      </c>
      <c r="K1169" s="1"/>
    </row>
    <row r="1170" spans="1:11" ht="15" customHeight="1" thickBot="1" x14ac:dyDescent="0.3">
      <c r="A1170" s="388" t="str">
        <f>'02 LISTE DE CONTRÔLE ET RAPPORT'!A1147</f>
        <v/>
      </c>
      <c r="B1170" s="197">
        <v>7503</v>
      </c>
      <c r="C1170" s="489" t="str">
        <f>'02 LISTE DE CONTRÔLE ET RAPPORT'!C1147</f>
        <v>Description des défauts:</v>
      </c>
      <c r="D1170" s="337"/>
      <c r="E1170" s="358"/>
      <c r="F1170" s="358"/>
      <c r="G1170" s="359"/>
      <c r="H1170" s="8" t="s">
        <v>6</v>
      </c>
      <c r="I1170" s="8" t="s">
        <v>6</v>
      </c>
      <c r="J1170" s="8" t="s">
        <v>6</v>
      </c>
      <c r="K1170" s="1"/>
    </row>
    <row r="1171" spans="1:11" ht="18.600000000000001" hidden="1" customHeight="1" thickBot="1" x14ac:dyDescent="0.3">
      <c r="A1171" s="327" t="str">
        <f>'02 LISTE DE CONTRÔLE ET RAPPORT'!A1148</f>
        <v/>
      </c>
      <c r="B1171" s="400">
        <v>8000</v>
      </c>
      <c r="C1171" s="373" t="str">
        <f>'02 LISTE DE CONTRÔLE ET RAPPORT'!C1148</f>
        <v>Installations du service sanitaire</v>
      </c>
      <c r="D1171" s="415"/>
      <c r="E1171" s="468"/>
      <c r="F1171" s="468"/>
      <c r="G1171" s="469"/>
      <c r="H1171" s="8" t="s">
        <v>6</v>
      </c>
      <c r="I1171" s="8" t="s">
        <v>6</v>
      </c>
      <c r="J1171" s="1"/>
      <c r="K1171" s="1"/>
    </row>
    <row r="1172" spans="1:11" ht="15" hidden="1" customHeight="1" thickBot="1" x14ac:dyDescent="0.3">
      <c r="A1172" s="329" t="str">
        <f>'02 LISTE DE CONTRÔLE ET RAPPORT'!A1149</f>
        <v/>
      </c>
      <c r="B1172" s="401">
        <v>8100</v>
      </c>
      <c r="C1172" s="412" t="str">
        <f>'02 LISTE DE CONTRÔLE ET RAPPORT'!C1149</f>
        <v>Installations spécifiques</v>
      </c>
      <c r="D1172" s="370"/>
      <c r="E1172" s="413"/>
      <c r="F1172" s="413"/>
      <c r="G1172" s="414"/>
      <c r="H1172" s="8" t="s">
        <v>6</v>
      </c>
      <c r="I1172" s="8" t="s">
        <v>6</v>
      </c>
      <c r="J1172" s="1"/>
      <c r="K1172" s="1"/>
    </row>
    <row r="1173" spans="1:11" ht="15" hidden="1" customHeight="1" thickBot="1" x14ac:dyDescent="0.3">
      <c r="A1173" s="332" t="str">
        <f>'02 LISTE DE CONTRÔLE ET RAPPORT'!A1150</f>
        <v/>
      </c>
      <c r="B1173" s="207">
        <v>8101</v>
      </c>
      <c r="C1173" s="480" t="str">
        <f>'02 LISTE DE CONTRÔLE ET RAPPORT'!C1150</f>
        <v>Dispositif de conditionnement d’air pour la salle d’opération (DCOP)</v>
      </c>
      <c r="D1173" s="240"/>
      <c r="E1173" s="465"/>
      <c r="F1173" s="466"/>
      <c r="G1173" s="467"/>
      <c r="H1173" s="8" t="s">
        <v>6</v>
      </c>
      <c r="I1173" s="8" t="s">
        <v>6</v>
      </c>
      <c r="J1173" s="1"/>
      <c r="K1173" s="1"/>
    </row>
    <row r="1174" spans="1:11" ht="29.1" hidden="1" customHeight="1" x14ac:dyDescent="0.25">
      <c r="A1174" s="383" t="str">
        <f>'02 LISTE DE CONTRÔLE ET RAPPORT'!A1151</f>
        <v/>
      </c>
      <c r="B1174" s="193">
        <v>8101.01</v>
      </c>
      <c r="C1174" s="484" t="str">
        <f>'02 LISTE DE CONTRÔLE ET RAPPORT'!C1151</f>
        <v>Description du défaut: Le dispositif de conditionnement d’air n’a pas été mis hors service.</v>
      </c>
      <c r="D1174" s="344" t="s">
        <v>2431</v>
      </c>
      <c r="E1174" s="424"/>
      <c r="F1174" s="424"/>
      <c r="G1174" s="425"/>
      <c r="H1174" s="8" t="s">
        <v>6</v>
      </c>
      <c r="I1174" s="8" t="s">
        <v>6</v>
      </c>
      <c r="J1174" s="1"/>
      <c r="K1174" s="1"/>
    </row>
    <row r="1175" spans="1:11" ht="58.35" hidden="1" customHeight="1" thickBot="1" x14ac:dyDescent="0.3">
      <c r="A1175" s="377" t="str">
        <f>'02 LISTE DE CONTRÔLE ET RAPPORT'!A1152</f>
        <v/>
      </c>
      <c r="B1175" s="326"/>
      <c r="C1175" s="837" t="str">
        <f>'02 LISTE DE CONTRÔLE ET RAPPORT'!C1152</f>
        <v>Le dispositif de conditionnement d’air pour la salle d’opération (DCOP) doit être mis hors service dans les règles de l’art (hors tension, vidé, raccords actifs coupés), et une inscription «HORS SERVICE» doit être apposée.</v>
      </c>
      <c r="D1175" s="838"/>
      <c r="E1175" s="838"/>
      <c r="F1175" s="838"/>
      <c r="G1175" s="839"/>
      <c r="H1175" s="8" t="s">
        <v>6</v>
      </c>
      <c r="I1175" s="8" t="s">
        <v>6</v>
      </c>
      <c r="J1175" s="1"/>
      <c r="K1175" s="1"/>
    </row>
    <row r="1176" spans="1:11" ht="15" hidden="1" customHeight="1" thickBot="1" x14ac:dyDescent="0.3">
      <c r="A1176" s="332" t="str">
        <f>'02 LISTE DE CONTRÔLE ET RAPPORT'!A1153</f>
        <v/>
      </c>
      <c r="B1176" s="207">
        <v>8102</v>
      </c>
      <c r="C1176" s="480" t="str">
        <f>'02 LISTE DE CONTRÔLE ET RAPPORT'!C1153</f>
        <v>Installation de stérilisation</v>
      </c>
      <c r="D1176" s="240"/>
      <c r="E1176" s="465"/>
      <c r="F1176" s="466"/>
      <c r="G1176" s="467"/>
      <c r="H1176" s="8" t="s">
        <v>6</v>
      </c>
      <c r="I1176" s="8" t="s">
        <v>6</v>
      </c>
      <c r="J1176" s="1"/>
      <c r="K1176" s="1"/>
    </row>
    <row r="1177" spans="1:11" ht="29.1" hidden="1" customHeight="1" x14ac:dyDescent="0.25">
      <c r="A1177" s="383" t="str">
        <f>'02 LISTE DE CONTRÔLE ET RAPPORT'!A1154</f>
        <v/>
      </c>
      <c r="B1177" s="193">
        <v>8102.01</v>
      </c>
      <c r="C1177" s="484" t="str">
        <f>'02 LISTE DE CONTRÔLE ET RAPPORT'!C1154</f>
        <v>Description du défaut: L’installation de stérilisation n’a pas été mise hors service.</v>
      </c>
      <c r="D1177" s="344" t="s">
        <v>2431</v>
      </c>
      <c r="E1177" s="424"/>
      <c r="F1177" s="424"/>
      <c r="G1177" s="425"/>
      <c r="H1177" s="8" t="s">
        <v>6</v>
      </c>
      <c r="I1177" s="8" t="s">
        <v>6</v>
      </c>
      <c r="J1177" s="1"/>
      <c r="K1177" s="1"/>
    </row>
    <row r="1178" spans="1:11" ht="29.1" hidden="1" customHeight="1" x14ac:dyDescent="0.25">
      <c r="A1178" s="379" t="str">
        <f>'02 LISTE DE CONTRÔLE ET RAPPORT'!A1155</f>
        <v/>
      </c>
      <c r="B1178" s="229"/>
      <c r="C1178" s="834" t="str">
        <f>'02 LISTE DE CONTRÔLE ET RAPPORT'!C1155</f>
        <v xml:space="preserve">Les stérilisateurs à vapeur ne répondent plus aux prescriptions en vigueur. </v>
      </c>
      <c r="D1178" s="835"/>
      <c r="E1178" s="835"/>
      <c r="F1178" s="835"/>
      <c r="G1178" s="836"/>
      <c r="H1178" s="8" t="s">
        <v>6</v>
      </c>
      <c r="I1178" s="8" t="s">
        <v>6</v>
      </c>
      <c r="J1178" s="1"/>
      <c r="K1178" s="1"/>
    </row>
    <row r="1179" spans="1:11" ht="29.1" hidden="1" customHeight="1" x14ac:dyDescent="0.25">
      <c r="A1179" s="380" t="str">
        <f>'02 LISTE DE CONTRÔLE ET RAPPORT'!A1156</f>
        <v/>
      </c>
      <c r="B1179" s="222"/>
      <c r="C1179" s="834" t="str">
        <f>'02 LISTE DE CONTRÔLE ET RAPPORT'!C1156</f>
        <v>Ils ne peuvent donc pas être utilisés pour le moment et doivent être pourvus de l’inscription suivante:</v>
      </c>
      <c r="D1179" s="835"/>
      <c r="E1179" s="835"/>
      <c r="F1179" s="835"/>
      <c r="G1179" s="836"/>
      <c r="H1179" s="8" t="s">
        <v>6</v>
      </c>
      <c r="I1179" s="8" t="s">
        <v>6</v>
      </c>
      <c r="J1179" s="1"/>
      <c r="K1179" s="1"/>
    </row>
    <row r="1180" spans="1:11" ht="29.45" hidden="1" customHeight="1" thickBot="1" x14ac:dyDescent="0.3">
      <c r="A1180" s="381" t="str">
        <f>'02 LISTE DE CONTRÔLE ET RAPPORT'!A1157</f>
        <v/>
      </c>
      <c r="B1180" s="225"/>
      <c r="C1180" s="837" t="str">
        <f>'02 LISTE DE CONTRÔLE ET RAPPORT'!C1157</f>
        <v>«HORS SERVICE: ne peut être utilisé qu’en cas d’urgence, sur ordre spécial des autorités!»</v>
      </c>
      <c r="D1180" s="838"/>
      <c r="E1180" s="838"/>
      <c r="F1180" s="838"/>
      <c r="G1180" s="839"/>
      <c r="H1180" s="8" t="s">
        <v>6</v>
      </c>
      <c r="I1180" s="8" t="s">
        <v>6</v>
      </c>
      <c r="J1180" s="1"/>
      <c r="K1180" s="1"/>
    </row>
    <row r="1181" spans="1:11" ht="15" hidden="1" customHeight="1" thickBot="1" x14ac:dyDescent="0.3">
      <c r="A1181" s="332" t="str">
        <f>'02 LISTE DE CONTRÔLE ET RAPPORT'!A1158</f>
        <v/>
      </c>
      <c r="B1181" s="207">
        <v>8103</v>
      </c>
      <c r="C1181" s="480" t="str">
        <f>'02 LISTE DE CONTRÔLE ET RAPPORT'!C1158</f>
        <v>Revêtement de sol antistatique</v>
      </c>
      <c r="D1181" s="240"/>
      <c r="E1181" s="465"/>
      <c r="F1181" s="466"/>
      <c r="G1181" s="467"/>
      <c r="H1181" s="8" t="s">
        <v>6</v>
      </c>
      <c r="I1181" s="8" t="s">
        <v>6</v>
      </c>
      <c r="J1181" s="1"/>
      <c r="K1181" s="1"/>
    </row>
    <row r="1182" spans="1:11" ht="14.45" hidden="1" customHeight="1" x14ac:dyDescent="0.25">
      <c r="A1182" s="376" t="str">
        <f>'02 LISTE DE CONTRÔLE ET RAPPORT'!A1159</f>
        <v/>
      </c>
      <c r="B1182" s="190">
        <v>8103.01</v>
      </c>
      <c r="C1182" s="481" t="str">
        <f>'02 LISTE DE CONTRÔLE ET RAPPORT'!C1159</f>
        <v>Description du défaut: Il n’y a pas de revêtement de sol antistatique.</v>
      </c>
      <c r="D1182" s="341" t="s">
        <v>2430</v>
      </c>
      <c r="E1182" s="418"/>
      <c r="F1182" s="418"/>
      <c r="G1182" s="419"/>
      <c r="H1182" s="8" t="s">
        <v>6</v>
      </c>
      <c r="I1182" s="8" t="s">
        <v>6</v>
      </c>
      <c r="J1182" s="1"/>
      <c r="K1182" s="1"/>
    </row>
    <row r="1183" spans="1:11" ht="29.1" hidden="1" customHeight="1" x14ac:dyDescent="0.25">
      <c r="A1183" s="379" t="str">
        <f>'02 LISTE DE CONTRÔLE ET RAPPORT'!A1160</f>
        <v/>
      </c>
      <c r="B1183" s="229"/>
      <c r="C1183" s="856" t="str">
        <f>'02 LISTE DE CONTRÔLE ET RAPPORT'!C1160</f>
        <v>Les locaux suivants doivent être équipés d’un revêtement de sol antistatique:</v>
      </c>
      <c r="D1183" s="857"/>
      <c r="E1183" s="857"/>
      <c r="F1183" s="857"/>
      <c r="G1183" s="858"/>
      <c r="H1183" s="8" t="s">
        <v>6</v>
      </c>
      <c r="I1183" s="8" t="s">
        <v>6</v>
      </c>
      <c r="J1183" s="1"/>
      <c r="K1183" s="1"/>
    </row>
    <row r="1184" spans="1:11" hidden="1" x14ac:dyDescent="0.25">
      <c r="A1184" s="380" t="str">
        <f>'02 LISTE DE CONTRÔLE ET RAPPORT'!A1161</f>
        <v/>
      </c>
      <c r="B1184" s="222"/>
      <c r="C1184" s="853" t="str">
        <f>'02 LISTE DE CONTRÔLE ET RAPPORT'!C1161</f>
        <v>-        salle d’opération,</v>
      </c>
      <c r="D1184" s="854"/>
      <c r="E1184" s="854"/>
      <c r="F1184" s="854"/>
      <c r="G1184" s="855"/>
      <c r="H1184" s="8" t="s">
        <v>6</v>
      </c>
      <c r="I1184" s="8" t="s">
        <v>6</v>
      </c>
      <c r="J1184" s="1"/>
      <c r="K1184" s="1"/>
    </row>
    <row r="1185" spans="1:11" hidden="1" x14ac:dyDescent="0.25">
      <c r="A1185" s="380" t="str">
        <f>'02 LISTE DE CONTRÔLE ET RAPPORT'!A1162</f>
        <v/>
      </c>
      <c r="B1185" s="222"/>
      <c r="C1185" s="853" t="str">
        <f>'02 LISTE DE CONTRÔLE ET RAPPORT'!C1162</f>
        <v>-        local de préparation,</v>
      </c>
      <c r="D1185" s="854"/>
      <c r="E1185" s="854"/>
      <c r="F1185" s="854"/>
      <c r="G1185" s="855"/>
      <c r="H1185" s="8" t="s">
        <v>6</v>
      </c>
      <c r="I1185" s="8" t="s">
        <v>6</v>
      </c>
      <c r="J1185" s="1"/>
      <c r="K1185" s="1"/>
    </row>
    <row r="1186" spans="1:11" hidden="1" x14ac:dyDescent="0.25">
      <c r="A1186" s="380" t="str">
        <f>'02 LISTE DE CONTRÔLE ET RAPPORT'!A1163</f>
        <v/>
      </c>
      <c r="B1186" s="222"/>
      <c r="C1186" s="853" t="str">
        <f>'02 LISTE DE CONTRÔLE ET RAPPORT'!C1163</f>
        <v>-        local des soins ambulatoires,</v>
      </c>
      <c r="D1186" s="854"/>
      <c r="E1186" s="854"/>
      <c r="F1186" s="854"/>
      <c r="G1186" s="855"/>
      <c r="H1186" s="8" t="s">
        <v>6</v>
      </c>
      <c r="I1186" s="8" t="s">
        <v>6</v>
      </c>
      <c r="J1186" s="1"/>
      <c r="K1186" s="1"/>
    </row>
    <row r="1187" spans="1:11" ht="14.45" hidden="1" customHeight="1" x14ac:dyDescent="0.25">
      <c r="A1187" s="380" t="str">
        <f>'02 LISTE DE CONTRÔLE ET RAPPORT'!A1164</f>
        <v/>
      </c>
      <c r="B1187" s="222"/>
      <c r="C1187" s="853" t="str">
        <f>'02 LISTE DE CONTRÔLE ET RAPPORT'!C1164</f>
        <v>-        local de pose de plâtres (uniquement dans les unités d’hôpital protégées),</v>
      </c>
      <c r="D1187" s="854"/>
      <c r="E1187" s="854"/>
      <c r="F1187" s="854"/>
      <c r="G1187" s="855"/>
      <c r="H1187" s="8" t="s">
        <v>6</v>
      </c>
      <c r="I1187" s="8" t="s">
        <v>6</v>
      </c>
      <c r="J1187" s="1"/>
      <c r="K1187" s="1"/>
    </row>
    <row r="1188" spans="1:11" hidden="1" x14ac:dyDescent="0.25">
      <c r="A1188" s="380" t="str">
        <f>'02 LISTE DE CONTRÔLE ET RAPPORT'!A1165</f>
        <v/>
      </c>
      <c r="B1188" s="222"/>
      <c r="C1188" s="853" t="str">
        <f>'02 LISTE DE CONTRÔLE ET RAPPORT'!C1165</f>
        <v>-        local à rayons X (uniquement dans les unités d’hôpital protégées),</v>
      </c>
      <c r="D1188" s="854"/>
      <c r="E1188" s="854"/>
      <c r="F1188" s="854"/>
      <c r="G1188" s="855"/>
      <c r="H1188" s="8" t="s">
        <v>6</v>
      </c>
      <c r="I1188" s="8" t="s">
        <v>6</v>
      </c>
      <c r="J1188" s="1"/>
      <c r="K1188" s="1"/>
    </row>
    <row r="1189" spans="1:11" hidden="1" x14ac:dyDescent="0.25">
      <c r="A1189" s="380" t="str">
        <f>'02 LISTE DE CONTRÔLE ET RAPPORT'!A1166</f>
        <v/>
      </c>
      <c r="B1189" s="222"/>
      <c r="C1189" s="853" t="str">
        <f>'02 LISTE DE CONTRÔLE ET RAPPORT'!C1166</f>
        <v>-        pharmacie,</v>
      </c>
      <c r="D1189" s="854"/>
      <c r="E1189" s="854"/>
      <c r="F1189" s="854"/>
      <c r="G1189" s="855"/>
      <c r="H1189" s="8" t="s">
        <v>6</v>
      </c>
      <c r="I1189" s="8" t="s">
        <v>6</v>
      </c>
      <c r="J1189" s="1"/>
      <c r="K1189" s="1"/>
    </row>
    <row r="1190" spans="1:11" hidden="1" x14ac:dyDescent="0.25">
      <c r="A1190" s="380" t="str">
        <f>'02 LISTE DE CONTRÔLE ET RAPPORT'!A1167</f>
        <v/>
      </c>
      <c r="B1190" s="222"/>
      <c r="C1190" s="853" t="str">
        <f>'02 LISTE DE CONTRÔLE ET RAPPORT'!C1167</f>
        <v>-        laboratoire et</v>
      </c>
      <c r="D1190" s="854"/>
      <c r="E1190" s="854"/>
      <c r="F1190" s="854"/>
      <c r="G1190" s="855"/>
      <c r="H1190" s="8" t="s">
        <v>6</v>
      </c>
      <c r="I1190" s="8" t="s">
        <v>6</v>
      </c>
      <c r="J1190" s="1"/>
      <c r="K1190" s="1"/>
    </row>
    <row r="1191" spans="1:11" hidden="1" x14ac:dyDescent="0.25">
      <c r="A1191" s="380" t="str">
        <f>'02 LISTE DE CONTRÔLE ET RAPPORT'!A1168</f>
        <v/>
      </c>
      <c r="B1191" s="222"/>
      <c r="C1191" s="853" t="str">
        <f>'02 LISTE DE CONTRÔLE ET RAPPORT'!C1168</f>
        <v>-        local de stérilisation.</v>
      </c>
      <c r="D1191" s="854"/>
      <c r="E1191" s="854"/>
      <c r="F1191" s="854"/>
      <c r="G1191" s="855"/>
      <c r="H1191" s="8" t="s">
        <v>6</v>
      </c>
      <c r="I1191" s="8" t="s">
        <v>6</v>
      </c>
      <c r="J1191" s="1"/>
      <c r="K1191" s="1"/>
    </row>
    <row r="1192" spans="1:11" ht="43.35" hidden="1" customHeight="1" x14ac:dyDescent="0.25">
      <c r="A1192" s="381" t="str">
        <f>'02 LISTE DE CONTRÔLE ET RAPPORT'!A1169</f>
        <v/>
      </c>
      <c r="B1192" s="225"/>
      <c r="C1192" s="856" t="str">
        <f>'02 LISTE DE CONTRÔLE ET RAPPORT'!C1169</f>
        <v>L’absence d’un tel revêtement constitue un défaut. Le ou les locaux concernés doivent être consignés, et la marche à suivre doit être discutée avec l’autorité cantonale responsable des ouvrages de protection.</v>
      </c>
      <c r="D1192" s="857"/>
      <c r="E1192" s="857"/>
      <c r="F1192" s="857"/>
      <c r="G1192" s="858"/>
      <c r="H1192" s="8" t="s">
        <v>6</v>
      </c>
      <c r="I1192" s="8" t="s">
        <v>6</v>
      </c>
      <c r="J1192" s="1"/>
      <c r="K1192" s="1"/>
    </row>
    <row r="1193" spans="1:11" ht="14.45" hidden="1" customHeight="1" x14ac:dyDescent="0.25">
      <c r="A1193" s="378" t="str">
        <f>'02 LISTE DE CONTRÔLE ET RAPPORT'!A1170</f>
        <v/>
      </c>
      <c r="B1193" s="191">
        <v>8103.02</v>
      </c>
      <c r="C1193" s="62" t="str">
        <f>'02 LISTE DE CONTRÔLE ET RAPPORT'!C1170</f>
        <v>Description du défaut: Le revêtement de sol antistatique est endommagé.</v>
      </c>
      <c r="D1193" s="342" t="s">
        <v>2430</v>
      </c>
      <c r="E1193" s="418"/>
      <c r="F1193" s="418"/>
      <c r="G1193" s="419"/>
      <c r="H1193" s="8" t="s">
        <v>6</v>
      </c>
      <c r="I1193" s="8" t="s">
        <v>6</v>
      </c>
      <c r="J1193" s="1"/>
      <c r="K1193" s="1"/>
    </row>
    <row r="1194" spans="1:11" ht="44.1" hidden="1" customHeight="1" thickBot="1" x14ac:dyDescent="0.3">
      <c r="A1194" s="377" t="str">
        <f>'02 LISTE DE CONTRÔLE ET RAPPORT'!A1171</f>
        <v/>
      </c>
      <c r="B1194" s="326"/>
      <c r="C1194" s="837" t="str">
        <f>'02 LISTE DE CONTRÔLE ET RAPPORT'!C1171</f>
        <v>La réparation doit être confiée à une entreprise spécialisée. La marche à suivre doit être discutée avec l’autorité cantonale responsable des ouvrages de protection.</v>
      </c>
      <c r="D1194" s="838"/>
      <c r="E1194" s="838"/>
      <c r="F1194" s="838"/>
      <c r="G1194" s="839"/>
      <c r="H1194" s="8" t="s">
        <v>6</v>
      </c>
      <c r="I1194" s="8" t="s">
        <v>6</v>
      </c>
      <c r="J1194" s="1"/>
      <c r="K1194" s="1"/>
    </row>
    <row r="1195" spans="1:11" ht="15" hidden="1" customHeight="1" thickBot="1" x14ac:dyDescent="0.3">
      <c r="A1195" s="329" t="str">
        <f>'02 LISTE DE CONTRÔLE ET RAPPORT'!A1172</f>
        <v/>
      </c>
      <c r="B1195" s="401">
        <v>8200</v>
      </c>
      <c r="C1195" s="374" t="str">
        <f>'02 LISTE DE CONTRÔLE ET RAPPORT'!C1172</f>
        <v>Installation d’alimentation en gaz médical (oxygène O2 et protoxyde d’azote N2O)</v>
      </c>
      <c r="D1195" s="330"/>
      <c r="E1195" s="371"/>
      <c r="F1195" s="371"/>
      <c r="G1195" s="372"/>
      <c r="H1195" s="8" t="s">
        <v>6</v>
      </c>
      <c r="I1195" s="8" t="s">
        <v>6</v>
      </c>
      <c r="J1195" s="1"/>
      <c r="K1195" s="1"/>
    </row>
    <row r="1196" spans="1:11" ht="15" hidden="1" customHeight="1" thickBot="1" x14ac:dyDescent="0.3">
      <c r="A1196" s="332" t="str">
        <f>'02 LISTE DE CONTRÔLE ET RAPPORT'!A1173</f>
        <v/>
      </c>
      <c r="B1196" s="207">
        <v>8201</v>
      </c>
      <c r="C1196" s="480" t="str">
        <f>'02 LISTE DE CONTRÔLE ET RAPPORT'!C1173</f>
        <v>Alimentation en protoxyde d’azote (N2O)</v>
      </c>
      <c r="D1196" s="240"/>
      <c r="E1196" s="465"/>
      <c r="F1196" s="466"/>
      <c r="G1196" s="467"/>
      <c r="H1196" s="8" t="s">
        <v>6</v>
      </c>
      <c r="I1196" s="8" t="s">
        <v>6</v>
      </c>
      <c r="J1196" s="1"/>
      <c r="K1196" s="1"/>
    </row>
    <row r="1197" spans="1:11" ht="29.1" hidden="1" customHeight="1" x14ac:dyDescent="0.25">
      <c r="A1197" s="391" t="str">
        <f>'02 LISTE DE CONTRÔLE ET RAPPORT'!A1174</f>
        <v/>
      </c>
      <c r="B1197" s="200">
        <v>8201.01</v>
      </c>
      <c r="C1197" s="492" t="str">
        <f>'02 LISTE DE CONTRÔLE ET RAPPORT'!C1174</f>
        <v>Description du défaut: L’alimentation en protoxyde d’azote (N2O) n’a pas été démontée.</v>
      </c>
      <c r="D1197" s="348" t="s">
        <v>3</v>
      </c>
      <c r="E1197" s="422"/>
      <c r="F1197" s="422"/>
      <c r="G1197" s="423"/>
      <c r="H1197" s="8" t="s">
        <v>6</v>
      </c>
      <c r="I1197" s="8" t="s">
        <v>6</v>
      </c>
      <c r="J1197" s="1"/>
      <c r="K1197" s="1"/>
    </row>
    <row r="1198" spans="1:11" ht="72" hidden="1" customHeight="1" x14ac:dyDescent="0.25">
      <c r="A1198" s="379" t="str">
        <f>'02 LISTE DE CONTRÔLE ET RAPPORT'!A1175</f>
        <v/>
      </c>
      <c r="B1198" s="229"/>
      <c r="C1198" s="834" t="str">
        <f>'02 LISTE DE CONTRÔLE ET RAPPORT'!C1175</f>
        <v xml:space="preserve">Les installations existantes d’alimentation en protoxyde d’azote et les commandes électriques qui en font partie dans les unités d’hôpital protégées et les centres sanitaires protégés doivent être mises hors service et démontées par les propriétaires. À défaut, elles doivent être pourvues de l’inscription suivante: «Utilisation interdite, installation à adapter!» </v>
      </c>
      <c r="D1198" s="835"/>
      <c r="E1198" s="835"/>
      <c r="F1198" s="835"/>
      <c r="G1198" s="836"/>
      <c r="H1198" s="8" t="s">
        <v>6</v>
      </c>
      <c r="I1198" s="8" t="s">
        <v>6</v>
      </c>
      <c r="J1198" s="1"/>
      <c r="K1198" s="1"/>
    </row>
    <row r="1199" spans="1:11" hidden="1" x14ac:dyDescent="0.25">
      <c r="A1199" s="380" t="str">
        <f>'02 LISTE DE CONTRÔLE ET RAPPORT'!A1176</f>
        <v/>
      </c>
      <c r="B1199" s="222"/>
      <c r="C1199" s="834" t="str">
        <f>'02 LISTE DE CONTRÔLE ET RAPPORT'!C1176</f>
        <v>(voir la circulaire de l’OFPP du 31.08.2005).</v>
      </c>
      <c r="D1199" s="835"/>
      <c r="E1199" s="835"/>
      <c r="F1199" s="835"/>
      <c r="G1199" s="836"/>
      <c r="H1199" s="8" t="s">
        <v>6</v>
      </c>
      <c r="I1199" s="8" t="s">
        <v>6</v>
      </c>
      <c r="J1199" s="1"/>
      <c r="K1199" s="1"/>
    </row>
    <row r="1200" spans="1:11" ht="43.35" hidden="1" customHeight="1" x14ac:dyDescent="0.25">
      <c r="A1200" s="381" t="str">
        <f>'02 LISTE DE CONTRÔLE ET RAPPORT'!A1177</f>
        <v/>
      </c>
      <c r="B1200" s="225"/>
      <c r="C1200" s="834" t="str">
        <f>'02 LISTE DE CONTRÔLE ET RAPPORT'!C1177</f>
        <v>La non-observation de ces mesures peut être constitutive d’un danger. Le propriétaire s’expose à des conséquences en termes de responsabilité civile et doit en être informé.</v>
      </c>
      <c r="D1200" s="835"/>
      <c r="E1200" s="835"/>
      <c r="F1200" s="835"/>
      <c r="G1200" s="836"/>
      <c r="H1200" s="8" t="s">
        <v>6</v>
      </c>
      <c r="I1200" s="8" t="s">
        <v>6</v>
      </c>
      <c r="J1200" s="1"/>
      <c r="K1200" s="1"/>
    </row>
    <row r="1201" spans="1:11" ht="29.1" hidden="1" customHeight="1" x14ac:dyDescent="0.25">
      <c r="A1201" s="390" t="str">
        <f>'02 LISTE DE CONTRÔLE ET RAPPORT'!A1178</f>
        <v/>
      </c>
      <c r="B1201" s="199">
        <v>8201.02</v>
      </c>
      <c r="C1201" s="491" t="str">
        <f>'02 LISTE DE CONTRÔLE ET RAPPORT'!C1178</f>
        <v>Description du défaut: Certaines bouteilles de gaz médical (N2O) n’ont pas été éliminées.</v>
      </c>
      <c r="D1201" s="347" t="s">
        <v>3</v>
      </c>
      <c r="E1201" s="422"/>
      <c r="F1201" s="422"/>
      <c r="G1201" s="423"/>
      <c r="H1201" s="8" t="s">
        <v>6</v>
      </c>
      <c r="I1201" s="8" t="s">
        <v>6</v>
      </c>
      <c r="J1201" s="1"/>
      <c r="K1201" s="1"/>
    </row>
    <row r="1202" spans="1:11" ht="43.35" hidden="1" customHeight="1" x14ac:dyDescent="0.25">
      <c r="A1202" s="379" t="str">
        <f>'02 LISTE DE CONTRÔLE ET RAPPORT'!A1179</f>
        <v/>
      </c>
      <c r="B1202" s="229"/>
      <c r="C1202" s="834" t="str">
        <f>'02 LISTE DE CONTRÔLE ET RAPPORT'!C1179</f>
        <v xml:space="preserve">S’il y a dans la construction protégée des bouteilles de gaz médical (protoxyde d’azote N2O) correspondant à l’ancien code couleurs, elles doivent être éliminées dans les règles de l’art par le propriétaire. </v>
      </c>
      <c r="D1202" s="835"/>
      <c r="E1202" s="835"/>
      <c r="F1202" s="835"/>
      <c r="G1202" s="836"/>
      <c r="H1202" s="8" t="s">
        <v>6</v>
      </c>
      <c r="I1202" s="8" t="s">
        <v>6</v>
      </c>
      <c r="J1202" s="1"/>
      <c r="K1202" s="1"/>
    </row>
    <row r="1203" spans="1:11" ht="43.35" hidden="1" customHeight="1" x14ac:dyDescent="0.25">
      <c r="A1203" s="380" t="str">
        <f>'02 LISTE DE CONTRÔLE ET RAPPORT'!A1180</f>
        <v/>
      </c>
      <c r="B1203" s="222"/>
      <c r="C1203" s="834" t="str">
        <f>'02 LISTE DE CONTRÔLE ET RAPPORT'!C1180</f>
        <v>Le non-respect de cette mesure peut être constitutif d’un danger. Le propriétaire s’expose à des conséquences en termes de responsabilité civile et doit en être informé.</v>
      </c>
      <c r="D1203" s="835"/>
      <c r="E1203" s="835"/>
      <c r="F1203" s="835"/>
      <c r="G1203" s="836"/>
      <c r="H1203" s="8" t="s">
        <v>6</v>
      </c>
      <c r="I1203" s="8" t="s">
        <v>6</v>
      </c>
      <c r="J1203" s="1"/>
      <c r="K1203" s="1"/>
    </row>
    <row r="1204" spans="1:11" ht="29.45" hidden="1" customHeight="1" thickBot="1" x14ac:dyDescent="0.3">
      <c r="A1204" s="381" t="str">
        <f>'02 LISTE DE CONTRÔLE ET RAPPORT'!A1181</f>
        <v/>
      </c>
      <c r="B1204" s="225"/>
      <c r="C1204" s="837" t="str">
        <f>'02 LISTE DE CONTRÔLE ET RAPPORT'!C1181</f>
        <v>En cas de défaut en la matière, la marche à suivre doit être discutée avec l’autorité cantonale responsable des ouvrages de protection.</v>
      </c>
      <c r="D1204" s="838"/>
      <c r="E1204" s="838"/>
      <c r="F1204" s="838"/>
      <c r="G1204" s="839"/>
      <c r="H1204" s="8" t="s">
        <v>6</v>
      </c>
      <c r="I1204" s="8" t="s">
        <v>6</v>
      </c>
      <c r="J1204" s="1"/>
      <c r="K1204" s="1"/>
    </row>
    <row r="1205" spans="1:11" ht="15" hidden="1" customHeight="1" thickBot="1" x14ac:dyDescent="0.3">
      <c r="A1205" s="332" t="str">
        <f>'02 LISTE DE CONTRÔLE ET RAPPORT'!A1182</f>
        <v/>
      </c>
      <c r="B1205" s="207">
        <v>8202</v>
      </c>
      <c r="C1205" s="480" t="str">
        <f>'02 LISTE DE CONTRÔLE ET RAPPORT'!C1182</f>
        <v>Centres sanitaires protégés ACTIFS ET INACTIFS</v>
      </c>
      <c r="D1205" s="240"/>
      <c r="E1205" s="465"/>
      <c r="F1205" s="466"/>
      <c r="G1205" s="467"/>
      <c r="H1205" s="8" t="s">
        <v>6</v>
      </c>
      <c r="I1205" s="8" t="s">
        <v>6</v>
      </c>
      <c r="J1205" s="1"/>
      <c r="K1205" s="1"/>
    </row>
    <row r="1206" spans="1:11" ht="29.1" hidden="1" customHeight="1" x14ac:dyDescent="0.25">
      <c r="A1206" s="391" t="str">
        <f>'02 LISTE DE CONTRÔLE ET RAPPORT'!A1183</f>
        <v/>
      </c>
      <c r="B1206" s="200">
        <v>8202.01</v>
      </c>
      <c r="C1206" s="492" t="str">
        <f>'02 LISTE DE CONTRÔLE ET RAPPORT'!C1183</f>
        <v>Description du défaut: Certaines bouteilles de gaz médical (O2) n’ont pas été éliminées.</v>
      </c>
      <c r="D1206" s="348" t="s">
        <v>3</v>
      </c>
      <c r="E1206" s="422"/>
      <c r="F1206" s="422"/>
      <c r="G1206" s="423"/>
      <c r="H1206" s="8" t="s">
        <v>6</v>
      </c>
      <c r="I1206" s="8" t="s">
        <v>6</v>
      </c>
      <c r="J1206" s="1"/>
      <c r="K1206" s="1"/>
    </row>
    <row r="1207" spans="1:11" ht="43.35" hidden="1" customHeight="1" x14ac:dyDescent="0.25">
      <c r="A1207" s="379" t="str">
        <f>'02 LISTE DE CONTRÔLE ET RAPPORT'!A1184</f>
        <v/>
      </c>
      <c r="B1207" s="229"/>
      <c r="C1207" s="834" t="str">
        <f>'02 LISTE DE CONTRÔLE ET RAPPORT'!C1184</f>
        <v>S’il y a dans un centre sanitaire protégé des bouteilles de gaz médical (oxygène O2) correspondant à l’ancien code couleurs, elles doivent être éliminées dans les règles de l’art par le propriétaire.</v>
      </c>
      <c r="D1207" s="835"/>
      <c r="E1207" s="835"/>
      <c r="F1207" s="835"/>
      <c r="G1207" s="836"/>
      <c r="H1207" s="8" t="s">
        <v>6</v>
      </c>
      <c r="I1207" s="8" t="s">
        <v>6</v>
      </c>
      <c r="J1207" s="1"/>
      <c r="K1207" s="1"/>
    </row>
    <row r="1208" spans="1:11" ht="43.35" hidden="1" customHeight="1" x14ac:dyDescent="0.25">
      <c r="A1208" s="381" t="str">
        <f>'02 LISTE DE CONTRÔLE ET RAPPORT'!A1185</f>
        <v/>
      </c>
      <c r="B1208" s="225"/>
      <c r="C1208" s="834" t="str">
        <f>'02 LISTE DE CONTRÔLE ET RAPPORT'!C1185</f>
        <v>Le non-respect de cette mesure peut être constitutif d’un danger. Le propriétaire s’expose à des conséquences en termes de responsabilité civile et doit en être informé.</v>
      </c>
      <c r="D1208" s="835"/>
      <c r="E1208" s="835"/>
      <c r="F1208" s="835"/>
      <c r="G1208" s="836"/>
      <c r="H1208" s="8" t="s">
        <v>6</v>
      </c>
      <c r="I1208" s="8" t="s">
        <v>6</v>
      </c>
      <c r="J1208" s="1"/>
      <c r="K1208" s="1"/>
    </row>
    <row r="1209" spans="1:11" ht="29.1" hidden="1" customHeight="1" x14ac:dyDescent="0.25">
      <c r="A1209" s="390" t="str">
        <f>'02 LISTE DE CONTRÔLE ET RAPPORT'!A1186</f>
        <v/>
      </c>
      <c r="B1209" s="199">
        <v>8202.02</v>
      </c>
      <c r="C1209" s="491" t="str">
        <f>'02 LISTE DE CONTRÔLE ET RAPPORT'!C1186</f>
        <v>Description du défaut: L’alimentation en oxygène médical (O2) n’a pas été mise hors service et marquée en conséquence.</v>
      </c>
      <c r="D1209" s="347" t="s">
        <v>3</v>
      </c>
      <c r="E1209" s="422"/>
      <c r="F1209" s="422"/>
      <c r="G1209" s="423"/>
      <c r="H1209" s="8" t="s">
        <v>6</v>
      </c>
      <c r="I1209" s="8" t="s">
        <v>6</v>
      </c>
      <c r="J1209" s="1"/>
      <c r="K1209" s="1"/>
    </row>
    <row r="1210" spans="1:11" ht="43.35" hidden="1" customHeight="1" x14ac:dyDescent="0.25">
      <c r="A1210" s="379" t="str">
        <f>'02 LISTE DE CONTRÔLE ET RAPPORT'!A1187</f>
        <v/>
      </c>
      <c r="B1210" s="229"/>
      <c r="C1210" s="834" t="str">
        <f>'02 LISTE DE CONTRÔLE ET RAPPORT'!C1187</f>
        <v>Il convient de confier sa mise hors service à une entreprise spécialisée et d’y apposer (bouteilles de gaz médical «blanches» comprises) une inscription «HORS SERVICE».</v>
      </c>
      <c r="D1210" s="835"/>
      <c r="E1210" s="835"/>
      <c r="F1210" s="835"/>
      <c r="G1210" s="836"/>
      <c r="H1210" s="8" t="s">
        <v>6</v>
      </c>
      <c r="I1210" s="8" t="s">
        <v>6</v>
      </c>
      <c r="J1210" s="1"/>
      <c r="K1210" s="1"/>
    </row>
    <row r="1211" spans="1:11" ht="44.1" hidden="1" customHeight="1" thickBot="1" x14ac:dyDescent="0.3">
      <c r="A1211" s="381" t="str">
        <f>'02 LISTE DE CONTRÔLE ET RAPPORT'!A1188</f>
        <v/>
      </c>
      <c r="B1211" s="225"/>
      <c r="C1211" s="837" t="str">
        <f>'02 LISTE DE CONTRÔLE ET RAPPORT'!C1188</f>
        <v>Le non-respect de cette mesure peut être constitutif d’un danger. Le propriétaire s’expose à des conséquences en termes de responsabilité civile et doit en être informé.</v>
      </c>
      <c r="D1211" s="838"/>
      <c r="E1211" s="838"/>
      <c r="F1211" s="838"/>
      <c r="G1211" s="839"/>
      <c r="H1211" s="8" t="s">
        <v>6</v>
      </c>
      <c r="I1211" s="8" t="s">
        <v>6</v>
      </c>
      <c r="J1211" s="1"/>
      <c r="K1211" s="1"/>
    </row>
    <row r="1212" spans="1:11" ht="15" hidden="1" customHeight="1" thickBot="1" x14ac:dyDescent="0.3">
      <c r="A1212" s="332" t="str">
        <f>'02 LISTE DE CONTRÔLE ET RAPPORT'!A1189</f>
        <v/>
      </c>
      <c r="B1212" s="207">
        <v>8203</v>
      </c>
      <c r="C1212" s="480" t="str">
        <f>'02 LISTE DE CONTRÔLE ET RAPPORT'!C1189</f>
        <v>Unités d’hôpital protégées ACTIVES et avec statut spécial SSC</v>
      </c>
      <c r="D1212" s="240"/>
      <c r="E1212" s="465"/>
      <c r="F1212" s="466"/>
      <c r="G1212" s="467"/>
      <c r="H1212" s="8" t="s">
        <v>6</v>
      </c>
      <c r="I1212" s="8" t="s">
        <v>6</v>
      </c>
      <c r="J1212" s="1"/>
      <c r="K1212" s="1"/>
    </row>
    <row r="1213" spans="1:11" ht="29.1" hidden="1" customHeight="1" x14ac:dyDescent="0.25">
      <c r="A1213" s="391" t="str">
        <f>'02 LISTE DE CONTRÔLE ET RAPPORT'!A1190</f>
        <v/>
      </c>
      <c r="B1213" s="200">
        <v>8203.01</v>
      </c>
      <c r="C1213" s="492" t="str">
        <f>'02 LISTE DE CONTRÔLE ET RAPPORT'!C1190</f>
        <v>Description du défaut: Les bouteilles d’oxygène médical (O2) ne sont pas toutes blanches.</v>
      </c>
      <c r="D1213" s="348" t="s">
        <v>3</v>
      </c>
      <c r="E1213" s="422"/>
      <c r="F1213" s="422"/>
      <c r="G1213" s="423"/>
      <c r="H1213" s="8" t="s">
        <v>6</v>
      </c>
      <c r="I1213" s="8" t="s">
        <v>6</v>
      </c>
      <c r="J1213" s="1"/>
      <c r="K1213" s="1"/>
    </row>
    <row r="1214" spans="1:11" ht="29.1" hidden="1" customHeight="1" x14ac:dyDescent="0.25">
      <c r="A1214" s="379" t="str">
        <f>'02 LISTE DE CONTRÔLE ET RAPPORT'!A1191</f>
        <v/>
      </c>
      <c r="B1214" s="229"/>
      <c r="C1214" s="834" t="str">
        <f>'02 LISTE DE CONTRÔLE ET RAPPORT'!C1191</f>
        <v>Les bouteilles de gaz médical (oxygène O2) correspondant à l’ancien code couleurs doivent être éliminées dans les règles de l’art par le propriétaire.</v>
      </c>
      <c r="D1214" s="835"/>
      <c r="E1214" s="835"/>
      <c r="F1214" s="835"/>
      <c r="G1214" s="836"/>
      <c r="H1214" s="8" t="s">
        <v>6</v>
      </c>
      <c r="I1214" s="8" t="s">
        <v>6</v>
      </c>
      <c r="J1214" s="1"/>
      <c r="K1214" s="1"/>
    </row>
    <row r="1215" spans="1:11" ht="43.35" hidden="1" customHeight="1" x14ac:dyDescent="0.25">
      <c r="A1215" s="381" t="str">
        <f>'02 LISTE DE CONTRÔLE ET RAPPORT'!A1192</f>
        <v/>
      </c>
      <c r="B1215" s="225"/>
      <c r="C1215" s="834" t="str">
        <f>'02 LISTE DE CONTRÔLE ET RAPPORT'!C1192</f>
        <v>Le non-respect de cette mesure peut être constitutif d’un danger. Cette situation peut être constitutive d’un danger. Le propriétaire s’expose à des conséquences en termes de responsabilité civile et doit en être informé.</v>
      </c>
      <c r="D1215" s="835"/>
      <c r="E1215" s="835"/>
      <c r="F1215" s="835"/>
      <c r="G1215" s="836"/>
      <c r="H1215" s="8" t="s">
        <v>6</v>
      </c>
      <c r="I1215" s="8" t="s">
        <v>6</v>
      </c>
      <c r="J1215" s="1"/>
      <c r="K1215" s="1"/>
    </row>
    <row r="1216" spans="1:11" ht="29.1" hidden="1" customHeight="1" x14ac:dyDescent="0.25">
      <c r="A1216" s="390" t="str">
        <f>'02 LISTE DE CONTRÔLE ET RAPPORT'!A1193</f>
        <v/>
      </c>
      <c r="B1216" s="199">
        <v>8203.02</v>
      </c>
      <c r="C1216" s="491" t="str">
        <f>'02 LISTE DE CONTRÔLE ET RAPPORT'!C1193</f>
        <v>Description du défaut: L’alimentation en oxygène médical (O2) n’est pas intégrée dans le système d’assurance qualité de l’hôpital.</v>
      </c>
      <c r="D1216" s="347" t="s">
        <v>3</v>
      </c>
      <c r="E1216" s="422"/>
      <c r="F1216" s="422"/>
      <c r="G1216" s="423"/>
      <c r="H1216" s="8" t="s">
        <v>6</v>
      </c>
      <c r="I1216" s="8" t="s">
        <v>6</v>
      </c>
      <c r="J1216" s="1"/>
      <c r="K1216" s="1"/>
    </row>
    <row r="1217" spans="1:11" ht="63" hidden="1" customHeight="1" x14ac:dyDescent="0.25">
      <c r="A1217" s="379" t="str">
        <f>'02 LISTE DE CONTRÔLE ET RAPPORT'!A1194</f>
        <v/>
      </c>
      <c r="B1217" s="229"/>
      <c r="C1217" s="834" t="str">
        <f>'02 LISTE DE CONTRÔLE ET RAPPORT'!C1194</f>
        <v>L’alimentation en oxygène médical (O2) des unités d’hôpital protégées actives conforme aux directives révisées de l’Office fédéral de la protection de la population (OFPP) doit obligatoirement être intégrée au système d’assurance qualité des hôpitaux concernés. Les hôpitaux sont responsables de l’ensemble des mesures d’entretien et en assument les coûts. Une utilisation en cas de catastrophe ou de situation d’urgence est prévue. Il convient de tenir à jour un cahier de contrôle.</v>
      </c>
      <c r="D1217" s="835"/>
      <c r="E1217" s="835"/>
      <c r="F1217" s="835"/>
      <c r="G1217" s="836"/>
      <c r="H1217" s="8" t="s">
        <v>6</v>
      </c>
      <c r="I1217" s="8" t="s">
        <v>6</v>
      </c>
      <c r="J1217" s="1"/>
      <c r="K1217" s="1"/>
    </row>
    <row r="1218" spans="1:11" ht="43.35" hidden="1" customHeight="1" x14ac:dyDescent="0.25">
      <c r="A1218" s="381" t="str">
        <f>'02 LISTE DE CONTRÔLE ET RAPPORT'!A1195</f>
        <v/>
      </c>
      <c r="B1218" s="225"/>
      <c r="C1218" s="834" t="str">
        <f>'02 LISTE DE CONTRÔLE ET RAPPORT'!C1195</f>
        <v>Le non-respect de ces mesures peut être constitutif d’un danger. Le propriétaire s’expose à des conséquences en termes de responsabilité civile et doit en être informé.</v>
      </c>
      <c r="D1218" s="835"/>
      <c r="E1218" s="835"/>
      <c r="F1218" s="835"/>
      <c r="G1218" s="836"/>
      <c r="H1218" s="8" t="s">
        <v>6</v>
      </c>
      <c r="I1218" s="8" t="s">
        <v>6</v>
      </c>
      <c r="J1218" s="1"/>
      <c r="K1218" s="1"/>
    </row>
    <row r="1219" spans="1:11" ht="29.1" hidden="1" customHeight="1" x14ac:dyDescent="0.25">
      <c r="A1219" s="390" t="str">
        <f>'02 LISTE DE CONTRÔLE ET RAPPORT'!A1196</f>
        <v/>
      </c>
      <c r="B1219" s="199">
        <v>8203.0300000000007</v>
      </c>
      <c r="C1219" s="491" t="str">
        <f>'02 LISTE DE CONTRÔLE ET RAPPORT'!C1196</f>
        <v>Description du défaut: Les bouteilles de gaz médical ne sont pas fixées verticalement et sur un support pour éviter qu’elles ne se renversent.</v>
      </c>
      <c r="D1219" s="347" t="s">
        <v>3</v>
      </c>
      <c r="E1219" s="422"/>
      <c r="F1219" s="422"/>
      <c r="G1219" s="423"/>
      <c r="H1219" s="8" t="s">
        <v>6</v>
      </c>
      <c r="I1219" s="8" t="s">
        <v>6</v>
      </c>
      <c r="J1219" s="1"/>
      <c r="K1219" s="1"/>
    </row>
    <row r="1220" spans="1:11" ht="48.6" hidden="1" customHeight="1" x14ac:dyDescent="0.25">
      <c r="A1220" s="379" t="str">
        <f>'02 LISTE DE CONTRÔLE ET RAPPORT'!A1197</f>
        <v/>
      </c>
      <c r="B1220" s="229"/>
      <c r="C1220" s="834" t="str">
        <f>'02 LISTE DE CONTRÔLE ET RAPPORT'!C1197</f>
        <v>Toutes les bouteilles de gaz médical doivent être stockées à la verticale de manière à garantir leur stabilité conformément aux instructions et prescriptions à ce sujet (ITE page 11-27, Suva). Il convient de munir les bouteilles des capuchons métalliques de protection des valves, sans visser ceux-ci à fond. Pour prévenir le risque de formation de rouille, les bouteilles ne doivent pas être posées directement sur le sol.</v>
      </c>
      <c r="D1220" s="835"/>
      <c r="E1220" s="835"/>
      <c r="F1220" s="835"/>
      <c r="G1220" s="836"/>
      <c r="H1220" s="8" t="s">
        <v>6</v>
      </c>
      <c r="I1220" s="8" t="s">
        <v>6</v>
      </c>
      <c r="J1220" s="1"/>
      <c r="K1220" s="1"/>
    </row>
    <row r="1221" spans="1:11" ht="44.1" hidden="1" customHeight="1" thickBot="1" x14ac:dyDescent="0.3">
      <c r="A1221" s="381" t="str">
        <f>'02 LISTE DE CONTRÔLE ET RAPPORT'!A1198</f>
        <v/>
      </c>
      <c r="B1221" s="225"/>
      <c r="C1221" s="837" t="str">
        <f>'02 LISTE DE CONTRÔLE ET RAPPORT'!C1198</f>
        <v>Le non-respect de ces mesures peut être constitutif d’un danger. Le propriétaire s’expose à des conséquences en termes de responsabilité civile et doit en être informé.</v>
      </c>
      <c r="D1221" s="838"/>
      <c r="E1221" s="838"/>
      <c r="F1221" s="838"/>
      <c r="G1221" s="839"/>
      <c r="H1221" s="8" t="s">
        <v>6</v>
      </c>
      <c r="I1221" s="8" t="s">
        <v>6</v>
      </c>
      <c r="J1221" s="1"/>
      <c r="K1221" s="1"/>
    </row>
    <row r="1222" spans="1:11" ht="30.75" hidden="1" thickBot="1" x14ac:dyDescent="0.3">
      <c r="A1222" s="385" t="str">
        <f>'02 LISTE DE CONTRÔLE ET RAPPORT'!A1199</f>
        <v/>
      </c>
      <c r="B1222" s="194">
        <v>8300</v>
      </c>
      <c r="C1222" s="486" t="s">
        <v>1173</v>
      </c>
      <c r="D1222" s="411"/>
      <c r="E1222" s="840"/>
      <c r="F1222" s="840"/>
      <c r="G1222" s="841"/>
      <c r="H1222" s="8" t="s">
        <v>6</v>
      </c>
      <c r="I1222" s="8" t="s">
        <v>6</v>
      </c>
      <c r="J1222" s="1"/>
      <c r="K1222" s="1"/>
    </row>
    <row r="1223" spans="1:11" hidden="1" x14ac:dyDescent="0.25">
      <c r="A1223" s="386" t="str">
        <f>'02 LISTE DE CONTRÔLE ET RAPPORT'!A1200</f>
        <v/>
      </c>
      <c r="B1223" s="195">
        <v>8301</v>
      </c>
      <c r="C1223" s="487" t="str">
        <f>'02 LISTE DE CONTRÔLE ET RAPPORT'!C1200</f>
        <v>Description des défauts:</v>
      </c>
      <c r="D1223" s="335"/>
      <c r="E1223" s="354"/>
      <c r="F1223" s="354"/>
      <c r="G1223" s="355"/>
      <c r="H1223" s="8" t="s">
        <v>6</v>
      </c>
      <c r="I1223" s="8" t="s">
        <v>6</v>
      </c>
      <c r="J1223" s="1"/>
      <c r="K1223" s="1"/>
    </row>
    <row r="1224" spans="1:11" hidden="1" x14ac:dyDescent="0.25">
      <c r="A1224" s="387" t="str">
        <f>'02 LISTE DE CONTRÔLE ET RAPPORT'!A1201</f>
        <v/>
      </c>
      <c r="B1224" s="196">
        <v>8302</v>
      </c>
      <c r="C1224" s="488" t="str">
        <f>'02 LISTE DE CONTRÔLE ET RAPPORT'!C1201</f>
        <v>Description des défauts:</v>
      </c>
      <c r="D1224" s="336"/>
      <c r="E1224" s="356"/>
      <c r="F1224" s="356"/>
      <c r="G1224" s="357"/>
      <c r="H1224" s="8" t="s">
        <v>6</v>
      </c>
      <c r="I1224" s="8" t="s">
        <v>6</v>
      </c>
      <c r="J1224" s="1"/>
      <c r="K1224" s="1"/>
    </row>
    <row r="1225" spans="1:11" ht="15.75" hidden="1" thickBot="1" x14ac:dyDescent="0.3">
      <c r="A1225" s="388" t="str">
        <f>'02 LISTE DE CONTRÔLE ET RAPPORT'!A1202</f>
        <v/>
      </c>
      <c r="B1225" s="197">
        <v>8303</v>
      </c>
      <c r="C1225" s="489" t="str">
        <f>'02 LISTE DE CONTRÔLE ET RAPPORT'!C1202</f>
        <v>Description des défauts:</v>
      </c>
      <c r="D1225" s="337"/>
      <c r="E1225" s="358"/>
      <c r="F1225" s="358"/>
      <c r="G1225" s="359"/>
      <c r="H1225" s="8" t="s">
        <v>6</v>
      </c>
      <c r="I1225" s="8" t="s">
        <v>6</v>
      </c>
      <c r="J1225" s="1"/>
      <c r="K1225" s="1"/>
    </row>
    <row r="1226" spans="1:11" x14ac:dyDescent="0.25">
      <c r="H1226" s="150"/>
      <c r="I1226" s="150"/>
      <c r="J1226" s="150"/>
      <c r="K1226" s="150"/>
    </row>
    <row r="1227" spans="1:11" ht="15.75" thickBot="1" x14ac:dyDescent="0.3">
      <c r="A1227" s="817" t="s">
        <v>1193</v>
      </c>
      <c r="B1227" s="817"/>
      <c r="C1227" s="817"/>
      <c r="E1227" s="1"/>
      <c r="H1227" s="628" t="s">
        <v>6</v>
      </c>
      <c r="I1227" s="628" t="s">
        <v>6</v>
      </c>
      <c r="J1227" s="628" t="s">
        <v>6</v>
      </c>
      <c r="K1227" s="628" t="s">
        <v>6</v>
      </c>
    </row>
    <row r="1228" spans="1:11" x14ac:dyDescent="0.25">
      <c r="A1228" s="242"/>
      <c r="B1228" s="243" t="s">
        <v>1174</v>
      </c>
      <c r="C1228" s="503" t="s">
        <v>1184</v>
      </c>
      <c r="D1228" s="243"/>
      <c r="E1228" s="244"/>
      <c r="H1228" s="628" t="s">
        <v>6</v>
      </c>
      <c r="I1228" s="628" t="s">
        <v>6</v>
      </c>
      <c r="J1228" s="628" t="s">
        <v>6</v>
      </c>
      <c r="K1228" s="628" t="s">
        <v>6</v>
      </c>
    </row>
    <row r="1229" spans="1:11" x14ac:dyDescent="0.25">
      <c r="A1229" s="500"/>
      <c r="B1229" s="501" t="s">
        <v>1175</v>
      </c>
      <c r="C1229" s="504" t="s">
        <v>1185</v>
      </c>
      <c r="D1229" s="99"/>
      <c r="E1229" s="502"/>
      <c r="H1229" s="628" t="s">
        <v>6</v>
      </c>
      <c r="I1229" s="628" t="s">
        <v>6</v>
      </c>
      <c r="J1229" s="628" t="s">
        <v>6</v>
      </c>
      <c r="K1229" s="628" t="s">
        <v>6</v>
      </c>
    </row>
    <row r="1230" spans="1:11" x14ac:dyDescent="0.25">
      <c r="A1230" s="500"/>
      <c r="B1230" s="505" t="s">
        <v>1176</v>
      </c>
      <c r="C1230" s="99" t="s">
        <v>1186</v>
      </c>
      <c r="D1230" s="99"/>
      <c r="E1230" s="502"/>
      <c r="H1230" s="628" t="s">
        <v>6</v>
      </c>
      <c r="I1230" s="628" t="s">
        <v>6</v>
      </c>
      <c r="J1230" s="628" t="s">
        <v>6</v>
      </c>
      <c r="K1230" s="628" t="s">
        <v>6</v>
      </c>
    </row>
    <row r="1231" spans="1:11" x14ac:dyDescent="0.25">
      <c r="A1231" s="500"/>
      <c r="B1231" s="505" t="s">
        <v>1177</v>
      </c>
      <c r="C1231" s="99" t="s">
        <v>1187</v>
      </c>
      <c r="D1231" s="99"/>
      <c r="E1231" s="502"/>
      <c r="H1231" s="628" t="s">
        <v>6</v>
      </c>
      <c r="I1231" s="628" t="s">
        <v>6</v>
      </c>
      <c r="J1231" s="628" t="s">
        <v>6</v>
      </c>
      <c r="K1231" s="628" t="s">
        <v>6</v>
      </c>
    </row>
    <row r="1232" spans="1:11" x14ac:dyDescent="0.25">
      <c r="A1232" s="500"/>
      <c r="B1232" s="505" t="s">
        <v>1178</v>
      </c>
      <c r="C1232" s="99" t="s">
        <v>1188</v>
      </c>
      <c r="D1232" s="99"/>
      <c r="E1232" s="502"/>
      <c r="H1232" s="628" t="s">
        <v>6</v>
      </c>
      <c r="I1232" s="628" t="s">
        <v>6</v>
      </c>
      <c r="J1232" s="628" t="s">
        <v>6</v>
      </c>
      <c r="K1232" s="628" t="s">
        <v>6</v>
      </c>
    </row>
    <row r="1233" spans="1:11" x14ac:dyDescent="0.25">
      <c r="A1233" s="500"/>
      <c r="B1233" s="505" t="s">
        <v>1179</v>
      </c>
      <c r="C1233" s="99" t="s">
        <v>2157</v>
      </c>
      <c r="D1233" s="99"/>
      <c r="E1233" s="502"/>
      <c r="H1233" s="628" t="s">
        <v>6</v>
      </c>
      <c r="I1233" s="628" t="s">
        <v>6</v>
      </c>
      <c r="J1233" s="628" t="s">
        <v>6</v>
      </c>
      <c r="K1233" s="628" t="s">
        <v>6</v>
      </c>
    </row>
    <row r="1234" spans="1:11" x14ac:dyDescent="0.25">
      <c r="A1234" s="500"/>
      <c r="B1234" s="505" t="s">
        <v>1180</v>
      </c>
      <c r="C1234" s="522" t="s">
        <v>1189</v>
      </c>
      <c r="D1234" s="99"/>
      <c r="E1234" s="502"/>
      <c r="H1234" s="628" t="s">
        <v>6</v>
      </c>
      <c r="I1234" s="628" t="s">
        <v>6</v>
      </c>
      <c r="J1234" s="628" t="s">
        <v>6</v>
      </c>
      <c r="K1234" s="628" t="s">
        <v>6</v>
      </c>
    </row>
    <row r="1235" spans="1:11" x14ac:dyDescent="0.25">
      <c r="A1235" s="500"/>
      <c r="B1235" s="505" t="s">
        <v>1181</v>
      </c>
      <c r="C1235" s="522" t="s">
        <v>1190</v>
      </c>
      <c r="D1235" s="99"/>
      <c r="E1235" s="502"/>
      <c r="H1235" s="628" t="s">
        <v>6</v>
      </c>
      <c r="I1235" s="628" t="s">
        <v>6</v>
      </c>
      <c r="J1235" s="628" t="s">
        <v>6</v>
      </c>
      <c r="K1235" s="628" t="s">
        <v>6</v>
      </c>
    </row>
    <row r="1236" spans="1:11" x14ac:dyDescent="0.25">
      <c r="A1236" s="500"/>
      <c r="B1236" s="505" t="s">
        <v>1182</v>
      </c>
      <c r="C1236" s="522" t="s">
        <v>1191</v>
      </c>
      <c r="D1236" s="99"/>
      <c r="E1236" s="502"/>
      <c r="H1236" s="628" t="s">
        <v>6</v>
      </c>
      <c r="I1236" s="628" t="s">
        <v>6</v>
      </c>
      <c r="J1236" s="628" t="s">
        <v>6</v>
      </c>
      <c r="K1236" s="628" t="s">
        <v>6</v>
      </c>
    </row>
    <row r="1237" spans="1:11" ht="15.75" thickBot="1" x14ac:dyDescent="0.3">
      <c r="A1237" s="245"/>
      <c r="B1237" s="506" t="s">
        <v>1183</v>
      </c>
      <c r="C1237" s="118" t="s">
        <v>1192</v>
      </c>
      <c r="D1237" s="118"/>
      <c r="E1237" s="246"/>
      <c r="H1237" s="628" t="s">
        <v>6</v>
      </c>
      <c r="I1237" s="628" t="s">
        <v>6</v>
      </c>
      <c r="J1237" s="628" t="s">
        <v>6</v>
      </c>
      <c r="K1237" s="628" t="s">
        <v>6</v>
      </c>
    </row>
  </sheetData>
  <sheetProtection sheet="1" formatRows="0" autoFilter="0"/>
  <autoFilter ref="A27:K1225" xr:uid="{3423012A-C21D-4DF1-8574-F0B3CB370B17}">
    <filterColumn colId="9">
      <customFilters>
        <customFilter operator="notEqual" val=" "/>
      </customFilters>
    </filterColumn>
  </autoFilter>
  <mergeCells count="687">
    <mergeCell ref="C24:E24"/>
    <mergeCell ref="A25:E25"/>
    <mergeCell ref="E26:G26"/>
    <mergeCell ref="E30:G30"/>
    <mergeCell ref="C32:G32"/>
    <mergeCell ref="C34:G34"/>
    <mergeCell ref="C49:G49"/>
    <mergeCell ref="C50:G50"/>
    <mergeCell ref="C51:G51"/>
    <mergeCell ref="C52:G52"/>
    <mergeCell ref="C53:G53"/>
    <mergeCell ref="C54:G54"/>
    <mergeCell ref="C35:G35"/>
    <mergeCell ref="C36:G36"/>
    <mergeCell ref="C37:G37"/>
    <mergeCell ref="C38:G38"/>
    <mergeCell ref="C47:G47"/>
    <mergeCell ref="C48:G48"/>
    <mergeCell ref="C61:G61"/>
    <mergeCell ref="C62:G62"/>
    <mergeCell ref="C63:G63"/>
    <mergeCell ref="C64:G64"/>
    <mergeCell ref="C65:G65"/>
    <mergeCell ref="C66:G66"/>
    <mergeCell ref="C55:G55"/>
    <mergeCell ref="C56:G56"/>
    <mergeCell ref="C57:G57"/>
    <mergeCell ref="C58:G58"/>
    <mergeCell ref="C59:G59"/>
    <mergeCell ref="C60:G60"/>
    <mergeCell ref="C74:G74"/>
    <mergeCell ref="C75:G75"/>
    <mergeCell ref="C76:G76"/>
    <mergeCell ref="C77:G77"/>
    <mergeCell ref="C78:G78"/>
    <mergeCell ref="C79:G79"/>
    <mergeCell ref="C67:G67"/>
    <mergeCell ref="C68:G68"/>
    <mergeCell ref="C69:G69"/>
    <mergeCell ref="C70:G70"/>
    <mergeCell ref="C71:G71"/>
    <mergeCell ref="C72:G72"/>
    <mergeCell ref="C90:G90"/>
    <mergeCell ref="C91:G91"/>
    <mergeCell ref="C92:G92"/>
    <mergeCell ref="C93:G93"/>
    <mergeCell ref="C94:G94"/>
    <mergeCell ref="C95:G95"/>
    <mergeCell ref="C80:G80"/>
    <mergeCell ref="C81:G81"/>
    <mergeCell ref="C82:G82"/>
    <mergeCell ref="C83:G83"/>
    <mergeCell ref="C88:G88"/>
    <mergeCell ref="C89:G89"/>
    <mergeCell ref="C102:G102"/>
    <mergeCell ref="C105:G105"/>
    <mergeCell ref="C106:G106"/>
    <mergeCell ref="C107:G107"/>
    <mergeCell ref="C108:G108"/>
    <mergeCell ref="C109:G109"/>
    <mergeCell ref="C96:G96"/>
    <mergeCell ref="C97:G97"/>
    <mergeCell ref="C98:G98"/>
    <mergeCell ref="C99:G99"/>
    <mergeCell ref="C100:G100"/>
    <mergeCell ref="C101:G101"/>
    <mergeCell ref="C118:G118"/>
    <mergeCell ref="C119:G119"/>
    <mergeCell ref="C120:G120"/>
    <mergeCell ref="C121:G121"/>
    <mergeCell ref="C124:G124"/>
    <mergeCell ref="C125:G125"/>
    <mergeCell ref="C110:G110"/>
    <mergeCell ref="C111:G111"/>
    <mergeCell ref="C112:G112"/>
    <mergeCell ref="C113:G113"/>
    <mergeCell ref="C114:G114"/>
    <mergeCell ref="C116:G116"/>
    <mergeCell ref="C138:G138"/>
    <mergeCell ref="C139:G139"/>
    <mergeCell ref="C141:G141"/>
    <mergeCell ref="C142:G142"/>
    <mergeCell ref="C144:G144"/>
    <mergeCell ref="C145:G145"/>
    <mergeCell ref="C126:G126"/>
    <mergeCell ref="C127:G127"/>
    <mergeCell ref="C128:G128"/>
    <mergeCell ref="C129:G129"/>
    <mergeCell ref="C133:G133"/>
    <mergeCell ref="C136:G136"/>
    <mergeCell ref="C159:G159"/>
    <mergeCell ref="C160:G160"/>
    <mergeCell ref="C161:G161"/>
    <mergeCell ref="C162:G162"/>
    <mergeCell ref="C163:G163"/>
    <mergeCell ref="C164:G164"/>
    <mergeCell ref="C146:G146"/>
    <mergeCell ref="C148:G148"/>
    <mergeCell ref="C150:G150"/>
    <mergeCell ref="C152:G152"/>
    <mergeCell ref="C155:G155"/>
    <mergeCell ref="C157:G157"/>
    <mergeCell ref="C181:G181"/>
    <mergeCell ref="C182:G182"/>
    <mergeCell ref="C184:G184"/>
    <mergeCell ref="C186:G186"/>
    <mergeCell ref="C188:G188"/>
    <mergeCell ref="C190:G190"/>
    <mergeCell ref="C165:G165"/>
    <mergeCell ref="C166:G166"/>
    <mergeCell ref="C175:G175"/>
    <mergeCell ref="C177:G177"/>
    <mergeCell ref="C178:G178"/>
    <mergeCell ref="C180:G180"/>
    <mergeCell ref="C204:G204"/>
    <mergeCell ref="C206:G206"/>
    <mergeCell ref="C208:G208"/>
    <mergeCell ref="C210:G210"/>
    <mergeCell ref="C214:G214"/>
    <mergeCell ref="C216:G216"/>
    <mergeCell ref="C191:G191"/>
    <mergeCell ref="C193:G193"/>
    <mergeCell ref="C196:G196"/>
    <mergeCell ref="C197:G197"/>
    <mergeCell ref="C199:G199"/>
    <mergeCell ref="C202:G202"/>
    <mergeCell ref="C229:G229"/>
    <mergeCell ref="C230:G230"/>
    <mergeCell ref="C231:G231"/>
    <mergeCell ref="C232:G232"/>
    <mergeCell ref="C234:G234"/>
    <mergeCell ref="C235:G235"/>
    <mergeCell ref="C218:G218"/>
    <mergeCell ref="C220:G220"/>
    <mergeCell ref="C222:G222"/>
    <mergeCell ref="C224:G224"/>
    <mergeCell ref="C227:G227"/>
    <mergeCell ref="C228:G228"/>
    <mergeCell ref="C247:G247"/>
    <mergeCell ref="C248:G248"/>
    <mergeCell ref="C250:G250"/>
    <mergeCell ref="C251:G251"/>
    <mergeCell ref="C253:G253"/>
    <mergeCell ref="C255:G255"/>
    <mergeCell ref="C236:G236"/>
    <mergeCell ref="C238:G238"/>
    <mergeCell ref="C240:G240"/>
    <mergeCell ref="C241:G241"/>
    <mergeCell ref="C243:G243"/>
    <mergeCell ref="C245:G245"/>
    <mergeCell ref="C269:G269"/>
    <mergeCell ref="C271:G271"/>
    <mergeCell ref="C273:G273"/>
    <mergeCell ref="C274:G274"/>
    <mergeCell ref="C276:G276"/>
    <mergeCell ref="C277:G277"/>
    <mergeCell ref="C257:G257"/>
    <mergeCell ref="C260:G260"/>
    <mergeCell ref="C261:G261"/>
    <mergeCell ref="C263:G263"/>
    <mergeCell ref="C264:G264"/>
    <mergeCell ref="C267:G267"/>
    <mergeCell ref="C289:G289"/>
    <mergeCell ref="C292:G292"/>
    <mergeCell ref="C296:G296"/>
    <mergeCell ref="C298:G298"/>
    <mergeCell ref="C300:G300"/>
    <mergeCell ref="C301:G301"/>
    <mergeCell ref="C279:G279"/>
    <mergeCell ref="C281:G281"/>
    <mergeCell ref="C283:G283"/>
    <mergeCell ref="C285:G285"/>
    <mergeCell ref="C286:G286"/>
    <mergeCell ref="C288:G288"/>
    <mergeCell ref="C314:G314"/>
    <mergeCell ref="C316:G316"/>
    <mergeCell ref="C318:G318"/>
    <mergeCell ref="C320:G320"/>
    <mergeCell ref="C321:G321"/>
    <mergeCell ref="C322:G322"/>
    <mergeCell ref="C303:G303"/>
    <mergeCell ref="C305:G305"/>
    <mergeCell ref="C307:G307"/>
    <mergeCell ref="C309:G309"/>
    <mergeCell ref="C311:G311"/>
    <mergeCell ref="C313:G313"/>
    <mergeCell ref="C330:G330"/>
    <mergeCell ref="C331:G331"/>
    <mergeCell ref="C333:G333"/>
    <mergeCell ref="C335:G335"/>
    <mergeCell ref="C337:G337"/>
    <mergeCell ref="C339:G339"/>
    <mergeCell ref="C323:G323"/>
    <mergeCell ref="C324:G324"/>
    <mergeCell ref="C325:G325"/>
    <mergeCell ref="C326:G326"/>
    <mergeCell ref="C327:G327"/>
    <mergeCell ref="C329:G329"/>
    <mergeCell ref="C353:G353"/>
    <mergeCell ref="C355:G355"/>
    <mergeCell ref="C357:G357"/>
    <mergeCell ref="C359:G359"/>
    <mergeCell ref="C362:G362"/>
    <mergeCell ref="C363:G363"/>
    <mergeCell ref="C342:G342"/>
    <mergeCell ref="C343:G343"/>
    <mergeCell ref="C345:G345"/>
    <mergeCell ref="C347:G347"/>
    <mergeCell ref="C349:G349"/>
    <mergeCell ref="C352:G352"/>
    <mergeCell ref="C371:G371"/>
    <mergeCell ref="C373:G373"/>
    <mergeCell ref="C375:G375"/>
    <mergeCell ref="C377:G377"/>
    <mergeCell ref="C379:G379"/>
    <mergeCell ref="C381:G381"/>
    <mergeCell ref="C364:G364"/>
    <mergeCell ref="C365:G365"/>
    <mergeCell ref="C366:G366"/>
    <mergeCell ref="C367:G367"/>
    <mergeCell ref="C368:G368"/>
    <mergeCell ref="C369:G369"/>
    <mergeCell ref="C395:G395"/>
    <mergeCell ref="C397:G397"/>
    <mergeCell ref="C399:G399"/>
    <mergeCell ref="C401:G401"/>
    <mergeCell ref="C403:G403"/>
    <mergeCell ref="C405:G405"/>
    <mergeCell ref="C383:G383"/>
    <mergeCell ref="C385:G385"/>
    <mergeCell ref="C387:G387"/>
    <mergeCell ref="C389:G389"/>
    <mergeCell ref="C391:G391"/>
    <mergeCell ref="C393:G393"/>
    <mergeCell ref="C421:G421"/>
    <mergeCell ref="C424:G424"/>
    <mergeCell ref="C426:G426"/>
    <mergeCell ref="C430:G430"/>
    <mergeCell ref="C432:G432"/>
    <mergeCell ref="C433:G433"/>
    <mergeCell ref="C406:G406"/>
    <mergeCell ref="C410:G410"/>
    <mergeCell ref="C412:G412"/>
    <mergeCell ref="C414:G414"/>
    <mergeCell ref="C417:G417"/>
    <mergeCell ref="C419:G419"/>
    <mergeCell ref="C447:G447"/>
    <mergeCell ref="C449:G449"/>
    <mergeCell ref="C452:G452"/>
    <mergeCell ref="C454:G454"/>
    <mergeCell ref="C455:G455"/>
    <mergeCell ref="C457:G457"/>
    <mergeCell ref="C434:G434"/>
    <mergeCell ref="C437:G437"/>
    <mergeCell ref="C439:G439"/>
    <mergeCell ref="C441:G441"/>
    <mergeCell ref="C443:G443"/>
    <mergeCell ref="C445:G445"/>
    <mergeCell ref="C474:G474"/>
    <mergeCell ref="C475:G475"/>
    <mergeCell ref="C476:G476"/>
    <mergeCell ref="C481:F481"/>
    <mergeCell ref="C485:G485"/>
    <mergeCell ref="C487:G487"/>
    <mergeCell ref="C466:G466"/>
    <mergeCell ref="C468:G468"/>
    <mergeCell ref="C470:G470"/>
    <mergeCell ref="C471:G471"/>
    <mergeCell ref="C472:G472"/>
    <mergeCell ref="C473:G473"/>
    <mergeCell ref="C503:G503"/>
    <mergeCell ref="C505:G505"/>
    <mergeCell ref="C506:G506"/>
    <mergeCell ref="C508:G508"/>
    <mergeCell ref="C510:G510"/>
    <mergeCell ref="C512:G512"/>
    <mergeCell ref="C490:G490"/>
    <mergeCell ref="C492:G492"/>
    <mergeCell ref="C494:G494"/>
    <mergeCell ref="C496:G496"/>
    <mergeCell ref="C500:G500"/>
    <mergeCell ref="C502:G502"/>
    <mergeCell ref="C524:G524"/>
    <mergeCell ref="C526:G526"/>
    <mergeCell ref="C529:G529"/>
    <mergeCell ref="C531:G531"/>
    <mergeCell ref="C533:G533"/>
    <mergeCell ref="C535:G535"/>
    <mergeCell ref="C514:G514"/>
    <mergeCell ref="C517:G517"/>
    <mergeCell ref="C518:G518"/>
    <mergeCell ref="C520:G520"/>
    <mergeCell ref="C521:G521"/>
    <mergeCell ref="C523:G523"/>
    <mergeCell ref="C549:G549"/>
    <mergeCell ref="C551:G551"/>
    <mergeCell ref="C553:G553"/>
    <mergeCell ref="C555:G555"/>
    <mergeCell ref="C557:G557"/>
    <mergeCell ref="C559:G559"/>
    <mergeCell ref="C538:G538"/>
    <mergeCell ref="C540:G540"/>
    <mergeCell ref="C542:G542"/>
    <mergeCell ref="C543:G543"/>
    <mergeCell ref="C545:G545"/>
    <mergeCell ref="C547:G547"/>
    <mergeCell ref="C572:G572"/>
    <mergeCell ref="C574:G574"/>
    <mergeCell ref="C575:G575"/>
    <mergeCell ref="C577:G577"/>
    <mergeCell ref="C579:G579"/>
    <mergeCell ref="C581:G581"/>
    <mergeCell ref="C561:G561"/>
    <mergeCell ref="C563:G563"/>
    <mergeCell ref="C565:G565"/>
    <mergeCell ref="C567:G567"/>
    <mergeCell ref="C568:G568"/>
    <mergeCell ref="C570:G570"/>
    <mergeCell ref="C594:G594"/>
    <mergeCell ref="C597:G597"/>
    <mergeCell ref="C599:G599"/>
    <mergeCell ref="C600:G600"/>
    <mergeCell ref="C602:G602"/>
    <mergeCell ref="C604:G604"/>
    <mergeCell ref="C583:G583"/>
    <mergeCell ref="C584:G584"/>
    <mergeCell ref="C586:G586"/>
    <mergeCell ref="C588:G588"/>
    <mergeCell ref="C590:G590"/>
    <mergeCell ref="C592:G592"/>
    <mergeCell ref="C617:G617"/>
    <mergeCell ref="C618:G618"/>
    <mergeCell ref="C620:G620"/>
    <mergeCell ref="C622:G622"/>
    <mergeCell ref="C624:G624"/>
    <mergeCell ref="C625:G625"/>
    <mergeCell ref="C606:G606"/>
    <mergeCell ref="C607:G607"/>
    <mergeCell ref="C609:G609"/>
    <mergeCell ref="C611:G611"/>
    <mergeCell ref="C613:G613"/>
    <mergeCell ref="C615:G615"/>
    <mergeCell ref="C637:G637"/>
    <mergeCell ref="C639:G639"/>
    <mergeCell ref="C642:G642"/>
    <mergeCell ref="C644:G644"/>
    <mergeCell ref="C646:G646"/>
    <mergeCell ref="C648:G648"/>
    <mergeCell ref="C626:G626"/>
    <mergeCell ref="C628:G628"/>
    <mergeCell ref="C630:G630"/>
    <mergeCell ref="C632:G632"/>
    <mergeCell ref="C634:G634"/>
    <mergeCell ref="C635:G635"/>
    <mergeCell ref="C661:G661"/>
    <mergeCell ref="C663:G663"/>
    <mergeCell ref="C665:G665"/>
    <mergeCell ref="C668:G668"/>
    <mergeCell ref="C670:G670"/>
    <mergeCell ref="C672:G672"/>
    <mergeCell ref="C649:G649"/>
    <mergeCell ref="C651:G651"/>
    <mergeCell ref="C653:G653"/>
    <mergeCell ref="C656:G656"/>
    <mergeCell ref="C658:G658"/>
    <mergeCell ref="C660:G660"/>
    <mergeCell ref="C684:G684"/>
    <mergeCell ref="C685:G685"/>
    <mergeCell ref="C688:G688"/>
    <mergeCell ref="C690:G690"/>
    <mergeCell ref="C692:G692"/>
    <mergeCell ref="C694:G694"/>
    <mergeCell ref="C674:G674"/>
    <mergeCell ref="C676:G676"/>
    <mergeCell ref="C678:G678"/>
    <mergeCell ref="C680:G680"/>
    <mergeCell ref="C682:G682"/>
    <mergeCell ref="C683:G683"/>
    <mergeCell ref="C707:G707"/>
    <mergeCell ref="C709:G709"/>
    <mergeCell ref="C710:G710"/>
    <mergeCell ref="C711:G711"/>
    <mergeCell ref="C722:G722"/>
    <mergeCell ref="C724:G724"/>
    <mergeCell ref="C697:G697"/>
    <mergeCell ref="C699:G699"/>
    <mergeCell ref="C701:G701"/>
    <mergeCell ref="C703:G703"/>
    <mergeCell ref="C704:G704"/>
    <mergeCell ref="C705:G705"/>
    <mergeCell ref="C735:G735"/>
    <mergeCell ref="C739:G739"/>
    <mergeCell ref="C741:G741"/>
    <mergeCell ref="C743:G743"/>
    <mergeCell ref="C744:G744"/>
    <mergeCell ref="C746:G746"/>
    <mergeCell ref="C726:G726"/>
    <mergeCell ref="C727:G727"/>
    <mergeCell ref="C728:G728"/>
    <mergeCell ref="C729:G729"/>
    <mergeCell ref="C730:G730"/>
    <mergeCell ref="C733:G733"/>
    <mergeCell ref="C758:G758"/>
    <mergeCell ref="C760:G760"/>
    <mergeCell ref="C763:G763"/>
    <mergeCell ref="C765:G765"/>
    <mergeCell ref="C766:G766"/>
    <mergeCell ref="C768:G768"/>
    <mergeCell ref="C747:G747"/>
    <mergeCell ref="C749:G749"/>
    <mergeCell ref="C751:G751"/>
    <mergeCell ref="C753:G753"/>
    <mergeCell ref="C755:G755"/>
    <mergeCell ref="C757:G757"/>
    <mergeCell ref="C779:G779"/>
    <mergeCell ref="C781:G781"/>
    <mergeCell ref="C783:G783"/>
    <mergeCell ref="C784:G784"/>
    <mergeCell ref="C787:G787"/>
    <mergeCell ref="C789:G789"/>
    <mergeCell ref="C769:G769"/>
    <mergeCell ref="C772:G772"/>
    <mergeCell ref="C773:G773"/>
    <mergeCell ref="C774:G774"/>
    <mergeCell ref="C776:G776"/>
    <mergeCell ref="C777:G777"/>
    <mergeCell ref="C806:G806"/>
    <mergeCell ref="C808:G808"/>
    <mergeCell ref="C810:G810"/>
    <mergeCell ref="C812:G812"/>
    <mergeCell ref="C814:G814"/>
    <mergeCell ref="C816:G816"/>
    <mergeCell ref="C791:G791"/>
    <mergeCell ref="C795:G795"/>
    <mergeCell ref="C797:G797"/>
    <mergeCell ref="C799:G799"/>
    <mergeCell ref="C801:G801"/>
    <mergeCell ref="C804:G804"/>
    <mergeCell ref="C837:G837"/>
    <mergeCell ref="C839:G839"/>
    <mergeCell ref="C841:G841"/>
    <mergeCell ref="C842:G842"/>
    <mergeCell ref="C843:G843"/>
    <mergeCell ref="C844:G844"/>
    <mergeCell ref="C818:G818"/>
    <mergeCell ref="C820:G820"/>
    <mergeCell ref="C822:G822"/>
    <mergeCell ref="C825:G825"/>
    <mergeCell ref="C827:G827"/>
    <mergeCell ref="C828:G828"/>
    <mergeCell ref="C860:G860"/>
    <mergeCell ref="C863:G863"/>
    <mergeCell ref="C865:G865"/>
    <mergeCell ref="C867:G867"/>
    <mergeCell ref="C870:G870"/>
    <mergeCell ref="C872:G872"/>
    <mergeCell ref="C847:G847"/>
    <mergeCell ref="C849:G849"/>
    <mergeCell ref="C853:G853"/>
    <mergeCell ref="C854:G854"/>
    <mergeCell ref="C856:G856"/>
    <mergeCell ref="C858:G858"/>
    <mergeCell ref="C883:G883"/>
    <mergeCell ref="C885:G885"/>
    <mergeCell ref="C887:G887"/>
    <mergeCell ref="C889:G889"/>
    <mergeCell ref="C890:G890"/>
    <mergeCell ref="C891:G891"/>
    <mergeCell ref="C873:G873"/>
    <mergeCell ref="C874:G874"/>
    <mergeCell ref="C876:G876"/>
    <mergeCell ref="C877:G877"/>
    <mergeCell ref="C879:G879"/>
    <mergeCell ref="C881:G881"/>
    <mergeCell ref="C908:G908"/>
    <mergeCell ref="C910:G910"/>
    <mergeCell ref="C912:G912"/>
    <mergeCell ref="C914:G914"/>
    <mergeCell ref="C916:G916"/>
    <mergeCell ref="C918:G918"/>
    <mergeCell ref="C892:G892"/>
    <mergeCell ref="C893:G893"/>
    <mergeCell ref="C894:G894"/>
    <mergeCell ref="C903:G903"/>
    <mergeCell ref="C904:G904"/>
    <mergeCell ref="C906:G906"/>
    <mergeCell ref="C932:G932"/>
    <mergeCell ref="C934:G934"/>
    <mergeCell ref="C935:G935"/>
    <mergeCell ref="C937:G937"/>
    <mergeCell ref="C938:G938"/>
    <mergeCell ref="C940:G940"/>
    <mergeCell ref="C919:G919"/>
    <mergeCell ref="C920:G920"/>
    <mergeCell ref="C922:G922"/>
    <mergeCell ref="C925:G925"/>
    <mergeCell ref="C927:G927"/>
    <mergeCell ref="C929:G929"/>
    <mergeCell ref="C954:G954"/>
    <mergeCell ref="C957:G957"/>
    <mergeCell ref="C959:G959"/>
    <mergeCell ref="C960:G960"/>
    <mergeCell ref="C961:G961"/>
    <mergeCell ref="C962:G962"/>
    <mergeCell ref="C941:G941"/>
    <mergeCell ref="C945:G945"/>
    <mergeCell ref="C947:G947"/>
    <mergeCell ref="C948:G948"/>
    <mergeCell ref="C950:G950"/>
    <mergeCell ref="C952:G952"/>
    <mergeCell ref="C976:G976"/>
    <mergeCell ref="C977:G977"/>
    <mergeCell ref="C979:G979"/>
    <mergeCell ref="C980:G980"/>
    <mergeCell ref="C983:G983"/>
    <mergeCell ref="C988:G988"/>
    <mergeCell ref="C963:G963"/>
    <mergeCell ref="C966:G966"/>
    <mergeCell ref="C968:G968"/>
    <mergeCell ref="C970:G970"/>
    <mergeCell ref="C972:G972"/>
    <mergeCell ref="C974:G974"/>
    <mergeCell ref="C1000:G1000"/>
    <mergeCell ref="C1002:G1002"/>
    <mergeCell ref="C1004:G1004"/>
    <mergeCell ref="C1007:G1007"/>
    <mergeCell ref="C1009:G1009"/>
    <mergeCell ref="C1011:G1011"/>
    <mergeCell ref="C990:G990"/>
    <mergeCell ref="C992:G992"/>
    <mergeCell ref="C994:G994"/>
    <mergeCell ref="C995:G995"/>
    <mergeCell ref="C997:G997"/>
    <mergeCell ref="C999:G999"/>
    <mergeCell ref="C1025:G1025"/>
    <mergeCell ref="C1026:G1026"/>
    <mergeCell ref="C1027:G1027"/>
    <mergeCell ref="C1031:G1031"/>
    <mergeCell ref="C1032:G1032"/>
    <mergeCell ref="C1033:G1033"/>
    <mergeCell ref="C1013:G1013"/>
    <mergeCell ref="C1015:G1015"/>
    <mergeCell ref="C1017:G1017"/>
    <mergeCell ref="C1019:G1019"/>
    <mergeCell ref="C1022:G1022"/>
    <mergeCell ref="C1023:G1023"/>
    <mergeCell ref="C1051:G1051"/>
    <mergeCell ref="C1053:G1053"/>
    <mergeCell ref="C1054:G1054"/>
    <mergeCell ref="C1055:G1055"/>
    <mergeCell ref="C1056:G1056"/>
    <mergeCell ref="C1057:G1057"/>
    <mergeCell ref="C1035:G1035"/>
    <mergeCell ref="C1037:G1037"/>
    <mergeCell ref="C1039:G1039"/>
    <mergeCell ref="C1041:G1041"/>
    <mergeCell ref="C1042:G1042"/>
    <mergeCell ref="C1043:G1043"/>
    <mergeCell ref="C1066:G1066"/>
    <mergeCell ref="C1067:G1067"/>
    <mergeCell ref="C1069:G1069"/>
    <mergeCell ref="C1070:G1070"/>
    <mergeCell ref="C1071:G1071"/>
    <mergeCell ref="C1073:G1073"/>
    <mergeCell ref="C1058:G1058"/>
    <mergeCell ref="C1059:G1059"/>
    <mergeCell ref="C1060:G1060"/>
    <mergeCell ref="C1061:G1061"/>
    <mergeCell ref="C1063:G1063"/>
    <mergeCell ref="C1064:G1064"/>
    <mergeCell ref="C1082:G1082"/>
    <mergeCell ref="C1083:G1083"/>
    <mergeCell ref="C1084:G1084"/>
    <mergeCell ref="C1085:G1085"/>
    <mergeCell ref="C1086:G1086"/>
    <mergeCell ref="C1088:G1088"/>
    <mergeCell ref="C1075:G1075"/>
    <mergeCell ref="C1077:G1077"/>
    <mergeCell ref="C1078:G1078"/>
    <mergeCell ref="C1079:G1079"/>
    <mergeCell ref="C1080:G1080"/>
    <mergeCell ref="C1081:G1081"/>
    <mergeCell ref="C1100:G1100"/>
    <mergeCell ref="C1102:G1102"/>
    <mergeCell ref="C1104:G1104"/>
    <mergeCell ref="C1108:G1108"/>
    <mergeCell ref="C1110:G1110"/>
    <mergeCell ref="C1112:G1112"/>
    <mergeCell ref="C1092:G1092"/>
    <mergeCell ref="C1094:G1094"/>
    <mergeCell ref="C1095:G1095"/>
    <mergeCell ref="C1096:G1096"/>
    <mergeCell ref="C1097:G1097"/>
    <mergeCell ref="C1098:G1098"/>
    <mergeCell ref="C1128:G1128"/>
    <mergeCell ref="C1130:G1130"/>
    <mergeCell ref="C1132:G1132"/>
    <mergeCell ref="C1134:G1134"/>
    <mergeCell ref="C1137:G1137"/>
    <mergeCell ref="C1139:G1139"/>
    <mergeCell ref="C1115:G1115"/>
    <mergeCell ref="C1117:G1117"/>
    <mergeCell ref="C1119:G1119"/>
    <mergeCell ref="C1121:G1121"/>
    <mergeCell ref="C1124:G1124"/>
    <mergeCell ref="C1126:G1126"/>
    <mergeCell ref="C1180:G1180"/>
    <mergeCell ref="C1183:G1183"/>
    <mergeCell ref="C1160:G1160"/>
    <mergeCell ref="C1140:G1140"/>
    <mergeCell ref="C1142:G1142"/>
    <mergeCell ref="C1144:G1144"/>
    <mergeCell ref="C1145:G1145"/>
    <mergeCell ref="C1147:G1147"/>
    <mergeCell ref="C1149:G1149"/>
    <mergeCell ref="C1200:G1200"/>
    <mergeCell ref="C1202:G1202"/>
    <mergeCell ref="C1203:G1203"/>
    <mergeCell ref="C1204:G1204"/>
    <mergeCell ref="C1188:G1188"/>
    <mergeCell ref="C1189:G1189"/>
    <mergeCell ref="C1190:G1190"/>
    <mergeCell ref="C1191:G1191"/>
    <mergeCell ref="C1192:G1192"/>
    <mergeCell ref="C1194:G1194"/>
    <mergeCell ref="A1:G1"/>
    <mergeCell ref="A2:G2"/>
    <mergeCell ref="A3:C3"/>
    <mergeCell ref="A4:C4"/>
    <mergeCell ref="D4:G4"/>
    <mergeCell ref="A5:C5"/>
    <mergeCell ref="D5:G5"/>
    <mergeCell ref="C1217:G1217"/>
    <mergeCell ref="C1218:G1218"/>
    <mergeCell ref="C1184:G1184"/>
    <mergeCell ref="C1185:G1185"/>
    <mergeCell ref="C1186:G1186"/>
    <mergeCell ref="C1187:G1187"/>
    <mergeCell ref="C1162:G1162"/>
    <mergeCell ref="C1164:G1164"/>
    <mergeCell ref="C1166:G1166"/>
    <mergeCell ref="C1175:G1175"/>
    <mergeCell ref="C1178:G1178"/>
    <mergeCell ref="C1179:G1179"/>
    <mergeCell ref="C1151:G1151"/>
    <mergeCell ref="C1152:G1152"/>
    <mergeCell ref="C1156:G1156"/>
    <mergeCell ref="C1157:G1157"/>
    <mergeCell ref="C1159:G1159"/>
    <mergeCell ref="A9:C9"/>
    <mergeCell ref="D9:E9"/>
    <mergeCell ref="F9:G9"/>
    <mergeCell ref="A10:C10"/>
    <mergeCell ref="D10:G10"/>
    <mergeCell ref="A11:C11"/>
    <mergeCell ref="D11:G11"/>
    <mergeCell ref="A6:C6"/>
    <mergeCell ref="D6:E6"/>
    <mergeCell ref="F6:G6"/>
    <mergeCell ref="A7:C7"/>
    <mergeCell ref="D7:G7"/>
    <mergeCell ref="A8:C8"/>
    <mergeCell ref="D8:E8"/>
    <mergeCell ref="A1227:C1227"/>
    <mergeCell ref="A15:C15"/>
    <mergeCell ref="D15:G15"/>
    <mergeCell ref="D16:G16"/>
    <mergeCell ref="A18:G18"/>
    <mergeCell ref="A20:G20"/>
    <mergeCell ref="A12:C12"/>
    <mergeCell ref="D12:G12"/>
    <mergeCell ref="A13:C13"/>
    <mergeCell ref="D13:G13"/>
    <mergeCell ref="A14:C14"/>
    <mergeCell ref="D14:G14"/>
    <mergeCell ref="C1220:G1220"/>
    <mergeCell ref="C1221:G1221"/>
    <mergeCell ref="E1222:G1222"/>
    <mergeCell ref="A23:G23"/>
    <mergeCell ref="C1207:G1207"/>
    <mergeCell ref="C1208:G1208"/>
    <mergeCell ref="C1210:G1210"/>
    <mergeCell ref="C1211:G1211"/>
    <mergeCell ref="C1214:G1214"/>
    <mergeCell ref="C1215:G1215"/>
    <mergeCell ref="C1198:G1198"/>
    <mergeCell ref="C1199:G1199"/>
  </mergeCells>
  <conditionalFormatting sqref="A214">
    <cfRule type="expression" dxfId="123" priority="59">
      <formula>$I212="entfällt"</formula>
    </cfRule>
  </conditionalFormatting>
  <conditionalFormatting sqref="A216 A220 A224 A243 A245 A253 A255 A281 A283 A298 A300:A301 A303 A305 A307 A309 A311 A313:A314 A316 A318 A320:A327 A329:A331 A333 A335 A337 A345 A347 A355 A357 A362:A369 A371 A373 A375 A377 A379 A381 A383 A385 A387 A389 A391 A393 A395 A397 A399 A401 A405:A406 A412 A419 A439 A441 A443 A445 A447 A468 A492 A496">
    <cfRule type="expression" dxfId="122" priority="62">
      <formula>$I214="entfällt"</formula>
    </cfRule>
  </conditionalFormatting>
  <conditionalFormatting sqref="A218">
    <cfRule type="expression" dxfId="121" priority="61">
      <formula>$I216="entfällt"</formula>
    </cfRule>
  </conditionalFormatting>
  <conditionalFormatting sqref="A222">
    <cfRule type="expression" dxfId="120" priority="60">
      <formula>$I220="entfällt"</formula>
    </cfRule>
  </conditionalFormatting>
  <conditionalFormatting sqref="A227:A232">
    <cfRule type="expression" dxfId="119" priority="48">
      <formula>$I225="entfällt"</formula>
    </cfRule>
  </conditionalFormatting>
  <conditionalFormatting sqref="A234:A236">
    <cfRule type="expression" dxfId="118" priority="47">
      <formula>$I232="entfällt"</formula>
    </cfRule>
  </conditionalFormatting>
  <conditionalFormatting sqref="A238">
    <cfRule type="expression" dxfId="117" priority="58">
      <formula>$I236="entfällt"</formula>
    </cfRule>
  </conditionalFormatting>
  <conditionalFormatting sqref="A240:A241">
    <cfRule type="expression" dxfId="116" priority="46">
      <formula>$I238="entfällt"</formula>
    </cfRule>
  </conditionalFormatting>
  <conditionalFormatting sqref="A247:A248">
    <cfRule type="expression" dxfId="115" priority="45">
      <formula>$I245="entfällt"</formula>
    </cfRule>
  </conditionalFormatting>
  <conditionalFormatting sqref="A250:A251">
    <cfRule type="expression" dxfId="114" priority="44">
      <formula>$I248="entfällt"</formula>
    </cfRule>
  </conditionalFormatting>
  <conditionalFormatting sqref="A257">
    <cfRule type="expression" dxfId="113" priority="57">
      <formula>$I255="entfällt"</formula>
    </cfRule>
  </conditionalFormatting>
  <conditionalFormatting sqref="A260:A261">
    <cfRule type="expression" dxfId="112" priority="56">
      <formula>$I258="entfällt"</formula>
    </cfRule>
  </conditionalFormatting>
  <conditionalFormatting sqref="A263:A264">
    <cfRule type="expression" dxfId="111" priority="43">
      <formula>$I261="entfällt"</formula>
    </cfRule>
  </conditionalFormatting>
  <conditionalFormatting sqref="A267">
    <cfRule type="expression" dxfId="110" priority="55">
      <formula>$I265="entfällt"</formula>
    </cfRule>
  </conditionalFormatting>
  <conditionalFormatting sqref="A269">
    <cfRule type="expression" dxfId="109" priority="54">
      <formula>$I267="entfällt"</formula>
    </cfRule>
  </conditionalFormatting>
  <conditionalFormatting sqref="A271">
    <cfRule type="expression" dxfId="108" priority="53">
      <formula>$I269="entfällt"</formula>
    </cfRule>
  </conditionalFormatting>
  <conditionalFormatting sqref="A273:A274">
    <cfRule type="expression" dxfId="107" priority="50">
      <formula>$I271="entfällt"</formula>
    </cfRule>
  </conditionalFormatting>
  <conditionalFormatting sqref="A276:A277">
    <cfRule type="expression" dxfId="106" priority="42">
      <formula>$I274="entfällt"</formula>
    </cfRule>
  </conditionalFormatting>
  <conditionalFormatting sqref="A279">
    <cfRule type="expression" dxfId="105" priority="52">
      <formula>$I277="entfällt"</formula>
    </cfRule>
  </conditionalFormatting>
  <conditionalFormatting sqref="A285:A286">
    <cfRule type="expression" dxfId="104" priority="41">
      <formula>$I283="entfällt"</formula>
    </cfRule>
  </conditionalFormatting>
  <conditionalFormatting sqref="A288:A289">
    <cfRule type="expression" dxfId="103" priority="51">
      <formula>$I286="entfällt"</formula>
    </cfRule>
  </conditionalFormatting>
  <conditionalFormatting sqref="A292">
    <cfRule type="expression" dxfId="102" priority="49">
      <formula>$I290="entfällt"</formula>
    </cfRule>
  </conditionalFormatting>
  <conditionalFormatting sqref="A296">
    <cfRule type="expression" dxfId="101" priority="40">
      <formula>$I294="entfällt"</formula>
    </cfRule>
  </conditionalFormatting>
  <conditionalFormatting sqref="A339">
    <cfRule type="expression" dxfId="100" priority="39">
      <formula>$I337="entfällt"</formula>
    </cfRule>
  </conditionalFormatting>
  <conditionalFormatting sqref="A342:A343">
    <cfRule type="expression" dxfId="99" priority="38">
      <formula>$I340="entfällt"</formula>
    </cfRule>
  </conditionalFormatting>
  <conditionalFormatting sqref="A349">
    <cfRule type="expression" dxfId="98" priority="37">
      <formula>$I347="entfällt"</formula>
    </cfRule>
  </conditionalFormatting>
  <conditionalFormatting sqref="A352:A353">
    <cfRule type="expression" dxfId="97" priority="36">
      <formula>$I350="entfällt"</formula>
    </cfRule>
  </conditionalFormatting>
  <conditionalFormatting sqref="A359">
    <cfRule type="expression" dxfId="96" priority="35">
      <formula>$I357="entfällt"</formula>
    </cfRule>
  </conditionalFormatting>
  <conditionalFormatting sqref="A403">
    <cfRule type="expression" dxfId="95" priority="34">
      <formula>$I401="entfällt"</formula>
    </cfRule>
  </conditionalFormatting>
  <conditionalFormatting sqref="A410">
    <cfRule type="expression" dxfId="94" priority="33">
      <formula>$I408="entfällt"</formula>
    </cfRule>
  </conditionalFormatting>
  <conditionalFormatting sqref="A414">
    <cfRule type="expression" dxfId="93" priority="32">
      <formula>$I412="entfällt"</formula>
    </cfRule>
  </conditionalFormatting>
  <conditionalFormatting sqref="A417">
    <cfRule type="expression" dxfId="92" priority="31">
      <formula>$I415="entfällt"</formula>
    </cfRule>
  </conditionalFormatting>
  <conditionalFormatting sqref="A421">
    <cfRule type="expression" dxfId="91" priority="30">
      <formula>$I419="entfällt"</formula>
    </cfRule>
  </conditionalFormatting>
  <conditionalFormatting sqref="A424">
    <cfRule type="expression" dxfId="90" priority="29">
      <formula>$I422="entfällt"</formula>
    </cfRule>
  </conditionalFormatting>
  <conditionalFormatting sqref="A426">
    <cfRule type="expression" dxfId="89" priority="28">
      <formula>$I424="entfällt"</formula>
    </cfRule>
  </conditionalFormatting>
  <conditionalFormatting sqref="A430">
    <cfRule type="expression" dxfId="88" priority="27">
      <formula>$I428="entfällt"</formula>
    </cfRule>
  </conditionalFormatting>
  <conditionalFormatting sqref="A432:A434">
    <cfRule type="expression" dxfId="87" priority="26">
      <formula>$I430="entfällt"</formula>
    </cfRule>
  </conditionalFormatting>
  <conditionalFormatting sqref="A437">
    <cfRule type="expression" dxfId="86" priority="25">
      <formula>$I435="entfällt"</formula>
    </cfRule>
  </conditionalFormatting>
  <conditionalFormatting sqref="A449">
    <cfRule type="expression" dxfId="85" priority="24">
      <formula>$I447="entfällt"</formula>
    </cfRule>
  </conditionalFormatting>
  <conditionalFormatting sqref="A452">
    <cfRule type="expression" dxfId="84" priority="23">
      <formula>$I450="entfällt"</formula>
    </cfRule>
  </conditionalFormatting>
  <conditionalFormatting sqref="A454:A455">
    <cfRule type="expression" dxfId="83" priority="22">
      <formula>$I452="entfällt"</formula>
    </cfRule>
  </conditionalFormatting>
  <conditionalFormatting sqref="A457">
    <cfRule type="expression" dxfId="82" priority="21">
      <formula>$I455="entfällt"</formula>
    </cfRule>
  </conditionalFormatting>
  <conditionalFormatting sqref="A466">
    <cfRule type="expression" dxfId="81" priority="20">
      <formula>$I464="entfällt"</formula>
    </cfRule>
  </conditionalFormatting>
  <conditionalFormatting sqref="A470:A476">
    <cfRule type="expression" dxfId="80" priority="19">
      <formula>$I468="entfällt"</formula>
    </cfRule>
  </conditionalFormatting>
  <conditionalFormatting sqref="A479">
    <cfRule type="expression" dxfId="79" priority="18">
      <formula>$I477="entfällt"</formula>
    </cfRule>
  </conditionalFormatting>
  <conditionalFormatting sqref="A481">
    <cfRule type="expression" dxfId="78" priority="17">
      <formula>$I479="entfällt"</formula>
    </cfRule>
  </conditionalFormatting>
  <conditionalFormatting sqref="A485">
    <cfRule type="expression" dxfId="77" priority="16">
      <formula>$I483="entfällt"</formula>
    </cfRule>
  </conditionalFormatting>
  <conditionalFormatting sqref="A487">
    <cfRule type="expression" dxfId="76" priority="15">
      <formula>$I485="entfällt"</formula>
    </cfRule>
  </conditionalFormatting>
  <conditionalFormatting sqref="A490">
    <cfRule type="expression" dxfId="75" priority="14">
      <formula>$I488="entfällt"</formula>
    </cfRule>
  </conditionalFormatting>
  <conditionalFormatting sqref="A494">
    <cfRule type="expression" dxfId="74" priority="13">
      <formula>$I492="entfällt"</formula>
    </cfRule>
  </conditionalFormatting>
  <conditionalFormatting sqref="A500">
    <cfRule type="expression" dxfId="73" priority="12">
      <formula>$I498="entfällt"</formula>
    </cfRule>
  </conditionalFormatting>
  <conditionalFormatting sqref="A1227 D1227:E1227 A1228:E1237">
    <cfRule type="expression" dxfId="72" priority="1">
      <formula>$J1227="entfällt"</formula>
    </cfRule>
  </conditionalFormatting>
  <conditionalFormatting sqref="A34:C38">
    <cfRule type="expression" dxfId="71" priority="3">
      <formula>$I34="entfällt"</formula>
    </cfRule>
    <cfRule type="expression" dxfId="70" priority="2">
      <formula>$I34="entfällt"</formula>
    </cfRule>
  </conditionalFormatting>
  <conditionalFormatting sqref="E1195">
    <cfRule type="expression" dxfId="69" priority="5">
      <formula>$I1195="entfällt"</formula>
    </cfRule>
    <cfRule type="expression" dxfId="68" priority="4">
      <formula>$I1195="entfällt"</formula>
    </cfRule>
  </conditionalFormatting>
  <conditionalFormatting sqref="E28:G28 A28:D31 E29:E30 A32:C32 A33:D33 A39:D39 A40:C40 A41:D41 A42:C42 A43:D46 A47:C72 A73:D73 A74:C83 A84:D87 E85 A88:C102 A103:D104 A105:C114 A115:D115 A116:C116 A117:D117 A118:C121 A122:D123 A124:C129 E130 A130:D132 A133:C133 A134:D135 A136:C136 A137:D137 A138:C139 A140:D140 A141:C142 A143:D143 A144:C146 A147:D147 A148:C148 A149:D149 A150:C150 A151:D151 A152:C152 A153:D154 A155:C155 A156:D156 A157:C157 A158:D158 A159:C166 A167:D174 E172 A175:C175 A176:D176 A177:C178 A179:D179 A180:C182 A183:D183 A184:C184 A185:D185 A186:C186 A187:D187 A188:C188 A189:D189 A190:C191 A192:D192 A193:C193 A194:D195 A196:C197 A198:D198 A199:C199 A200:D201 A202:C202 A203:D203 A204:C204 A205:D205 A206:C206 A207:D207 A208:C208 A209:D209 A210:C210 E211 A211:D213 A214:C214 A215:D215 A216:C216 A217:D217 A218:C218 A219:D219 A220:C220 A221:D221 A222:C222 A223:D223 A224:C224 A225:D226 A227:C232 A233:D233 A234:C236 A237:D237 A238:C238 A239:D239 A240:C241 A242:D242 A243:C243 A244:D244 A245:C245 A246:D246 A247:C248 A249:D249 A250:C251 A252:D252 A253:C253 A254:D254 A255:C255 A256:D256 A257:C257 A258:D259 A260:C261 A262:D262 A263:C264 A265:D266 A267:C267 A268:D268 A269:C269 A270:D270 A271:C271 A272:D272 A273:C273 A274:B274 A275:D275 A276:C276 A277:B277 A278:D278 A279:C279 A280:D280 A281:C281 A282:D282 A283:C283 A284:D284 A285:C285 A286:B286 A287:D287 A288:C288 A289:B289 A290:D291 A292:C292 E293 A293:D295 A296:C296 A297:D297 A298:C298 A299:D299 A300:C301 A302:D302 A303:C303 A304:D304 A305:C305 A306:D306 A307:C307 A308:D308 A309:C309 A310:D310 A311:C311 A312:D312 A313:C314 A315:D315 A316:C316 A317:D317 A318:C318 A319:D319 A320:C327 A328:D328 A329:C331 A332:D332 A333:C333 A334:D334 A335:C335 A336:D336 A337:C337 A338:D338 A339:C339 A340:D341 A342:C343 A344:D344 A345:C345 A346:D346 A347:C347 A348:D348 A349:C349 A350:D351 A352:C353 A354:D354 A355:C355 A356:D356 A357:C357 A358:D358 A359:C359 A360:D361 A362:C369 A370:D370 A371:C371 A372:D372 A373:C373 A374:D374 A375:C375 A376:D376 A377:C377 A378:D378 A379:C379 A380:D380 A381:C381 A382:D382 A383:C383 A384:D384 A385:C385 A386:D386 A387:C387 A388:D388 A389:C389 A390:D390 A391:C391 A392:D392 A393:C393 A394:D394 A395:C395 A396:D396 A397:C397 A398:D398 A399:C399 A400:D400 A401:C401 A402:D402 A403:C403 A404:D404 A405:C406 E407 A407:D409 A410:C410 A411:D411 A412:C412 A413:D413 A414:C414 A415:D416 A417:C417 A418:D418 A419:C419 A420:D420 A421:C421 A422:D423 A424:C424 A425:D425 A426:C426 E427 A427:D429 A430:C430 A431:D431 A432:C434 A435:D436 A437:C437 A438:D438 A439:C439 A440:D440 A441:C441 A442:D442 A443:C443 A444:D444 A445:C445 A446:D446 A447:C447 A448:D448 A449:C449 A450:D451 A452:C452 A453:D453 A454:C455 A456:D456 A457:C457 A458:D465 E463 A466:C466 A467:D467 A468:C468 A469:D469 A470:C476 A477:D478 A479:C479 A480:D480 A481:C481 E482 A482:D484 A485:C485 A486:D486 A487:C487 A488:D489 A490:C490 A491:D491 A492:C492 A493:D493 A494:C494 A495:D495 A496:C496 E497 A497:D499 A500:C500 A501:D501 A502:C503 A504:D504 A505:C506 A507:D507 A508:C508 A509:D509 A510:C510 A511:D511 A512:C512 A513:D513 A514:C514 A515:D516 A517:C518 A519:D519 A520:C521 A522:D522 A523:C524 A525:D525 A526:C527 A528:D528 A529:C529 A530:D530 A531:C531 A532:D532 A533:C533 A534:D534 A535:C535 A536:D537 A538:C538 A539:D539 A540:C540 A541:D541 A542:C543 A544:D544 A545:C545 A546:D546 A547:C547 A548:D548 A549:C549 A550:D550 A551:C551 A552:D552 A553:C553 A554:D554 A555:C555 A556:D556 A557:C557 A558:D558 A559:C559 A560:D560 A561:C561 A562:D562 A563:C563 A564:D564 A565:C565 A566:D566 A567:C568 A569:D569 A570:C570 A571:D571 A572:C572 A573:D573 A574:C575 A576:D576 A577:C577 A578:D578 A579:C579 A580:D580 A581:C581 A582:D582 A583:C584 A585:D585 A586:C586 A587:D587 A588:C588 A589:D589 A590:C590 A591:D591 A592:C592 A593:D593 A594:C594 A595:D596 A597:C597 A598:D598 A599:C600 A601:D601 A602:C602 A603:D603 A604:C604 A605:D605 A606:C607 A608:D608 A609:C609 A610:D610 A611:C611 A612:D612 A613:C613 A614:D614 A615:C615 A616:D616 A617:C618 A619:D619 A620:C620 A621:D621 A622:C622 A623:D623 A624:C626 A627:D627 A628:C628 A629:D629 A630:C630 A631:D631 A632:C632 A633:D633 A634:C635 A636:D636 A637:C637 A638:D638 A639:C639 A640:D641 A642:C642 A643:D643 A644:C644 A645:D645 A646:C646 A647:D647 A648:C649 A650:D650 A651:C651 A652:D652 A653:C653 A654:D655 A656:C656 A657:D657 A658:C658 A659:D659 A660:C661 A662:D662 A663:C663 A664:D664 A665:C665 A666:D667 A668:C668 A669:D669 A670:C670 A671:D671 A672:C672 A673:D673 A674:C674 A675:D675 A676:C676 A677:D677 A678:C678 A679:D679 A680:C680 A681:D681 A682:C685 A686:D687 A688:C688 A689:D689 A690:C690 A691:D691 A692:C692 A693:D693 A694:C694 E695 A695:D696 A697:C697 A698:D698 A699:C699 A700:D700 A701:C701 A702:D702 A703:C705 A706:D706 A707:C707 A708:D708 A709:C711 A712:D712 A713:C713 A714:D721 E719 A722:C722 A723:D723 A724:C724 A725:D725 A726:C730 A731:D732 A733:C733 A734:D734 A735:C735 E736 A736:D738 A739:C739 A740:D740 A741:C741 A742:D742 A743:C744 A745:D745 A746:C747 A748:D748 A749:C749 A750:D750 A751:C751 A752:D752 A753:C753 A754:D754 A755:C755 A756:D756 A757:C758 A759:D759 A760:C760 A761:D762 A763:C763 A764:D764 A765:C766 A767:D767 A768:C769 A770:D771 A772:C774 A775:D775 A776:C777 A778:D778 A779:C779 A780:D780 A781:C781 A782:D782 A783:C784 A785:D786 A787:C787 A788:D788 A789:C789 A790:D790 A791:C791 E792 A792:D794 A795:C795 A796:D796 A797:C797 A798:D798 A799:C799 A800:D800 A801:C801 A802:D803 A804:C804 A805:D805 A806:C806 A807:D807 A808:C808 A809:D809 A810:C810 A811:D811 A812:C812 A813:D813 A814:C814 A815:D815 A816:C816 A817:D817 A818:C818 A819:D819 A820:C820 A821:D821 A822:C822 A823:D824 A825:C825 A826:D826 A827:C828 A829:D829 A830:C832 A833:D836 E834 A837:C837 A838:D838 A839:C839 A840:D840 A841:C844 A845:D846 A847:C847 A848:D848 A849:C849 E850 A850:D852 A853:C854 A855:D855 A856:C856 A857:D857 A858:C858 A859:D859 A860:C860 A861:D862 A863:C863 A864:D864 A865:C865 A866:D866 A867:C867 A868:D869 A870:C870 A871:D871 A872:C874 A875:D875 A876:C877 A878:D878 A879:C879 A880:D880 A881:C881 A882:D882 A883:C883 A884:D884 A885:C885 A886:D886 A887:C887 A888:D888 A889:C894 A895:D895 A896:C898 A899:D902 E900 A903:C904 A905:D905 A906:C906 A907:D907 A908:C908 A909:D909 A910:C910 A911:D911 A912:C912 A913:D913 A914:C914 A915:D915 A916:C916 A917:D917 A918:C920 A921:D921 A922:C922 A923:D924 A925:C925 A926:D926 A927:C927 A928:D928 A929:C929 A930:D931 A932:C932 A933:D933 A934:C935 A936:D936 A937:C938 A939:D939 A940:C941 E942 A942:D944 A945:C945 A946:D946 A947:C948 A949:D949 A950:C950 A951:D951 A952:C952 A953:D953 A954:C954 A955:D956 A957:C957 A958:D958 A959:C963 A964:D965 A966:C966 A967:D967 A968:C968 A969:D969 A970:C970 A971:D971 A972:C972 A973:D973 A974:C974 A975:D975 A976:C977 A978:D978 A979:C980 A981:D982 A983:C983 A984:D987 E985 A988:C988 A989:D989 A990:C990 A991:D991 A992:C992 A993:D993 A994:C995 A996:D996 A997:C997 A998:D998 A999:C1000 A1001:D1001 A1002:C1002 A1003:D1003 A1004:C1004 A1005:D1006 A1007:C1007 A1008:D1008 A1009:C1009 A1010:D1010 A1011:C1011 A1012:D1012 A1013:C1013 A1014:D1014 A1015:C1015 A1016:D1016 A1017:C1017 A1018:D1018 A1019:C1019 A1020:D1021 A1022:C1023 A1024:D1024 A1025:C1027 E1028 A1028:D1030 A1031:C1033 A1034:D1034 A1035:C1035 A1036:D1036 A1037:C1037 A1038:D1038 A1039:C1039 A1040:D1040 A1041:C1043 A1044:D1050 E1049 A1051:C1051 A1052:D1052 A1053:C1061 A1062:D1062 A1063:C1064 A1065:D1065 A1066:C1067 A1068:D1068 A1069:C1071 A1072:D1072 A1073:C1073 A1074:D1074 A1075:C1075 A1076:D1076 A1077:C1086 A1087:D1087 A1088:C1088 E1089 A1089:D1091 A1092:C1092 A1093:D1093 A1094:C1098 A1099:D1099 A1100:C1100 A1101:D1101 A1102:C1102 A1103:D1103 A1104:C1104 E1105 A1105:D1107 A1108:C1108 A1109:D1109 A1110:C1110 A1111:D1111 A1112:C1112 A1113:D1114 A1115:C1115 A1116:D1116 A1117:C1117 A1118:D1118 A1119:C1119 A1120:D1120 A1121:C1121 A1122:D1123 A1124:C1124 A1125:D1125 A1126:C1126 A1127:D1127 A1128:C1128 A1129:D1129 A1130:C1130 A1131:D1131 A1132:C1132 A1133:D1133 A1134:C1134 A1135:D1136 A1137:C1137 A1138:D1138 A1139:C1140 A1141:D1141 A1142:C1142 A1143:D1143 A1144:C1145 A1146:D1146 A1147:C1147 A1148:D1148 A1149:C1149 A1150:D1150 A1151:C1152 E1153 A1153:D1155 A1156:C1157 A1158:D1158 A1159:C1160 A1161:D1161 A1162:C1162 A1163:D1163 A1164:C1164 A1165:D1165 A1166:C1166 A1167:D1174 E1172 A1175:C1175 A1176:D1177 A1178:C1180 A1181:D1182 A1183:C1192 A1193:D1193 A1194:C1194 A1195:D1197 A1198:C1200 A1201:D1201 A1202:C1204 A1205:D1206 A1207:C1208 A1209:D1209 A1210:C1211 A1212:D1213 A1214:C1215 A1216:D1216 A1217:C1218 A1219:D1219 A1220:C1221 A1222:D1225">
    <cfRule type="expression" dxfId="67" priority="10">
      <formula>$I28="entfällt"</formula>
    </cfRule>
  </conditionalFormatting>
  <conditionalFormatting sqref="E28:G28 A28:D31 E29:E30 A32:C32 A33:D33 A39:D39 A40:C40 A41:D41 A42:C42 A43:D46 A47:C72 A73:D73 A74:C83 A84:D87 E85 A88:C102 A103:D104 A105:C114 A115:D115 A116:C116 A117:D117 A118:C121 A122:D123 A124:C129 E130 A130:D132 A133:C133 A134:D135 A136:C136 A137:D137 A138:C139 A140:D140 A141:C142 A143:D143 A144:C146 A147:D147 A148:C148 A149:D149 A150:C150 A151:D151 A152:C152 A153:D154 A155:C155 A156:D156 A157:C157 A158:D158 A159:C166 A167:D174 E172 A175:C175 A176:D176 A177:C178 A179:D179 A180:C182 A183:D183 A184:C184 A185:D185 A186:C186 A187:D187 A188:C188 A189:D189 A190:C191 A192:D192 A193:C193 A194:D195 A196:C197 A198:D198 A199:C199 A200:D201 A202:C202 A203:D203 A204:C204 A205:D205 A206:C206 A207:D207 A208:C208 A209:D209 A210:C210 E211 A211:D213 B214:C214 A215:D215 B216:C216 A217:D217 B218:C218 A219:D219 B220:C220 A221:D221 B222:C222 A223:D223 B224:C224 A225:D226 B227:C232 A233:D233 B234:C236 A237:D237 B238:C238 A239:D239 B240:C241 A242:D242 B243:C243 A244:D244 B245:C245 A246:D246 B247:C248 A249:D249 B250:C251 A252:D252 B253:C253 A254:D254 B255:C255 A256:D256 B257:C257 A258:D259 B260:C261 A262:D262 B263:C264 A265:D266 B267:C267 A268:D268 B269:C269 A270:D270 B271:C271 A272:D272 B273:C273 B274 A275:D275 B276:C276 B277 A278:D278 B279:C279 A280:D280 B281:C281 A282:D282 B283:C283 A284:D284 B285:C285 B286 A287:D287 B288:C288 B289 A290:D291 B292:C292 E293 A293:D295 B296:C296 A297:D297 B298:C298 A299:D299 B300:C301 A302:D302 B303:C303 A304:D304 B305:C305 A306:D306 B307:C307 A308:D308 B309:C309 A310:D310 B311:C311 A312:D312 B313:C314 A315:D315 B316:C316 A317:D317 B318:C318 A319:D319 B320:C327 A328:D328 B329:C331 A332:D332 B333:C333 A334:D334 B335:C335 A336:D336 B337:C337 A338:D338 B339:C339 A340:D341 B342:C343 A344:D344 B345:C345 A346:D346 B347:C347 A348:D348 B349:C349 A350:D351 B352:C353 A354:D354 B355:C355 A356:D356 B357:C357 A358:D358 B359:C359 A360:D361 B362:C369 A370:D370 B371:C371 A372:D372 B373:C373 A374:D374 B375:C375 A376:D376 B377:C377 A378:D378 B379:C379 A380:D380 B381:C381 A382:D382 B383:C383 A384:D384 B385:C385 A386:D386 B387:C387 A388:D388 B389:C389 A390:D390 B391:C391 A392:D392 B393:C393 A394:D394 B395:C395 A396:D396 B397:C397 A398:D398 B399:C399 A400:D400 B401:C401 A402:D402 B403:C403 A404:D404 B405:C406 E407 A407:D409 B410:C410 A411:D411 B412:C412 A413:D413 B414:C414 A415:D416 B417:C417 A418:D418 B419:C419 A420:D420 B421:C421 A422:D423 B424:C424 A425:D425 B426:C426 E427 A427:D429 B430:C430 A431:D431 B432:C434 A435:D436 B437:C437 A438:D438 B439:C439 A440:D440 B441:C441 A442:D442 B443:C443 A444:D444 B445:C445 A446:D446 B447:C447 A448:D448 B449:C449 A450:D451 B452:C452 A453:D453 B454:C455 A456:D456 B457:C457 A458:D465 E463 B466:C466 A467:D467 B468:C468 A469:D469 B470:C476 A477:D478 B479:C479 A480:D480 B481:C481 E482 A482:D484 B485:C485 A486:D486 B487:C487 A488:D489 B490:C490 A491:D491 B492:C492 A493:D493 B494:C494 A495:D495 B496:C496 E497 A497:D499 B500:C500 A501:D501 A502:C503 A504:D504 A505:C506 A507:D507 A508:C508 A509:D509 A510:C510 A511:D511 A512:C512 A513:D513 A514:C514 A515:D516 A517:C518 A519:D519 A520:C521 A522:D522 A523:C524 A525:D525 A526:C527 A528:D528 A529:C529 A530:D530 A531:C531 A532:D532 A533:C533 A534:D534 A535:C535 A536:D537 A538:C538 A539:D539 A540:C540 A541:D541 A542:C543 A544:D544 A545:C545 A546:D546 A547:C547 A548:D548 A549:C549 A550:D550 A551:C551 A552:D552 A553:C553 A554:D554 A555:C555 A556:D556 A557:C557 A558:D558 A559:C559 A560:D560 A561:C561 A562:D562 A563:C563 A564:D564 A565:C565 A566:D566 A567:C568 A569:D569 A570:C570 A571:D571 A572:C572 A573:D573 A574:C575 A576:D576 A577:C577 A578:D578 A579:C579 A580:D580 A581:C581 A582:D582 A583:C584 A585:D585 A586:C586 A587:D587 A588:C588 A589:D589 A590:C590 A591:D591 A592:C592 A593:D593 A594:C594 A595:D596 A597:C597 A598:D598 A599:C600 A601:D601 A602:C602 A603:D603 A604:C604 A605:D605 A606:C607 A608:D608 A609:C609 A610:D610 A611:C611 A612:D612 A613:C613 A614:D614 A615:C615 A616:D616 A617:C618 A619:D619 A620:C620 A621:D621 A622:C622 A623:D623 A624:C626 A627:D627 A628:C628 A629:D629 A630:C630 A631:D631 A632:C632 A633:D633 A634:C635 A636:D636 A637:C637 A638:D638 A639:C639 A640:D641 A642:C642 A643:D643 A644:C644 A645:D645 A646:C646 A647:D647 A648:C649 A650:D650 A651:C651 A652:D652 A653:C653 A654:D655 A656:C656 A657:D657 A658:C658 A659:D659 A660:C661 A662:D662 A663:C663 A664:D664 A665:C665 A666:D667 A668:C668 A669:D669 A670:C670 A671:D671 A672:C672 A673:D673 A674:C674 A675:D675 A676:C676 A677:D677 A678:C678 A679:D679 A680:C680 A681:D681 A682:C685 A686:D687 A688:C688 A689:D689 A690:C690 A691:D691 A692:C692 A693:D693 A694:C694 E695 A695:D696 A697:C697 A698:D698 A699:C699 A700:D700 A701:C701 A702:D702 A703:C705 A706:D706 A707:C707 A708:D708 A709:C711 A712:D712 A713:C713 A714:D721 E719 A722:C722 A723:D723 A724:C724 A725:D725 A726:C730 A731:D732 A733:C733 A734:D734 A735:C735 E736 A736:D738 A739:C739 A740:D740 A741:C741 A742:D742 A743:C744 A745:D745 A746:C747 A748:D748 A749:C749 A750:D750 A751:C751 A752:D752 A753:C753 A754:D754 A755:C755 A756:D756 A757:C758 A759:D759 A760:C760 A761:D762 A763:C763 A764:D764 A765:C766 A767:D767 A768:C769 A770:D771 A772:C774 A775:D775 A776:C777 A778:D778 A779:C779 A780:D780 A781:C781 A782:D782 A783:C784 A785:D786 A787:C787 A788:D788 A789:C789 A790:D790 A791:C791 E792 A792:D794 A795:C795 A796:D796 A797:C797 A798:D798 A799:C799 A800:D800 A801:C801 A802:D803 A804:C804 A805:D805 A806:C806 A807:D807 A808:C808 A809:D809 A810:C810 A811:D811 A812:C812 A813:D813 A814:C814 A815:D815 A816:C816 A817:D817 A818:C818 A819:D819 A820:C820 A821:D821 A822:C822 A823:D824 A825:C825 A826:D826 A827:C828 A829:D829 A830:C832 A833:D836 E834 A837:C837 A838:D838 A839:C839 A840:D840 A841:C844 A845:D846 A847:C847 A848:D848 A849:C849 E850 A850:D852 A853:C854 A855:D855 A856:C856 A857:D857 A858:C858 A859:D859 A860:C860 A861:D862 A863:C863 A864:D864 A865:C865 A866:D866 A867:C867 A868:D869 A870:C870 A871:D871 A872:C874 A875:D875 A876:C877 A878:D878 A879:C879 A880:D880 A881:C881 A882:D882 A883:C883 A884:D884 A885:C885 A886:D886 A887:C887 A888:D888 A889:C894 A895:D895 A896:C898 A899:D902 E900 A903:C904 A905:D905 A906:C906 A907:D907 A908:C908 A909:D909 A910:C910 A911:D911 A912:C912 A913:D913 A914:C914 A915:D915 A916:C916 A917:D917 A918:C920 A921:D921 A922:C922 A923:D924 A925:C925 A926:D926 A927:C927 A928:D928 A929:C929 A930:D931 A932:C932 A933:D933 A934:C935 A936:D936 A937:C938 A939:D939 A940:C941 E942 A942:D944 A945:C945 A946:D946 A947:C948 A949:D949 A950:C950 A951:D951 A952:C952 A953:D953 A954:C954 A955:D956 A957:C957 A958:D958 A959:C963 A964:D965 A966:C966 A967:D967 A968:C968 A969:D969 A970:C970 A971:D971 A972:C972 A973:D973 A974:C974 A975:D975 A976:C977 A978:D978 A979:C980 A981:D982 A983:C983 A984:D987 E985 A988:C988 A989:D989 A990:C990 A991:D991 A992:C992 A993:D993 A994:C995 A996:D996 A997:C997 A998:D998 A999:C1000 A1001:D1001 A1002:C1002 A1003:D1003 A1004:C1004 A1005:D1006 A1007:C1007 A1008:D1008 A1009:C1009 A1010:D1010 A1011:C1011 A1012:D1012 A1013:C1013 A1014:D1014 A1015:C1015 A1016:D1016 A1017:C1017 A1018:D1018 A1019:C1019 A1020:D1021 A1022:C1023 A1024:D1024 A1025:C1027 E1028 A1028:D1030 A1031:C1033 A1034:D1034 A1035:C1035 A1036:D1036 A1037:C1037 A1038:D1038 A1039:C1039 A1040:D1040 A1041:C1043 A1044:D1050 E1049 A1051:C1051 A1052:D1052 A1053:C1061 A1062:D1062 A1063:C1064 A1065:D1065 A1066:C1067 A1068:D1068 A1069:C1071 A1072:D1072 A1073:C1073 A1074:D1074 A1075:C1075 A1076:D1076 A1077:C1086 A1087:D1087 A1088:C1088 E1089 A1089:D1091 A1092:C1092 A1093:D1093 A1094:C1098 A1099:D1099 A1100:C1100 A1101:D1101 A1102:C1102 A1103:D1103 A1104:C1104 E1105 A1105:D1107 A1108:C1108 A1109:D1109 A1110:C1110 A1111:D1111 A1112:C1112 A1113:D1114 A1115:C1115 A1116:D1116 A1117:C1117 A1118:D1118 A1119:C1119 A1120:D1120 A1121:C1121 A1122:D1123 A1124:C1124 A1125:D1125 A1126:C1126 A1127:D1127 A1128:C1128 A1129:D1129 A1130:C1130 A1131:D1131 A1132:C1132 A1133:D1133 A1134:C1134 A1135:D1136 A1137:C1137 A1138:D1138 A1139:C1140 A1141:D1141 A1142:C1142 A1143:D1143 A1144:C1145 A1146:D1146 A1147:C1147 A1148:D1148 A1149:C1149 A1150:D1150 A1151:C1152 E1153 A1153:D1155 A1156:C1157 A1158:D1158 A1159:C1160 A1161:D1161 A1162:C1162 A1163:D1163 A1164:C1164 A1165:D1165 A1166:C1166 A1167:D1174 E1172 A1175:C1175 A1176:D1177 A1178:C1180 A1181:D1182 A1183:C1192 A1193:D1193 A1194:C1194 A1195:D1197 A1198:C1200 A1201:D1201 A1202:C1204 A1205:D1206 A1207:C1208 A1209:D1209 A1210:C1211 A1212:D1213 A1214:C1215 A1216:D1216 A1217:C1218 A1219:D1219 A1220:C1221 A1222:D1225">
    <cfRule type="expression" dxfId="66" priority="11">
      <formula>$I28="entfällt"</formula>
    </cfRule>
  </conditionalFormatting>
  <conditionalFormatting sqref="E171:G171">
    <cfRule type="expression" dxfId="65" priority="8">
      <formula>$I171="entfällt"</formula>
    </cfRule>
    <cfRule type="expression" dxfId="64" priority="9">
      <formula>$I171="entfällt"</formula>
    </cfRule>
  </conditionalFormatting>
  <conditionalFormatting sqref="E462:G462">
    <cfRule type="expression" dxfId="63" priority="7">
      <formula>$I462="entfällt"</formula>
    </cfRule>
    <cfRule type="expression" dxfId="62" priority="6">
      <formula>$I462="entfällt"</formula>
    </cfRule>
  </conditionalFormatting>
  <pageMargins left="0.59055118110236227" right="0.39370078740157483" top="0.74803149606299213" bottom="0.74803149606299213" header="0.31496062992125984" footer="0.31496062992125984"/>
  <pageSetup paperSize="9" scale="90" orientation="portrait" r:id="rId1"/>
  <headerFooter>
    <oddFooter>&amp;L&amp;F
&amp;A&amp;RSeite &amp;P</oddFooter>
  </headerFooter>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309A4B83-1777-489D-8DDF-9BE88051A10F}">
          <x14:formula1>
            <xm:f>'Données de base'!$A$13:$A$15</xm:f>
          </x14:formula1>
          <xm:sqref>E297:G297 E1223:G1225 E33:G33 E41:G41 E43:G46 E73:G73 E84:G84 E123:G123 E132:G132 E140:G140 E143:G143 E149:G149 E151:G151 E154:G154 E156:G156 E174:G174 E158:G158 E176:G176 E187:G187 E195:G195 E198:G198 E215:G215 E219:G219 E308:G308 E334:G334 E336:G336 E344:G344 E346:G346 E354:G354 E356:G356 E361:G361 E370:G370 E376:G376 E390:G390 E392:G392 E394:G394 E396:G396 E398:G398 E409:G409 E411:G411 E413:G413 E416:G416 E418:G418 E420:G420 E465:G465 E467:G467 E469:G469 E478:G478 E480:G480 E486:G486 E491:G491 E495:G495 E507:G507 E509:G509 E534:G534 E544:G544 E558:G558 E560:G560 E562:G562 E564:G564 E585:G585 E587:G587 E591:G591 E610:G610 E612:G612 E619:G619 E629:G629 E631:G631 E633:G633 E638:G638 E645:G645 E650:G650 E652:G652 E659:G659 E662:G662 E671:G671 E673:G673 E691:G691 E693:G693 E712:G712 E721:G721 E723:G723 E725:G725 E732:G732 E734:G734 E742:G742 E750:G750 E752:G752 E754:G754 E756:G756 E764:G764 E771:G771 E775:G775 E786:G786 E788:G788 E794:G794 E796:G796 E803:G803 E805:G805 E807:G807 E811:G811 E813:G813 E815:G815 E817:G817 E819:G819 E821:G821 E824:G824 E826:G826 E836:G836 E838:G838 E840:G840 E846:G846 E848:G848 E857:G857 E859:G859 E875:G875 E880:G880 E884:G884 E886:G886 E902:G902 E907:G907 E909:G909 E911:G911 E913:G913 E915:G915 E924:G924 E926:G926 E928:G928 E956:G956 E958:G958 E965:G965 E967:G967 E982:G982 E984:G984 E991:G991 E1006:G1006 E1014:G1014 E1016:G1016 E1018:G1018 E1040:G1040 E1052:G1052 E1062:G1062 E1065:G1065 E1068:G1068 E1072:G1072 E1074:G1074 E1076:G1076 E1087:G1087 E1091:G1091 E1093:G1093 E1099:G1099 E1101:G1101 E1103:G1103 E1114:G1114 E1123:G1123 E1125:G1125 E1127:G1127 E1141:G1141 E1163:G1163 E1165:G1165 E1182:G1182 E1193:G1193 E179:G179 E213:G213 E299:G299 E319:G319 E341:G341 E351:G351 E358:G358 E404:G404 E501:G501 E516:G516 E522:G522 E525:G525 E539:G539 E566:G566 E573:G573 E580:G580 E582:G582 E598:G598 E605:G605 E616:G616 E621:G621 E647:G647 E1138:G1138 E1150:G1150 E1155:G1155 E115:G115 E87:G87 E104:G104 E117:G117 E135:G135 E137:G137 E147:G147 E185:G185 E189:G189 E192:G192 E217:G217 E221:G221 E223:G223 E226:G226 E233:G233 E237:G237 E242:G242 E244:G244 E246:G246 E249:G249 E252:G252 E254:G254 E256:G256 E259:G259 E262:G262 E266:G266 E268:G268 E272:G272 E275:G275 E278:G278 E287:G287 E295:G295 E302:G302 E304:G304 E306:G306 E310:G310 E312:G312 E315:G315 E317:G317 E328:G328 E332:G332 E338:G338 E348:G348 E372:G372 E374:G374 E378:G378 E380:G380 E384:G384 E386:G386 E388:G388 E400:G400 E402:G402 E423:G423 E425:G425 E484:G484 E489:G489 E493:G493 E499:G499 E504:G504 E511:G511 E513:G513 E519:G519 E528:G528 E530:G530 E532:G532 E537:G537 E541:G541 E546:G546 E548:G548 E552:G552 E554:G554 E556:G556 E569:G569 E571:G571 E576:G576 E578:G578 E596:G596 E601:G601 E603:G603 E608:G608 E614:G614 E623:G623 E627:G627 E636:G636 E641:G641 E643:G643 E655:G655 E657:G657 E667:G667 E669:G669 E675:G675 E677:G677 E679:G679 E681:G681 E687:G687 E689:G689 E698:G698 E700:G700 E702:G702 E706:G706 E708:G708 E738:G738 E740:G740 E745:G745 E762:G762 E782:G782 E800:G800 E852:G852 E855:G855 E862:G862 E864:G864 E866:G866 E871:G871 E896:F898 E878:G878 E882:G882 E917:G917 E931:G931 E944:G944 E946:G946 E949:G949 E951:G951 E953:G953 E969:G969 E971:G971 E973:G973 E987:G987 E989:G989 E993:G993 E996:G996 E1001:G1001 E1003:G1003 E1008:G1008 E1010:G1010 E1012:G1012 E1030:G1030 E1034:G1034 E1036:G1036 E1038:G1038 E1107:G1107 E1109:G1109 E1111:G1111 E1116:G1116 E1118:G1118 E1120:G1120 E1129:G1129 E1131:G1131 E1133:G1133 E1136:G1136 E1146:G1146 E1148:G1148 E1161:G1161 E1174:G1174 E1177:G1177 E203:G203 E183:G183 E201:G201 E205:G205 E207:G207 E209:G209 E239:G239 E270:G270 E280:G280 E282:G282 E284:G284 E291:G291 E382:G382 E429:G429 E431:G431 E436:G436 E438:G438 E440:G440 E442:G442 E444:G444 E446:G446 E448:G448 E451:G451 E453:G453 E456:G456 E550:G550 E589:G589 E593:G593 E664:G664 E748:G748 E759:G759 E767:G767 E778:G778 E780:G780 E790:G790 E798:G798 E809:G809 E869:G869 E888:G888 E905:G905 E921:G921 E933:G933 E936:G936 E939:G939 E975:G975 E978:G978 E998:G998 E1021:G1021 E1024:G1024 E1143:G1143 E1158:G1158 E1197:G1197 E1201:G1201 E1206:G1206 E1209:G1209 E1213:G1213 E1216:G1216 E1219:G1219 E168:G170 E459:G461 E715:G717 E31:G31 E1168:G1170 E1045:G1047 E830:F832</xm:sqref>
        </x14:dataValidation>
        <x14:dataValidation type="list" allowBlank="1" showInputMessage="1" showErrorMessage="1" xr:uid="{A7CE6EE3-8BFB-4FD8-BC83-EE86BA190BC0}">
          <x14:formula1>
            <xm:f>'Données de base'!$A$2:$A$6</xm:f>
          </x14:formula1>
          <xm:sqref>K262:K264 K221:K222 K290:K292 K413:K414 K194:K210 K467:K481 K360:K406 K488:K496 K137:K152 K673:K713 K645:K665 K866:K867 K955:K963 K923:K929 K1030:K1035 K409:K410 K596:K639 K532:K535 K1038:K1039 K759:K760 K158:K166 K770:K791 K31:K32 K1006:K1018 K981:K1004 K1051:K1166 K1020:K1027 J32 K1171:K1221 K425:K457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7F103-7FBD-4650-8F11-84B384FDDACF}">
  <sheetPr>
    <tabColor theme="6" tint="0.39997558519241921"/>
  </sheetPr>
  <dimension ref="A1:N379"/>
  <sheetViews>
    <sheetView workbookViewId="0">
      <selection activeCell="A8" sqref="A8:E8"/>
    </sheetView>
  </sheetViews>
  <sheetFormatPr baseColWidth="10" defaultColWidth="10.85546875" defaultRowHeight="15" x14ac:dyDescent="0.25"/>
  <cols>
    <col min="1" max="1" width="31.5703125" customWidth="1"/>
    <col min="2" max="2" width="14.85546875" customWidth="1"/>
    <col min="3" max="3" width="18.42578125" customWidth="1"/>
    <col min="4" max="4" width="15.85546875" customWidth="1"/>
    <col min="5" max="5" width="19.5703125" customWidth="1"/>
  </cols>
  <sheetData>
    <row r="1" spans="1:14" s="35" customFormat="1" ht="41.1" customHeight="1" x14ac:dyDescent="0.25">
      <c r="A1" s="127" t="str">
        <f>'01 TITRE CONTRÔLE PÉRIODIQUE'!A1</f>
        <v>CANTON ….</v>
      </c>
      <c r="B1" s="128"/>
      <c r="C1" s="128"/>
      <c r="D1" s="128"/>
      <c r="E1" s="980"/>
    </row>
    <row r="2" spans="1:14" ht="18.600000000000001" customHeight="1" x14ac:dyDescent="0.25">
      <c r="A2" s="27" t="str">
        <f>'01 TITRE CONTRÔLE PÉRIODIQUE'!A2</f>
        <v>Protection …...</v>
      </c>
      <c r="B2" s="2"/>
      <c r="C2" s="2"/>
      <c r="D2" s="2"/>
      <c r="E2" s="981"/>
      <c r="N2" s="19"/>
    </row>
    <row r="3" spans="1:14" ht="15.6" customHeight="1" x14ac:dyDescent="0.25">
      <c r="A3" s="28" t="str">
        <f>'01 TITRE CONTRÔLE PÉRIODIQUE'!A3</f>
        <v>Protectio</v>
      </c>
      <c r="B3" s="2"/>
      <c r="C3" s="2"/>
      <c r="D3" s="2"/>
      <c r="E3" s="981"/>
    </row>
    <row r="4" spans="1:14" ht="15.6" customHeight="1" x14ac:dyDescent="0.25">
      <c r="A4" s="29" t="str">
        <f>'01 TITRE CONTRÔLE PÉRIODIQUE'!A4</f>
        <v>Adresse</v>
      </c>
      <c r="B4" s="2"/>
      <c r="C4" s="2"/>
      <c r="D4" s="2"/>
      <c r="E4" s="981"/>
    </row>
    <row r="5" spans="1:14" ht="15.6" customHeight="1" x14ac:dyDescent="0.25">
      <c r="A5" s="29" t="str">
        <f>'01 TITRE CONTRÔLE PÉRIODIQUE'!A5</f>
        <v>CH-XXXX ….</v>
      </c>
      <c r="B5" s="2"/>
      <c r="C5" s="2"/>
      <c r="D5" s="30"/>
      <c r="E5" s="981"/>
    </row>
    <row r="6" spans="1:14" ht="15.6" customHeight="1" thickBot="1" x14ac:dyDescent="0.3">
      <c r="A6" s="31" t="str">
        <f>'01 TITRE CONTRÔLE PÉRIODIQUE'!A6</f>
        <v>.</v>
      </c>
      <c r="B6" s="32"/>
      <c r="C6" s="32"/>
      <c r="D6" s="33"/>
      <c r="E6" s="982"/>
    </row>
    <row r="7" spans="1:14" ht="15.6" customHeight="1" thickBot="1" x14ac:dyDescent="0.3"/>
    <row r="8" spans="1:14" ht="99.6" customHeight="1" thickBot="1" x14ac:dyDescent="0.3">
      <c r="A8" s="984" t="s">
        <v>2496</v>
      </c>
      <c r="B8" s="985"/>
      <c r="C8" s="985"/>
      <c r="D8" s="985"/>
      <c r="E8" s="986"/>
    </row>
    <row r="9" spans="1:14" ht="17.100000000000001" customHeight="1" thickBot="1" x14ac:dyDescent="0.3">
      <c r="I9" s="107"/>
    </row>
    <row r="10" spans="1:14" s="268" customFormat="1" ht="12.75" x14ac:dyDescent="0.25">
      <c r="A10" s="561" t="s">
        <v>2400</v>
      </c>
      <c r="B10" s="574">
        <v>46023</v>
      </c>
      <c r="C10" s="550"/>
      <c r="D10" s="550"/>
      <c r="E10" s="551"/>
    </row>
    <row r="11" spans="1:14" s="268" customFormat="1" ht="12.75" x14ac:dyDescent="0.25">
      <c r="A11" s="563" t="s">
        <v>2401</v>
      </c>
      <c r="B11" s="571"/>
      <c r="C11" s="269"/>
      <c r="D11" s="269"/>
      <c r="E11" s="270"/>
    </row>
    <row r="12" spans="1:14" s="268" customFormat="1" ht="12.75" x14ac:dyDescent="0.25">
      <c r="A12" s="562" t="s">
        <v>2402</v>
      </c>
      <c r="B12" s="571"/>
      <c r="C12" s="269"/>
      <c r="D12" s="269"/>
      <c r="E12" s="270"/>
    </row>
    <row r="13" spans="1:14" s="268" customFormat="1" ht="12.75" x14ac:dyDescent="0.25">
      <c r="A13" s="604" t="s">
        <v>2446</v>
      </c>
      <c r="B13" s="544" t="str">
        <f>IF('01 TITRE CONTRÔLE PÉRIODIQUE'!B11&gt;0,'01 TITRE CONTRÔLE PÉRIODIQUE'!B11,"")</f>
        <v>Musterstadt</v>
      </c>
      <c r="C13" s="545"/>
      <c r="D13" s="999" t="str">
        <f>IF('01 TITRE CONTRÔLE PÉRIODIQUE'!D11&gt;0,'01 TITRE CONTRÔLE PÉRIODIQUE'!D11,"")</f>
        <v>ORPC Muster</v>
      </c>
      <c r="E13" s="1001"/>
    </row>
    <row r="14" spans="1:14" s="268" customFormat="1" ht="13.7" customHeight="1" x14ac:dyDescent="0.25">
      <c r="A14" s="605" t="s">
        <v>2448</v>
      </c>
      <c r="B14" s="606" t="str">
        <f>IF('01 TITRE CONTRÔLE PÉRIODIQUE'!B12&gt;0,'01 TITRE CONTRÔLE PÉRIODIQUE'!B12,"")</f>
        <v>PC I / Po att II*</v>
      </c>
      <c r="C14" s="545"/>
      <c r="D14" s="545"/>
      <c r="E14" s="546"/>
      <c r="G14" s="529"/>
    </row>
    <row r="15" spans="1:14" s="268" customFormat="1" ht="14.45" customHeight="1" x14ac:dyDescent="0.25">
      <c r="A15" s="564" t="s">
        <v>2436</v>
      </c>
      <c r="B15" s="271">
        <f>IF('01 TITRE CONTRÔLE PÉRIODIQUE'!B13&gt;0,'01 TITRE CONTRÔLE PÉRIODIQUE'!B13,"")</f>
        <v>111111</v>
      </c>
      <c r="C15" s="271">
        <f>IF('01 TITRE CONTRÔLE PÉRIODIQUE'!C13&gt;0,'01 TITRE CONTRÔLE PÉRIODIQUE'!C13,"")</f>
        <v>22222</v>
      </c>
      <c r="D15" s="576" t="str">
        <f>IF('01 TITRE CONTRÔLE PÉRIODIQUE'!D13&gt;0,'01 TITRE CONTRÔLE PÉRIODIQUE'!D13,"")</f>
        <v>3333-44444</v>
      </c>
      <c r="E15" s="577"/>
      <c r="G15" s="530"/>
    </row>
    <row r="16" spans="1:14" s="268" customFormat="1" ht="12.75" x14ac:dyDescent="0.25">
      <c r="A16" s="254" t="s">
        <v>23</v>
      </c>
      <c r="B16" s="999" t="str">
        <f>IF('01 TITRE CONTRÔLE PÉRIODIQUE'!B14&gt;0,'01 TITRE CONTRÔLE PÉRIODIQUE'!B14,"")</f>
        <v>Musterstrasse 4</v>
      </c>
      <c r="C16" s="1000"/>
      <c r="D16" s="1000"/>
      <c r="E16" s="546"/>
      <c r="G16" s="529"/>
    </row>
    <row r="17" spans="1:9" s="268" customFormat="1" ht="12.75" x14ac:dyDescent="0.25">
      <c r="A17" s="538" t="s">
        <v>2397</v>
      </c>
      <c r="B17" s="271">
        <f>IF('01 TITRE CONTRÔLE PÉRIODIQUE'!B15&gt;0,'01 TITRE CONTRÔLE PÉRIODIQUE'!B15,"")</f>
        <v>5555</v>
      </c>
      <c r="C17" s="999" t="str">
        <f>IF('01 TITRE CONTRÔLE PÉRIODIQUE'!C15&gt;0,'01 TITRE CONTRÔLE PÉRIODIQUE'!C15,"")</f>
        <v>Musterdorf</v>
      </c>
      <c r="D17" s="1000"/>
      <c r="E17" s="546"/>
      <c r="G17" s="531"/>
    </row>
    <row r="18" spans="1:9" s="268" customFormat="1" ht="12.75" x14ac:dyDescent="0.25">
      <c r="A18" s="537" t="s">
        <v>2392</v>
      </c>
      <c r="B18" s="271">
        <f>IF('01 TITRE CONTRÔLE PÉRIODIQUE'!B16&gt;0,'01 TITRE CONTRÔLE PÉRIODIQUE'!B16,"")</f>
        <v>222222</v>
      </c>
      <c r="C18" s="576">
        <f>IF('01 TITRE CONTRÔLE PÉRIODIQUE'!C16&gt;0,'01 TITRE CONTRÔLE PÉRIODIQUE'!C16,"")</f>
        <v>333333</v>
      </c>
      <c r="D18" s="997"/>
      <c r="E18" s="998"/>
      <c r="G18" s="529"/>
    </row>
    <row r="19" spans="1:9" s="268" customFormat="1" ht="12.75" x14ac:dyDescent="0.25">
      <c r="A19" s="528" t="s">
        <v>2289</v>
      </c>
      <c r="B19" s="271" t="str">
        <f>IF('01 TITRE CONTRÔLE PÉRIODIQUE'!B17&gt;0,'01 TITRE CONTRÔLE PÉRIODIQUE'!B17,"")</f>
        <v>pleine valeur</v>
      </c>
      <c r="C19" s="576"/>
      <c r="D19" s="545"/>
      <c r="E19" s="577"/>
      <c r="G19" s="529"/>
    </row>
    <row r="20" spans="1:9" s="268" customFormat="1" ht="12.75" customHeight="1" x14ac:dyDescent="0.25">
      <c r="A20" s="987" t="s">
        <v>2439</v>
      </c>
      <c r="B20" s="988"/>
      <c r="C20" s="988"/>
      <c r="D20" s="545">
        <f>IF('01 TITRE CONTRÔLE PÉRIODIQUE'!D18&gt;0,'01 TITRE CONTRÔLE PÉRIODIQUE'!D18,"")</f>
        <v>2000</v>
      </c>
      <c r="E20" s="575"/>
      <c r="G20" s="978"/>
      <c r="H20" s="979"/>
      <c r="I20" s="979"/>
    </row>
    <row r="21" spans="1:9" s="268" customFormat="1" ht="14.85" customHeight="1" x14ac:dyDescent="0.25">
      <c r="A21" s="987" t="s">
        <v>2438</v>
      </c>
      <c r="B21" s="988"/>
      <c r="C21" s="988"/>
      <c r="D21" s="578">
        <f>IF('01 TITRE CONTRÔLE PÉRIODIQUE'!D19&gt;0,'01 TITRE CONTRÔLE PÉRIODIQUE'!D19,"")</f>
        <v>45660</v>
      </c>
      <c r="E21" s="579"/>
      <c r="G21" s="978"/>
      <c r="H21" s="979"/>
      <c r="I21" s="979"/>
    </row>
    <row r="22" spans="1:9" s="268" customFormat="1" ht="14.85" customHeight="1" x14ac:dyDescent="0.25">
      <c r="A22" s="987" t="s">
        <v>2437</v>
      </c>
      <c r="B22" s="988"/>
      <c r="C22" s="988"/>
      <c r="D22" s="578">
        <f>IF('01 TITRE CONTRÔLE PÉRIODIQUE'!D20&gt;0,'01 TITRE CONTRÔLE PÉRIODIQUE'!D20,"")</f>
        <v>45661</v>
      </c>
      <c r="E22" s="579"/>
      <c r="G22" s="978"/>
      <c r="H22" s="979"/>
      <c r="I22" s="979"/>
    </row>
    <row r="23" spans="1:9" s="268" customFormat="1" ht="14.85" customHeight="1" thickBot="1" x14ac:dyDescent="0.3">
      <c r="A23" s="989" t="s">
        <v>2293</v>
      </c>
      <c r="B23" s="990"/>
      <c r="C23" s="990"/>
      <c r="D23" s="580">
        <f>IF('01 TITRE CONTRÔLE PÉRIODIQUE'!D21&gt;0,'01 TITRE CONTRÔLE PÉRIODIQUE'!D21,"")</f>
        <v>45662</v>
      </c>
      <c r="E23" s="581"/>
      <c r="G23" s="978"/>
      <c r="H23" s="979"/>
      <c r="I23" s="979"/>
    </row>
    <row r="24" spans="1:9" ht="4.5" customHeight="1" thickBot="1" x14ac:dyDescent="0.3">
      <c r="A24" s="34"/>
      <c r="B24" s="34"/>
      <c r="C24" s="34"/>
      <c r="D24" s="34"/>
      <c r="E24" s="34"/>
    </row>
    <row r="25" spans="1:9" s="35" customFormat="1" ht="23.1" customHeight="1" thickBot="1" x14ac:dyDescent="0.3">
      <c r="A25" s="991" t="str">
        <f>"Participants au premier contrôle subséquent du "&amp;TEXT(B10,"TT.MM.JJJJ")</f>
        <v>Participants au premier contrôle subséquent du 01.01.2026</v>
      </c>
      <c r="B25" s="992"/>
      <c r="C25" s="992"/>
      <c r="D25" s="992"/>
      <c r="E25" s="993"/>
    </row>
    <row r="26" spans="1:9" s="268" customFormat="1" ht="15" customHeight="1" x14ac:dyDescent="0.25">
      <c r="A26" s="614" t="s">
        <v>2447</v>
      </c>
      <c r="B26" s="888" t="s">
        <v>2298</v>
      </c>
      <c r="C26" s="889"/>
      <c r="D26" s="888" t="s">
        <v>2294</v>
      </c>
      <c r="E26" s="890"/>
    </row>
    <row r="27" spans="1:9" s="268" customFormat="1" ht="12.75" x14ac:dyDescent="0.25">
      <c r="A27" s="613" t="s">
        <v>2295</v>
      </c>
      <c r="B27" s="1002"/>
      <c r="C27" s="1003"/>
      <c r="D27" s="920"/>
      <c r="E27" s="921"/>
    </row>
    <row r="28" spans="1:9" s="268" customFormat="1" ht="12.75" x14ac:dyDescent="0.25">
      <c r="A28" s="273"/>
      <c r="B28" s="893"/>
      <c r="C28" s="910"/>
      <c r="D28" s="922"/>
      <c r="E28" s="923"/>
    </row>
    <row r="29" spans="1:9" s="268" customFormat="1" ht="12.75" x14ac:dyDescent="0.25">
      <c r="A29" s="274"/>
      <c r="B29" s="895"/>
      <c r="C29" s="911"/>
      <c r="D29" s="903"/>
      <c r="E29" s="916"/>
    </row>
    <row r="30" spans="1:9" s="268" customFormat="1" ht="12.75" x14ac:dyDescent="0.25">
      <c r="A30" s="532" t="s">
        <v>2307</v>
      </c>
      <c r="B30" s="891"/>
      <c r="C30" s="912"/>
      <c r="D30" s="913"/>
      <c r="E30" s="914"/>
    </row>
    <row r="31" spans="1:9" s="268" customFormat="1" ht="12.75" x14ac:dyDescent="0.25">
      <c r="A31" s="276"/>
      <c r="B31" s="895"/>
      <c r="C31" s="911"/>
      <c r="D31" s="903"/>
      <c r="E31" s="916"/>
    </row>
    <row r="32" spans="1:9" s="268" customFormat="1" ht="12.75" x14ac:dyDescent="0.25">
      <c r="A32" s="533" t="s">
        <v>2296</v>
      </c>
      <c r="B32" s="891"/>
      <c r="C32" s="912"/>
      <c r="D32" s="913"/>
      <c r="E32" s="914"/>
    </row>
    <row r="33" spans="1:5" s="268" customFormat="1" ht="12.75" x14ac:dyDescent="0.25">
      <c r="A33" s="273"/>
      <c r="B33" s="893"/>
      <c r="C33" s="910"/>
      <c r="D33" s="901"/>
      <c r="E33" s="915"/>
    </row>
    <row r="34" spans="1:5" s="268" customFormat="1" ht="12.75" x14ac:dyDescent="0.25">
      <c r="A34" s="276"/>
      <c r="B34" s="895"/>
      <c r="C34" s="911"/>
      <c r="D34" s="903"/>
      <c r="E34" s="916"/>
    </row>
    <row r="35" spans="1:5" s="268" customFormat="1" ht="13.5" thickBot="1" x14ac:dyDescent="0.3">
      <c r="A35" s="534" t="s">
        <v>2297</v>
      </c>
      <c r="B35" s="897"/>
      <c r="C35" s="919"/>
      <c r="D35" s="917"/>
      <c r="E35" s="918"/>
    </row>
    <row r="36" spans="1:5" s="268" customFormat="1" ht="18" customHeight="1" x14ac:dyDescent="0.25">
      <c r="A36" s="279"/>
      <c r="B36" s="280"/>
      <c r="C36" s="280"/>
      <c r="D36" s="281"/>
      <c r="E36" s="281"/>
    </row>
    <row r="37" spans="1:5" s="268" customFormat="1" ht="23.45" hidden="1" customHeight="1" thickBot="1" x14ac:dyDescent="0.3">
      <c r="A37" s="994" t="str">
        <f>"Teilnehmer zweiten Nachkontrolle vom "&amp;TEXT(B11,"TT.MM.JJJJ")</f>
        <v>Teilnehmer zweiten Nachkontrolle vom 00.01.1900</v>
      </c>
      <c r="B37" s="995"/>
      <c r="C37" s="995"/>
      <c r="D37" s="995"/>
      <c r="E37" s="996"/>
    </row>
    <row r="38" spans="1:5" s="268" customFormat="1" ht="12.75" hidden="1" x14ac:dyDescent="0.25">
      <c r="A38" s="272" t="s">
        <v>20</v>
      </c>
      <c r="B38" s="905" t="s">
        <v>35</v>
      </c>
      <c r="C38" s="909"/>
      <c r="D38" s="899" t="s">
        <v>19</v>
      </c>
      <c r="E38" s="973"/>
    </row>
    <row r="39" spans="1:5" s="268" customFormat="1" ht="12.75" hidden="1" x14ac:dyDescent="0.25">
      <c r="A39" s="273"/>
      <c r="B39" s="893"/>
      <c r="C39" s="910"/>
      <c r="D39" s="922"/>
      <c r="E39" s="923"/>
    </row>
    <row r="40" spans="1:5" s="268" customFormat="1" ht="12.75" hidden="1" x14ac:dyDescent="0.25">
      <c r="A40" s="274"/>
      <c r="B40" s="895"/>
      <c r="C40" s="911"/>
      <c r="D40" s="903"/>
      <c r="E40" s="916"/>
    </row>
    <row r="41" spans="1:5" s="268" customFormat="1" ht="12.75" hidden="1" x14ac:dyDescent="0.25">
      <c r="A41" s="275" t="s">
        <v>29</v>
      </c>
      <c r="B41" s="891" t="s">
        <v>35</v>
      </c>
      <c r="C41" s="912"/>
      <c r="D41" s="913" t="s">
        <v>19</v>
      </c>
      <c r="E41" s="914"/>
    </row>
    <row r="42" spans="1:5" s="268" customFormat="1" ht="12.75" hidden="1" x14ac:dyDescent="0.25">
      <c r="A42" s="276"/>
      <c r="B42" s="895"/>
      <c r="C42" s="911"/>
      <c r="D42" s="903"/>
      <c r="E42" s="916"/>
    </row>
    <row r="43" spans="1:5" s="268" customFormat="1" ht="12.75" hidden="1" x14ac:dyDescent="0.25">
      <c r="A43" s="277" t="s">
        <v>22</v>
      </c>
      <c r="B43" s="891" t="s">
        <v>35</v>
      </c>
      <c r="C43" s="912"/>
      <c r="D43" s="913" t="s">
        <v>19</v>
      </c>
      <c r="E43" s="914"/>
    </row>
    <row r="44" spans="1:5" s="268" customFormat="1" ht="12.75" hidden="1" x14ac:dyDescent="0.25">
      <c r="A44" s="273"/>
      <c r="B44" s="893"/>
      <c r="C44" s="910"/>
      <c r="D44" s="901"/>
      <c r="E44" s="915"/>
    </row>
    <row r="45" spans="1:5" s="268" customFormat="1" ht="12.75" hidden="1" x14ac:dyDescent="0.25">
      <c r="A45" s="276"/>
      <c r="B45" s="895"/>
      <c r="C45" s="911"/>
      <c r="D45" s="903"/>
      <c r="E45" s="916"/>
    </row>
    <row r="46" spans="1:5" s="268" customFormat="1" ht="13.5" hidden="1" thickBot="1" x14ac:dyDescent="0.3">
      <c r="A46" s="278" t="s">
        <v>21</v>
      </c>
      <c r="B46" s="897"/>
      <c r="C46" s="919"/>
      <c r="D46" s="917"/>
      <c r="E46" s="918"/>
    </row>
    <row r="47" spans="1:5" s="268" customFormat="1" ht="8.1" hidden="1" customHeight="1" thickBot="1" x14ac:dyDescent="0.3">
      <c r="A47" s="282"/>
      <c r="B47" s="283"/>
      <c r="C47" s="284"/>
      <c r="D47" s="285"/>
      <c r="E47" s="286"/>
    </row>
    <row r="48" spans="1:5" s="268" customFormat="1" ht="23.1" hidden="1" customHeight="1" thickBot="1" x14ac:dyDescent="0.3">
      <c r="A48" s="975" t="str">
        <f>"Teilnehmer dritten Nachkontrolle vom "&amp;TEXT(B12,"TT.MM.JJJJ")</f>
        <v>Teilnehmer dritten Nachkontrolle vom 00.01.1900</v>
      </c>
      <c r="B48" s="976"/>
      <c r="C48" s="976"/>
      <c r="D48" s="976"/>
      <c r="E48" s="977"/>
    </row>
    <row r="49" spans="1:5" s="268" customFormat="1" ht="12.75" hidden="1" x14ac:dyDescent="0.25">
      <c r="A49" s="272" t="s">
        <v>20</v>
      </c>
      <c r="B49" s="899" t="s">
        <v>35</v>
      </c>
      <c r="C49" s="900"/>
      <c r="D49" s="905" t="s">
        <v>19</v>
      </c>
      <c r="E49" s="906"/>
    </row>
    <row r="50" spans="1:5" s="268" customFormat="1" ht="12.75" hidden="1" x14ac:dyDescent="0.25">
      <c r="A50" s="273"/>
      <c r="B50" s="901"/>
      <c r="C50" s="902"/>
      <c r="D50" s="907"/>
      <c r="E50" s="908"/>
    </row>
    <row r="51" spans="1:5" s="268" customFormat="1" ht="12.75" hidden="1" x14ac:dyDescent="0.25">
      <c r="A51" s="274"/>
      <c r="B51" s="903"/>
      <c r="C51" s="904"/>
      <c r="D51" s="895"/>
      <c r="E51" s="896"/>
    </row>
    <row r="52" spans="1:5" s="268" customFormat="1" ht="12.75" hidden="1" x14ac:dyDescent="0.25">
      <c r="A52" s="275" t="s">
        <v>29</v>
      </c>
      <c r="B52" s="913" t="s">
        <v>35</v>
      </c>
      <c r="C52" s="974"/>
      <c r="D52" s="891" t="s">
        <v>19</v>
      </c>
      <c r="E52" s="892"/>
    </row>
    <row r="53" spans="1:5" s="268" customFormat="1" ht="12.75" hidden="1" x14ac:dyDescent="0.25">
      <c r="A53" s="276"/>
      <c r="B53" s="903"/>
      <c r="C53" s="904"/>
      <c r="D53" s="895"/>
      <c r="E53" s="896"/>
    </row>
    <row r="54" spans="1:5" s="268" customFormat="1" ht="12.75" hidden="1" x14ac:dyDescent="0.25">
      <c r="A54" s="277" t="s">
        <v>22</v>
      </c>
      <c r="B54" s="913" t="s">
        <v>35</v>
      </c>
      <c r="C54" s="974"/>
      <c r="D54" s="891" t="s">
        <v>19</v>
      </c>
      <c r="E54" s="892"/>
    </row>
    <row r="55" spans="1:5" s="268" customFormat="1" ht="12.75" hidden="1" x14ac:dyDescent="0.25">
      <c r="A55" s="273"/>
      <c r="B55" s="901"/>
      <c r="C55" s="902"/>
      <c r="D55" s="893"/>
      <c r="E55" s="894"/>
    </row>
    <row r="56" spans="1:5" s="268" customFormat="1" ht="12.75" hidden="1" x14ac:dyDescent="0.25">
      <c r="A56" s="276"/>
      <c r="B56" s="903"/>
      <c r="C56" s="904"/>
      <c r="D56" s="895"/>
      <c r="E56" s="896"/>
    </row>
    <row r="57" spans="1:5" s="268" customFormat="1" ht="13.5" hidden="1" thickBot="1" x14ac:dyDescent="0.3">
      <c r="A57" s="278" t="s">
        <v>21</v>
      </c>
      <c r="B57" s="917"/>
      <c r="C57" s="972"/>
      <c r="D57" s="897"/>
      <c r="E57" s="898"/>
    </row>
    <row r="58" spans="1:5" s="259" customFormat="1" ht="12.75" hidden="1" x14ac:dyDescent="0.2">
      <c r="A58" s="287"/>
      <c r="B58" s="288"/>
      <c r="C58" s="289"/>
      <c r="D58" s="290"/>
      <c r="E58" s="291"/>
    </row>
    <row r="59" spans="1:5" s="268" customFormat="1" ht="20.100000000000001" customHeight="1" x14ac:dyDescent="0.25">
      <c r="A59" s="983" t="s">
        <v>2311</v>
      </c>
      <c r="B59" s="983"/>
      <c r="C59" s="292"/>
      <c r="D59" s="293"/>
      <c r="E59" s="294"/>
    </row>
    <row r="60" spans="1:5" s="268" customFormat="1" ht="20.100000000000001" customHeight="1" x14ac:dyDescent="0.25">
      <c r="A60" s="956" t="s">
        <v>2305</v>
      </c>
      <c r="B60" s="956"/>
      <c r="C60" s="292" t="str">
        <f>IF('01 TITRE CONTRÔLE PÉRIODIQUE'!B11&gt;0,'01 TITRE CONTRÔLE PÉRIODIQUE'!B11,"")</f>
        <v>Musterstadt</v>
      </c>
      <c r="D60" s="293"/>
      <c r="E60" s="294"/>
    </row>
    <row r="61" spans="1:5" s="268" customFormat="1" ht="20.100000000000001" customHeight="1" x14ac:dyDescent="0.25">
      <c r="A61" s="956" t="s">
        <v>2306</v>
      </c>
      <c r="B61" s="956"/>
      <c r="C61" s="292" t="str">
        <f>IF('01 TITRE CONTRÔLE PÉRIODIQUE'!D11&gt;0,'01 TITRE CONTRÔLE PÉRIODIQUE'!D11,"")</f>
        <v>ORPC Muster</v>
      </c>
      <c r="D61" s="293"/>
      <c r="E61" s="294"/>
    </row>
    <row r="62" spans="1:5" s="268" customFormat="1" ht="12.75" x14ac:dyDescent="0.2">
      <c r="A62" s="956" t="s">
        <v>2308</v>
      </c>
      <c r="B62" s="956"/>
      <c r="C62" s="295" t="s">
        <v>30</v>
      </c>
      <c r="D62" s="293"/>
      <c r="E62" s="294"/>
    </row>
    <row r="63" spans="1:5" s="268" customFormat="1" ht="20.100000000000001" customHeight="1" x14ac:dyDescent="0.25">
      <c r="A63" s="956" t="s">
        <v>2449</v>
      </c>
      <c r="B63" s="956"/>
      <c r="C63" s="292" t="str">
        <f>'01 TITRE CONTRÔLE PÉRIODIQUE'!B12&amp;"  "&amp;'01 TITRE CONTRÔLE PÉRIODIQUE'!C15&amp;" "</f>
        <v xml:space="preserve">PC I / Po att II*  Musterdorf </v>
      </c>
      <c r="D63" s="293"/>
      <c r="E63" s="294"/>
    </row>
    <row r="64" spans="1:5" ht="16.5" customHeight="1" x14ac:dyDescent="0.25">
      <c r="A64" s="100"/>
      <c r="B64" s="100"/>
      <c r="C64" s="101"/>
      <c r="D64" s="102"/>
      <c r="E64" s="38"/>
    </row>
    <row r="65" spans="1:6" ht="5.45" customHeight="1" x14ac:dyDescent="0.25">
      <c r="A65" s="100"/>
      <c r="B65" s="100"/>
      <c r="C65" s="101"/>
      <c r="D65" s="102"/>
      <c r="E65" s="38"/>
    </row>
    <row r="66" spans="1:6" s="34" customFormat="1" ht="19.350000000000001" customHeight="1" x14ac:dyDescent="0.25">
      <c r="A66" s="60" t="str">
        <f>"Résultat du premier contrôle subséquent après CPC du "&amp;TEXT(B10,"TT.MM.JJJJ")</f>
        <v>Résultat du premier contrôle subséquent après CPC du 01.01.2026</v>
      </c>
      <c r="B66" s="36"/>
      <c r="C66" s="36"/>
      <c r="D66" s="37"/>
      <c r="E66" s="36"/>
    </row>
    <row r="67" spans="1:6" s="34" customFormat="1" ht="14.45" customHeight="1" thickBot="1" x14ac:dyDescent="0.25">
      <c r="D67" s="38"/>
    </row>
    <row r="68" spans="1:6" s="103" customFormat="1" ht="25.35" customHeight="1" x14ac:dyDescent="0.25">
      <c r="A68" s="82" t="s">
        <v>2248</v>
      </c>
      <c r="B68" s="361" t="s">
        <v>2226</v>
      </c>
      <c r="C68" s="362" t="s">
        <v>2227</v>
      </c>
      <c r="D68" s="363" t="s">
        <v>2228</v>
      </c>
      <c r="E68" s="364" t="s">
        <v>2231</v>
      </c>
    </row>
    <row r="69" spans="1:6" s="47" customFormat="1" ht="25.35" customHeight="1" x14ac:dyDescent="0.25">
      <c r="A69" s="525" t="s">
        <v>2225</v>
      </c>
      <c r="B69" s="44">
        <f>COUNTIFS('05 LC CONTRÔLES SUBSÉQUENTS'!$D$9:$D$144,"M",'05 LC CONTRÔLES SUBSÉQUENTS'!$E$9:$E$144,"Défaut")</f>
        <v>0</v>
      </c>
      <c r="C69" s="45">
        <f>COUNTIFS('05 LC CONTRÔLES SUBSÉQUENTS'!$D$9:$D$144,"I",'05 LC CONTRÔLES SUBSÉQUENTS'!$E$9:$E$144,"Défaut")</f>
        <v>0</v>
      </c>
      <c r="D69" s="46">
        <f>COUNTIFS('05 LC CONTRÔLES SUBSÉQUENTS'!$D$9:$D$144,"G",'05 LC CONTRÔLES SUBSÉQUENTS'!$E$9:$E$144,"Défaut")</f>
        <v>0</v>
      </c>
      <c r="E69" s="79">
        <f>COUNTIFS('05 LC CONTRÔLES SUBSÉQUENTS'!$D$9:$D$144,"S",'05 LC CONTRÔLES SUBSÉQUENTS'!$E$9:$E$144,"Défaut")</f>
        <v>0</v>
      </c>
    </row>
    <row r="70" spans="1:6" s="47" customFormat="1" ht="25.35" customHeight="1" x14ac:dyDescent="0.25">
      <c r="A70" s="525" t="s">
        <v>2218</v>
      </c>
      <c r="B70" s="44">
        <f>COUNTIFS('05 LC CONTRÔLES SUBSÉQUENTS'!$D$152:$D$435,"M",'05 LC CONTRÔLES SUBSÉQUENTS'!$E$152:$E$435,"Défaut")</f>
        <v>0</v>
      </c>
      <c r="C70" s="45">
        <f>COUNTIFS('05 LC CONTRÔLES SUBSÉQUENTS'!$D$152:$D$435,"I",'05 LC CONTRÔLES SUBSÉQUENTS'!$E$152:$E$435,"Défaut")</f>
        <v>0</v>
      </c>
      <c r="D70" s="46">
        <f>COUNTIFS('05 LC CONTRÔLES SUBSÉQUENTS'!$D$152:$D$435,"G",'05 LC CONTRÔLES SUBSÉQUENTS'!$E$152:$E$435,"Défaut")</f>
        <v>0</v>
      </c>
      <c r="E70" s="79">
        <f>COUNTIFS('05 LC CONTRÔLES SUBSÉQUENTS'!$D$152:$D$435,"S",'05 LC CONTRÔLES SUBSÉQUENTS'!$E$152:$E$435,"Défaut")</f>
        <v>0</v>
      </c>
    </row>
    <row r="71" spans="1:6" s="47" customFormat="1" ht="25.35" customHeight="1" x14ac:dyDescent="0.25">
      <c r="A71" s="525" t="s">
        <v>2219</v>
      </c>
      <c r="B71" s="44">
        <f>COUNTIFS('05 LC CONTRÔLES SUBSÉQUENTS'!$D$443:$D$691,"M",'05 LC CONTRÔLES SUBSÉQUENTS'!$E$443:$E$691,"Défaut")</f>
        <v>0</v>
      </c>
      <c r="C71" s="45">
        <f>COUNTIFS('05 LC CONTRÔLES SUBSÉQUENTS'!$D$443:$D$691,"I",'05 LC CONTRÔLES SUBSÉQUENTS'!$E$443:$E$691,"Défaut")</f>
        <v>0</v>
      </c>
      <c r="D71" s="46">
        <f>COUNTIFS('05 LC CONTRÔLES SUBSÉQUENTS'!$D$443:$D$691,"G",'05 LC CONTRÔLES SUBSÉQUENTS'!$E$443:$E$691,"Défaut")</f>
        <v>0</v>
      </c>
      <c r="E71" s="79">
        <f>COUNTIFS('05 LC CONTRÔLES SUBSÉQUENTS'!$D$443:$D$691,"S",'05 LC CONTRÔLES SUBSÉQUENTS'!$E$443:$E$691,"Défaut")</f>
        <v>0</v>
      </c>
    </row>
    <row r="72" spans="1:6" s="47" customFormat="1" ht="25.35" customHeight="1" x14ac:dyDescent="0.25">
      <c r="A72" s="525" t="s">
        <v>2220</v>
      </c>
      <c r="B72" s="44">
        <f>COUNTIFS('05 LC CONTRÔLES SUBSÉQUENTS'!$D$699:$D$806,"M",'05 LC CONTRÔLES SUBSÉQUENTS'!$E$699:$E$806,"Défaut")</f>
        <v>0</v>
      </c>
      <c r="C72" s="45">
        <f>COUNTIFS('05 LC CONTRÔLES SUBSÉQUENTS'!$D$699:$D$806,"I",'05 LC CONTRÔLES SUBSÉQUENTS'!$E$699:$E$806,"Défaut")</f>
        <v>0</v>
      </c>
      <c r="D72" s="46">
        <f>COUNTIFS('05 LC CONTRÔLES SUBSÉQUENTS'!$D$699:$D$806,"G",'05 LC CONTRÔLES SUBSÉQUENTS'!$E$699:$E$806,"Défaut")</f>
        <v>0</v>
      </c>
      <c r="E72" s="79">
        <f>COUNTIFS('05 LC CONTRÔLES SUBSÉQUENTS'!$D$699:$D$806,"S",'05 LC CONTRÔLES SUBSÉQUENTS'!$E$699:$E$806,"Défaut")</f>
        <v>0</v>
      </c>
    </row>
    <row r="73" spans="1:6" s="47" customFormat="1" ht="25.35" customHeight="1" x14ac:dyDescent="0.25">
      <c r="A73" s="525" t="s">
        <v>2221</v>
      </c>
      <c r="B73" s="44">
        <f>COUNTIFS('05 LC CONTRÔLES SUBSÉQUENTS'!$D$814:$D$872,"M",'05 LC CONTRÔLES SUBSÉQUENTS'!$E$814:$E$872,"Défaut")</f>
        <v>0</v>
      </c>
      <c r="C73" s="45">
        <f>COUNTIFS('05 LC CONTRÔLES SUBSÉQUENTS'!$D$814:$D$872,"I",'05 LC CONTRÔLES SUBSÉQUENTS'!$E$814:$E$872,"Défaut")</f>
        <v>0</v>
      </c>
      <c r="D73" s="46">
        <f>COUNTIFS('05 LC CONTRÔLES SUBSÉQUENTS'!$D$814:$D$872,"G",'05 LC CONTRÔLES SUBSÉQUENTS'!$E$814:$E$872,"Défaut")</f>
        <v>0</v>
      </c>
      <c r="E73" s="79">
        <f>COUNTIFS('05 LC CONTRÔLES SUBSÉQUENTS'!$D$814:$D$872,"S",'05 LC CONTRÔLES SUBSÉQUENTS'!$E$814:$E$872,"Défaut")</f>
        <v>0</v>
      </c>
    </row>
    <row r="74" spans="1:6" s="47" customFormat="1" ht="25.35" customHeight="1" x14ac:dyDescent="0.25">
      <c r="A74" s="525" t="s">
        <v>2222</v>
      </c>
      <c r="B74" s="44">
        <f>COUNTIFS('05 LC CONTRÔLES SUBSÉQUENTS'!$D$880:$D$1021,"M",'05 LC CONTRÔLES SUBSÉQUENTS'!$E$880:$E$1021,"Défaut")</f>
        <v>0</v>
      </c>
      <c r="C74" s="45">
        <f>COUNTIFS('05 LC CONTRÔLES SUBSÉQUENTS'!$D$880:$D$1021,"I",'05 LC CONTRÔLES SUBSÉQUENTS'!$E$880:$E$1021,"Défaut")</f>
        <v>0</v>
      </c>
      <c r="D74" s="46">
        <f>COUNTIFS('05 LC CONTRÔLES SUBSÉQUENTS'!$D$880:$D$1021,"G",'05 LC CONTRÔLES SUBSÉQUENTS'!$E$880:$E$1021,"Défaut")</f>
        <v>0</v>
      </c>
      <c r="E74" s="79">
        <f>COUNTIFS('05 LC CONTRÔLES SUBSÉQUENTS'!$D$880:$D$1021,"S",'05 LC CONTRÔLES SUBSÉQUENTS'!$E$880:$E$1021,"Défaut")</f>
        <v>0</v>
      </c>
    </row>
    <row r="75" spans="1:6" s="47" customFormat="1" ht="25.35" customHeight="1" x14ac:dyDescent="0.25">
      <c r="A75" s="525" t="s">
        <v>2223</v>
      </c>
      <c r="B75" s="44">
        <f>COUNTIFS('05 LC CONTRÔLES SUBSÉQUENTS'!$D$1029:$D$1144,"M",'05 LC CONTRÔLES SUBSÉQUENTS'!$E$1029:$E$1144,"Défaut")</f>
        <v>0</v>
      </c>
      <c r="C75" s="45">
        <f>COUNTIFS('05 LC CONTRÔLES SUBSÉQUENTS'!$D$1029:$D$1144,"I",'05 LC CONTRÔLES SUBSÉQUENTS'!$E$1029:$E$1144,"Défaut")</f>
        <v>0</v>
      </c>
      <c r="D75" s="46">
        <f>COUNTIFS('05 LC CONTRÔLES SUBSÉQUENTS'!$D$1029:$D$1144,"G",'05 LC CONTRÔLES SUBSÉQUENTS'!$E$1029:$E$1144,"Défaut")</f>
        <v>0</v>
      </c>
      <c r="E75" s="79">
        <f>COUNTIFS('05 LC CONTRÔLES SUBSÉQUENTS'!$D$1029:$D$1144,"S",'05 LC CONTRÔLES SUBSÉQUENTS'!$E$1029:$E$1144,"Défaut")</f>
        <v>0</v>
      </c>
    </row>
    <row r="76" spans="1:6" s="47" customFormat="1" ht="24.75" customHeight="1" x14ac:dyDescent="0.25">
      <c r="A76" s="525" t="s">
        <v>2224</v>
      </c>
      <c r="B76" s="44">
        <f>COUNTIFS('05 LC CONTRÔLES SUBSÉQUENTS'!$D$1152:$D$1199,"M",'05 LC CONTRÔLES SUBSÉQUENTS'!$E$1152:$E$1199,"Défaut")</f>
        <v>0</v>
      </c>
      <c r="C76" s="45">
        <f>COUNTIFS('05 LC CONTRÔLES SUBSÉQUENTS'!$D$1152:$D$1199,"I",'05 LC CONTRÔLES SUBSÉQUENTS'!$E$1152:$E$1199,"Défaut")</f>
        <v>0</v>
      </c>
      <c r="D76" s="46">
        <f>COUNTIFS('05 LC CONTRÔLES SUBSÉQUENTS'!$D$1152:$D$1199,"G",'05 LC CONTRÔLES SUBSÉQUENTS'!$E$1152:$E$1199,"Défaut")</f>
        <v>0</v>
      </c>
      <c r="E76" s="79">
        <f>COUNTIFS('05 LC CONTRÔLES SUBSÉQUENTS'!$D$1152:$D$1199,"S",'05 LC CONTRÔLES SUBSÉQUENTS'!$E$1152:$E$1199,"Défaut")</f>
        <v>0</v>
      </c>
    </row>
    <row r="77" spans="1:6" s="47" customFormat="1" ht="25.35" customHeight="1" thickBot="1" x14ac:dyDescent="0.3">
      <c r="A77" s="53" t="s">
        <v>2234</v>
      </c>
      <c r="B77" s="54">
        <f>SUM(B69:B76)</f>
        <v>0</v>
      </c>
      <c r="C77" s="55">
        <f t="shared" ref="C77:E77" si="0">SUM(C69:C76)</f>
        <v>0</v>
      </c>
      <c r="D77" s="220">
        <f t="shared" si="0"/>
        <v>0</v>
      </c>
      <c r="E77" s="81">
        <f t="shared" si="0"/>
        <v>0</v>
      </c>
      <c r="F77" s="416">
        <f>SUM(B77:E77)</f>
        <v>0</v>
      </c>
    </row>
    <row r="78" spans="1:6" s="47" customFormat="1" ht="22.35" customHeight="1" x14ac:dyDescent="0.25">
      <c r="A78" s="57"/>
      <c r="B78" s="58"/>
      <c r="C78" s="58"/>
      <c r="D78" s="58"/>
      <c r="E78" s="58"/>
    </row>
    <row r="79" spans="1:6" s="34" customFormat="1" x14ac:dyDescent="0.25">
      <c r="A79" s="96" t="s">
        <v>2236</v>
      </c>
      <c r="B79" s="96"/>
      <c r="C79" s="96"/>
      <c r="D79" s="96"/>
      <c r="E79" s="96"/>
    </row>
    <row r="80" spans="1:6" s="34" customFormat="1" ht="8.1" customHeight="1" thickBot="1" x14ac:dyDescent="0.25"/>
    <row r="81" spans="1:5" s="295" customFormat="1" ht="16.5" customHeight="1" x14ac:dyDescent="0.2">
      <c r="A81" s="119" t="s">
        <v>2237</v>
      </c>
      <c r="B81" s="627">
        <v>44907</v>
      </c>
      <c r="C81" s="964" t="s">
        <v>2450</v>
      </c>
      <c r="D81" s="965"/>
      <c r="E81" s="966"/>
    </row>
    <row r="82" spans="1:5" s="295" customFormat="1" ht="16.5" customHeight="1" x14ac:dyDescent="0.2">
      <c r="A82" s="556" t="s">
        <v>2239</v>
      </c>
      <c r="B82" s="557" t="s">
        <v>2445</v>
      </c>
      <c r="C82" s="927" t="s">
        <v>2450</v>
      </c>
      <c r="D82" s="928"/>
      <c r="E82" s="929"/>
    </row>
    <row r="83" spans="1:5" s="295" customFormat="1" ht="16.5" customHeight="1" x14ac:dyDescent="0.2">
      <c r="A83" s="556" t="s">
        <v>2238</v>
      </c>
      <c r="B83" s="557" t="s">
        <v>2445</v>
      </c>
      <c r="C83" s="927" t="s">
        <v>2450</v>
      </c>
      <c r="D83" s="928"/>
      <c r="E83" s="929"/>
    </row>
    <row r="84" spans="1:5" s="295" customFormat="1" ht="27.75" customHeight="1" thickBot="1" x14ac:dyDescent="0.25">
      <c r="A84" s="558" t="s">
        <v>2240</v>
      </c>
      <c r="B84" s="559" t="s">
        <v>2445</v>
      </c>
      <c r="C84" s="930" t="s">
        <v>2450</v>
      </c>
      <c r="D84" s="931"/>
      <c r="E84" s="932"/>
    </row>
    <row r="85" spans="1:5" s="295" customFormat="1" ht="16.5" customHeight="1" thickBot="1" x14ac:dyDescent="0.25">
      <c r="B85" s="301"/>
      <c r="C85" s="301"/>
      <c r="D85" s="301"/>
      <c r="E85" s="301"/>
    </row>
    <row r="86" spans="1:5" s="292" customFormat="1" ht="30" customHeight="1" thickBot="1" x14ac:dyDescent="0.3">
      <c r="A86" s="970" t="s">
        <v>2243</v>
      </c>
      <c r="B86" s="971"/>
      <c r="C86" s="971"/>
      <c r="D86" s="971"/>
      <c r="E86" s="555" t="s">
        <v>2136</v>
      </c>
    </row>
    <row r="87" spans="1:5" s="295" customFormat="1" ht="51" customHeight="1" thickBot="1" x14ac:dyDescent="0.25">
      <c r="A87" s="939" t="str">
        <f>IF(E86="OUI",'Données de base'!A30,IF(E86="NON",'Données de base'!A31,IF(E86="Terminé",'Données de base'!A32,"")))</f>
        <v>La fin des travaux de réfection doit être annoncée par écrit à l’office cantonal avant le 12.12.2022. L'office cantonal informera le propriétaire de la date du contrôle subséquent sur site. L'OFPP se réserve le droit de participer au contrôle.</v>
      </c>
      <c r="B87" s="940"/>
      <c r="C87" s="940"/>
      <c r="D87" s="940"/>
      <c r="E87" s="941"/>
    </row>
    <row r="88" spans="1:5" s="295" customFormat="1" ht="9" customHeight="1" x14ac:dyDescent="0.2">
      <c r="A88" s="957"/>
      <c r="B88" s="957"/>
      <c r="C88" s="957"/>
      <c r="D88" s="957"/>
      <c r="E88" s="957"/>
    </row>
    <row r="89" spans="1:5" s="295" customFormat="1" ht="16.5" customHeight="1" thickBot="1" x14ac:dyDescent="0.25">
      <c r="A89" s="303"/>
      <c r="B89" s="303"/>
      <c r="C89" s="303"/>
      <c r="D89" s="303"/>
      <c r="E89" s="303"/>
    </row>
    <row r="90" spans="1:5" s="47" customFormat="1" ht="24" customHeight="1" x14ac:dyDescent="0.25">
      <c r="A90" s="958" t="s">
        <v>2309</v>
      </c>
      <c r="B90" s="959"/>
      <c r="C90" s="959"/>
      <c r="D90" s="959"/>
      <c r="E90" s="960"/>
    </row>
    <row r="91" spans="1:5" s="295" customFormat="1" ht="67.349999999999994" customHeight="1" thickBot="1" x14ac:dyDescent="0.25">
      <c r="A91" s="961" t="s">
        <v>37</v>
      </c>
      <c r="B91" s="962"/>
      <c r="C91" s="962"/>
      <c r="D91" s="962"/>
      <c r="E91" s="963"/>
    </row>
    <row r="92" spans="1:5" s="295" customFormat="1" ht="16.5" customHeight="1" x14ac:dyDescent="0.2"/>
    <row r="93" spans="1:5" s="259" customFormat="1" ht="16.5" customHeight="1" x14ac:dyDescent="0.2">
      <c r="A93" s="295" t="str">
        <f>'01 TITRE CONTRÔLE PÉRIODIQUE'!A1&amp;",  "&amp;'01 TITRE CONTRÔLE PÉRIODIQUE'!A2&amp;"  "</f>
        <v xml:space="preserve">CANTON ….,  Protection …...  </v>
      </c>
      <c r="B93" s="295"/>
      <c r="C93" s="295"/>
      <c r="D93" s="295"/>
      <c r="E93" s="295"/>
    </row>
    <row r="94" spans="1:5" s="304" customFormat="1" ht="16.5" customHeight="1" x14ac:dyDescent="0.2">
      <c r="A94" s="295"/>
      <c r="B94" s="295"/>
      <c r="C94" s="295"/>
      <c r="D94" s="295"/>
      <c r="E94" s="295"/>
    </row>
    <row r="95" spans="1:5" s="304" customFormat="1" ht="16.5" customHeight="1" x14ac:dyDescent="0.2">
      <c r="A95" s="295"/>
      <c r="B95" s="295"/>
      <c r="C95" s="295"/>
      <c r="D95" s="295"/>
      <c r="E95" s="295"/>
    </row>
    <row r="96" spans="1:5" s="304" customFormat="1" ht="16.5" customHeight="1" x14ac:dyDescent="0.2">
      <c r="A96" s="295" t="str">
        <f>"Lieu: "&amp;'01 TITRE CONTRÔLE PÉRIODIQUE'!C15</f>
        <v>Lieu: Musterdorf</v>
      </c>
      <c r="B96" s="295" t="str">
        <f>"Date: "&amp;TEXT(B10,"TT.MM.JJJJ")</f>
        <v>Date: 01.01.2026</v>
      </c>
      <c r="C96" s="295"/>
      <c r="D96" s="536" t="s">
        <v>2310</v>
      </c>
      <c r="E96" s="295" t="s">
        <v>27</v>
      </c>
    </row>
    <row r="97" spans="1:5" s="259" customFormat="1" ht="16.5" customHeight="1" x14ac:dyDescent="0.2"/>
    <row r="98" spans="1:5" s="259" customFormat="1" ht="16.5" customHeight="1" x14ac:dyDescent="0.2"/>
    <row r="99" spans="1:5" s="259" customFormat="1" ht="16.5" customHeight="1" x14ac:dyDescent="0.2">
      <c r="A99" s="34"/>
    </row>
    <row r="100" spans="1:5" s="259" customFormat="1" ht="16.5" customHeight="1" x14ac:dyDescent="0.2">
      <c r="A100" s="295"/>
      <c r="B100" s="295"/>
      <c r="C100" s="295"/>
      <c r="D100" s="295"/>
      <c r="E100" s="295"/>
    </row>
    <row r="101" spans="1:5" ht="18.600000000000001" customHeight="1" x14ac:dyDescent="0.25">
      <c r="A101" s="34"/>
      <c r="B101" s="34"/>
      <c r="C101" s="34"/>
      <c r="D101" s="34"/>
      <c r="E101" s="34"/>
    </row>
    <row r="102" spans="1:5" s="34" customFormat="1" ht="30.6" hidden="1" customHeight="1" x14ac:dyDescent="0.25">
      <c r="A102" s="60" t="str">
        <f>"Ergebnis der zweiten Nachkontrolle vom "&amp;TEXT(B11,"TT.MM.JJJJ")</f>
        <v>Ergebnis der zweiten Nachkontrolle vom 00.01.1900</v>
      </c>
      <c r="B102" s="36"/>
      <c r="C102" s="36"/>
      <c r="D102" s="59"/>
      <c r="E102" s="36"/>
    </row>
    <row r="103" spans="1:5" s="34" customFormat="1" hidden="1" thickBot="1" x14ac:dyDescent="0.25"/>
    <row r="104" spans="1:5" s="87" customFormat="1" ht="25.35" hidden="1" customHeight="1" x14ac:dyDescent="0.25">
      <c r="A104" s="82" t="s">
        <v>10</v>
      </c>
      <c r="B104" s="83" t="s">
        <v>7</v>
      </c>
      <c r="C104" s="84" t="s">
        <v>8</v>
      </c>
      <c r="D104" s="85" t="s">
        <v>9</v>
      </c>
      <c r="E104" s="86" t="s">
        <v>16</v>
      </c>
    </row>
    <row r="105" spans="1:5" s="47" customFormat="1" ht="25.35" hidden="1" customHeight="1" x14ac:dyDescent="0.25">
      <c r="A105" s="43" t="s">
        <v>33</v>
      </c>
      <c r="B105" s="44" t="e">
        <f>#REF!</f>
        <v>#REF!</v>
      </c>
      <c r="C105" s="45" t="e">
        <f>#REF!</f>
        <v>#REF!</v>
      </c>
      <c r="D105" s="46" t="e">
        <f>#REF!</f>
        <v>#REF!</v>
      </c>
      <c r="E105" s="79" t="e">
        <f>#REF!</f>
        <v>#REF!</v>
      </c>
    </row>
    <row r="106" spans="1:5" s="47" customFormat="1" ht="25.35" hidden="1" customHeight="1" x14ac:dyDescent="0.25">
      <c r="A106" s="48" t="s">
        <v>11</v>
      </c>
      <c r="B106" s="44" t="e">
        <f>#REF!</f>
        <v>#REF!</v>
      </c>
      <c r="C106" s="45" t="e">
        <f>#REF!</f>
        <v>#REF!</v>
      </c>
      <c r="D106" s="46" t="e">
        <f>#REF!</f>
        <v>#REF!</v>
      </c>
      <c r="E106" s="79" t="e">
        <f>#REF!</f>
        <v>#REF!</v>
      </c>
    </row>
    <row r="107" spans="1:5" s="47" customFormat="1" ht="25.35" hidden="1" customHeight="1" x14ac:dyDescent="0.25">
      <c r="A107" s="48" t="s">
        <v>12</v>
      </c>
      <c r="B107" s="44" t="e">
        <f>#REF!</f>
        <v>#REF!</v>
      </c>
      <c r="C107" s="45" t="e">
        <f>#REF!</f>
        <v>#REF!</v>
      </c>
      <c r="D107" s="46" t="e">
        <f>#REF!</f>
        <v>#REF!</v>
      </c>
      <c r="E107" s="79" t="e">
        <f>#REF!</f>
        <v>#REF!</v>
      </c>
    </row>
    <row r="108" spans="1:5" s="47" customFormat="1" ht="25.35" hidden="1" customHeight="1" x14ac:dyDescent="0.25">
      <c r="A108" s="48" t="s">
        <v>13</v>
      </c>
      <c r="B108" s="44" t="e">
        <f>#REF!</f>
        <v>#REF!</v>
      </c>
      <c r="C108" s="45" t="e">
        <f>#REF!</f>
        <v>#REF!</v>
      </c>
      <c r="D108" s="46" t="e">
        <f>#REF!</f>
        <v>#REF!</v>
      </c>
      <c r="E108" s="79" t="e">
        <f>#REF!</f>
        <v>#REF!</v>
      </c>
    </row>
    <row r="109" spans="1:5" s="47" customFormat="1" ht="25.35" hidden="1" customHeight="1" x14ac:dyDescent="0.25">
      <c r="A109" s="48" t="s">
        <v>14</v>
      </c>
      <c r="B109" s="44" t="e">
        <f>#REF!</f>
        <v>#REF!</v>
      </c>
      <c r="C109" s="45" t="e">
        <f>#REF!</f>
        <v>#REF!</v>
      </c>
      <c r="D109" s="46" t="e">
        <f>#REF!</f>
        <v>#REF!</v>
      </c>
      <c r="E109" s="79" t="e">
        <f>#REF!</f>
        <v>#REF!</v>
      </c>
    </row>
    <row r="110" spans="1:5" s="47" customFormat="1" ht="25.35" hidden="1" customHeight="1" x14ac:dyDescent="0.25">
      <c r="A110" s="98" t="s">
        <v>38</v>
      </c>
      <c r="B110" s="44" t="e">
        <f>#REF!</f>
        <v>#REF!</v>
      </c>
      <c r="C110" s="45" t="e">
        <f>#REF!</f>
        <v>#REF!</v>
      </c>
      <c r="D110" s="46" t="e">
        <f>#REF!</f>
        <v>#REF!</v>
      </c>
      <c r="E110" s="79" t="e">
        <f>#REF!</f>
        <v>#REF!</v>
      </c>
    </row>
    <row r="111" spans="1:5" s="47" customFormat="1" ht="25.35" hidden="1" customHeight="1" x14ac:dyDescent="0.25">
      <c r="A111" s="48" t="s">
        <v>15</v>
      </c>
      <c r="B111" s="44" t="e">
        <f>#REF!</f>
        <v>#REF!</v>
      </c>
      <c r="C111" s="45" t="e">
        <f>#REF!</f>
        <v>#REF!</v>
      </c>
      <c r="D111" s="46" t="e">
        <f>#REF!</f>
        <v>#REF!</v>
      </c>
      <c r="E111" s="79" t="e">
        <f>#REF!</f>
        <v>#REF!</v>
      </c>
    </row>
    <row r="112" spans="1:5" s="47" customFormat="1" ht="25.35" hidden="1" customHeight="1" x14ac:dyDescent="0.25">
      <c r="A112" s="52" t="s">
        <v>32</v>
      </c>
      <c r="B112" s="44" t="e">
        <f>#REF!</f>
        <v>#REF!</v>
      </c>
      <c r="C112" s="45" t="e">
        <f>#REF!</f>
        <v>#REF!</v>
      </c>
      <c r="D112" s="46" t="e">
        <f>#REF!</f>
        <v>#REF!</v>
      </c>
      <c r="E112" s="79" t="e">
        <f>#REF!</f>
        <v>#REF!</v>
      </c>
    </row>
    <row r="113" spans="1:5" s="47" customFormat="1" ht="25.35" hidden="1" customHeight="1" thickBot="1" x14ac:dyDescent="0.3">
      <c r="A113" s="53" t="s">
        <v>17</v>
      </c>
      <c r="B113" s="54" t="e">
        <f>SUM(B105:B112)</f>
        <v>#REF!</v>
      </c>
      <c r="C113" s="55" t="e">
        <f>SUM(C105:C112)</f>
        <v>#REF!</v>
      </c>
      <c r="D113" s="56" t="e">
        <f>SUM(D105:D112)</f>
        <v>#REF!</v>
      </c>
      <c r="E113" s="81" t="e">
        <f>SUM(E105:E112)</f>
        <v>#REF!</v>
      </c>
    </row>
    <row r="114" spans="1:5" s="47" customFormat="1" ht="19.5" hidden="1" customHeight="1" x14ac:dyDescent="0.25">
      <c r="A114" s="57"/>
      <c r="B114" s="58"/>
      <c r="C114" s="58"/>
      <c r="D114" s="58"/>
      <c r="E114" s="58"/>
    </row>
    <row r="115" spans="1:5" s="96" customFormat="1" hidden="1" x14ac:dyDescent="0.25">
      <c r="A115" s="96" t="s">
        <v>36</v>
      </c>
    </row>
    <row r="116" spans="1:5" s="34" customFormat="1" ht="9" hidden="1" customHeight="1" thickBot="1" x14ac:dyDescent="0.25"/>
    <row r="117" spans="1:5" s="34" customFormat="1" ht="14.85" hidden="1" customHeight="1" x14ac:dyDescent="0.2">
      <c r="A117" s="119" t="s">
        <v>7</v>
      </c>
      <c r="B117" s="122"/>
      <c r="C117" s="950"/>
      <c r="D117" s="951"/>
      <c r="E117" s="952"/>
    </row>
    <row r="118" spans="1:5" s="34" customFormat="1" ht="14.25" hidden="1" x14ac:dyDescent="0.2">
      <c r="A118" s="120" t="s">
        <v>8</v>
      </c>
      <c r="B118" s="123"/>
      <c r="C118" s="946"/>
      <c r="D118" s="946"/>
      <c r="E118" s="947"/>
    </row>
    <row r="119" spans="1:5" s="34" customFormat="1" ht="14.25" hidden="1" x14ac:dyDescent="0.2">
      <c r="A119" s="120" t="s">
        <v>9</v>
      </c>
      <c r="B119" s="123"/>
      <c r="C119" s="946"/>
      <c r="D119" s="946"/>
      <c r="E119" s="947"/>
    </row>
    <row r="120" spans="1:5" s="34" customFormat="1" hidden="1" thickBot="1" x14ac:dyDescent="0.25">
      <c r="A120" s="121" t="s">
        <v>16</v>
      </c>
      <c r="B120" s="124"/>
      <c r="C120" s="948"/>
      <c r="D120" s="948"/>
      <c r="E120" s="949"/>
    </row>
    <row r="121" spans="1:5" s="34" customFormat="1" ht="14.25" hidden="1" x14ac:dyDescent="0.2">
      <c r="B121" s="108"/>
      <c r="C121" s="108"/>
      <c r="D121" s="108"/>
      <c r="E121" s="108"/>
    </row>
    <row r="122" spans="1:5" s="47" customFormat="1" ht="22.35" hidden="1" customHeight="1" thickBot="1" x14ac:dyDescent="0.3">
      <c r="A122" s="103" t="s">
        <v>40</v>
      </c>
      <c r="E122" s="104" t="s">
        <v>24</v>
      </c>
    </row>
    <row r="123" spans="1:5" s="47" customFormat="1" ht="54.6" hidden="1" customHeight="1" thickBot="1" x14ac:dyDescent="0.3">
      <c r="A123" s="936" t="str">
        <f>IF(E122="Ja",'Données de base'!A34,IF(E122="nein",'Données de base'!A35,IF(E122="Abgeschlossen",'Données de base'!A36,"")))</f>
        <v>La fin des travaux de réfection doit être annoncée par écrit à l’office cantonal avant le 00.01.1900. L'office cantonal informera le propriétaire de la date du contrôle subséquent sur site. L'OFPP se réserve le droit de participer au contrôle.</v>
      </c>
      <c r="B123" s="937"/>
      <c r="C123" s="937"/>
      <c r="D123" s="937"/>
      <c r="E123" s="938"/>
    </row>
    <row r="124" spans="1:5" s="5" customFormat="1" ht="19.5" hidden="1" customHeight="1" x14ac:dyDescent="0.25">
      <c r="A124" s="945"/>
      <c r="B124" s="945"/>
      <c r="C124" s="945"/>
      <c r="D124" s="945"/>
      <c r="E124" s="945"/>
    </row>
    <row r="125" spans="1:5" s="5" customFormat="1" ht="14.85" hidden="1" customHeight="1" thickBot="1" x14ac:dyDescent="0.3">
      <c r="A125" s="106"/>
      <c r="B125" s="106"/>
      <c r="C125" s="106"/>
      <c r="D125" s="106"/>
      <c r="E125" s="106"/>
    </row>
    <row r="126" spans="1:5" s="5" customFormat="1" ht="13.35" hidden="1" customHeight="1" x14ac:dyDescent="0.25">
      <c r="A126" s="942" t="s">
        <v>34</v>
      </c>
      <c r="B126" s="943"/>
      <c r="C126" s="943"/>
      <c r="D126" s="943"/>
      <c r="E126" s="944"/>
    </row>
    <row r="127" spans="1:5" ht="55.35" hidden="1" customHeight="1" thickBot="1" x14ac:dyDescent="0.3">
      <c r="A127" s="933" t="s">
        <v>37</v>
      </c>
      <c r="B127" s="934"/>
      <c r="C127" s="934"/>
      <c r="D127" s="934"/>
      <c r="E127" s="935"/>
    </row>
    <row r="128" spans="1:5" ht="23.1" hidden="1" customHeight="1" x14ac:dyDescent="0.25">
      <c r="A128" s="34"/>
      <c r="B128" s="34"/>
      <c r="C128" s="34"/>
      <c r="D128" s="34"/>
      <c r="E128" s="34"/>
    </row>
    <row r="129" spans="1:5" hidden="1" x14ac:dyDescent="0.25">
      <c r="A129" s="34" t="str">
        <f>'01 TITRE CONTRÔLE PÉRIODIQUE'!A1&amp;",  "&amp;'01 TITRE CONTRÔLE PÉRIODIQUE'!A2&amp;"  "</f>
        <v xml:space="preserve">CANTON ….,  Protection …...  </v>
      </c>
      <c r="B129" s="34"/>
      <c r="C129" s="34"/>
      <c r="D129" s="34"/>
      <c r="E129" s="34"/>
    </row>
    <row r="130" spans="1:5" hidden="1" x14ac:dyDescent="0.25">
      <c r="A130" s="34"/>
      <c r="B130" s="34"/>
      <c r="C130" s="34"/>
      <c r="D130" s="34"/>
      <c r="E130" s="34"/>
    </row>
    <row r="131" spans="1:5" hidden="1" x14ac:dyDescent="0.25">
      <c r="A131" s="34"/>
      <c r="B131" s="34"/>
      <c r="C131" s="34"/>
      <c r="D131" s="34"/>
      <c r="E131" s="34"/>
    </row>
    <row r="132" spans="1:5" hidden="1" x14ac:dyDescent="0.25">
      <c r="A132" s="34" t="str">
        <f>"Ort: "&amp;'01 TITRE CONTRÔLE PÉRIODIQUE'!C15</f>
        <v>Ort: Musterdorf</v>
      </c>
      <c r="B132" s="34" t="str">
        <f>"Datum: "&amp;TEXT(B11,"TT.MM.JJJJ")</f>
        <v>Datum: 00.01.1900</v>
      </c>
      <c r="C132" s="34"/>
      <c r="D132" s="34" t="s">
        <v>26</v>
      </c>
      <c r="E132" s="34" t="s">
        <v>27</v>
      </c>
    </row>
    <row r="133" spans="1:5" hidden="1" x14ac:dyDescent="0.25"/>
    <row r="134" spans="1:5" hidden="1" x14ac:dyDescent="0.25"/>
    <row r="135" spans="1:5" hidden="1" x14ac:dyDescent="0.25">
      <c r="A135" s="34" t="s">
        <v>41</v>
      </c>
    </row>
    <row r="136" spans="1:5" ht="60.6" hidden="1" customHeight="1" x14ac:dyDescent="0.25">
      <c r="D136" s="19"/>
    </row>
    <row r="137" spans="1:5" s="34" customFormat="1" ht="36" hidden="1" customHeight="1" x14ac:dyDescent="0.25">
      <c r="A137" s="60" t="str">
        <f>"Ergebnis der dritten Nachkontrolle  vom "&amp;TEXT(B12,"TT.MM.JJJJ")</f>
        <v>Ergebnis der dritten Nachkontrolle  vom 00.01.1900</v>
      </c>
      <c r="B137" s="36"/>
      <c r="C137" s="36"/>
      <c r="D137" s="36"/>
      <c r="E137" s="36"/>
    </row>
    <row r="138" spans="1:5" s="34" customFormat="1" ht="15.6" hidden="1" customHeight="1" thickBot="1" x14ac:dyDescent="0.25"/>
    <row r="139" spans="1:5" s="103" customFormat="1" ht="25.35" hidden="1" customHeight="1" x14ac:dyDescent="0.25">
      <c r="A139" s="39" t="s">
        <v>10</v>
      </c>
      <c r="B139" s="40" t="s">
        <v>7</v>
      </c>
      <c r="C139" s="41" t="s">
        <v>8</v>
      </c>
      <c r="D139" s="42" t="s">
        <v>9</v>
      </c>
      <c r="E139" s="78" t="s">
        <v>16</v>
      </c>
    </row>
    <row r="140" spans="1:5" s="47" customFormat="1" ht="25.35" hidden="1" customHeight="1" x14ac:dyDescent="0.25">
      <c r="A140" s="43" t="s">
        <v>33</v>
      </c>
      <c r="B140" s="44" t="e">
        <f>#REF!</f>
        <v>#REF!</v>
      </c>
      <c r="C140" s="45" t="e">
        <f>#REF!</f>
        <v>#REF!</v>
      </c>
      <c r="D140" s="46" t="e">
        <f>#REF!</f>
        <v>#REF!</v>
      </c>
      <c r="E140" s="79" t="e">
        <f>#REF!</f>
        <v>#REF!</v>
      </c>
    </row>
    <row r="141" spans="1:5" s="47" customFormat="1" ht="25.35" hidden="1" customHeight="1" x14ac:dyDescent="0.25">
      <c r="A141" s="48" t="s">
        <v>11</v>
      </c>
      <c r="B141" s="44" t="e">
        <f>#REF!</f>
        <v>#REF!</v>
      </c>
      <c r="C141" s="45" t="e">
        <f>#REF!</f>
        <v>#REF!</v>
      </c>
      <c r="D141" s="46" t="e">
        <f>#REF!</f>
        <v>#REF!</v>
      </c>
      <c r="E141" s="79" t="e">
        <f>#REF!</f>
        <v>#REF!</v>
      </c>
    </row>
    <row r="142" spans="1:5" s="47" customFormat="1" ht="25.35" hidden="1" customHeight="1" x14ac:dyDescent="0.25">
      <c r="A142" s="48" t="s">
        <v>12</v>
      </c>
      <c r="B142" s="44" t="e">
        <f>#REF!</f>
        <v>#REF!</v>
      </c>
      <c r="C142" s="45" t="e">
        <f>#REF!</f>
        <v>#REF!</v>
      </c>
      <c r="D142" s="46" t="e">
        <f>#REF!</f>
        <v>#REF!</v>
      </c>
      <c r="E142" s="79" t="e">
        <f>#REF!</f>
        <v>#REF!</v>
      </c>
    </row>
    <row r="143" spans="1:5" s="47" customFormat="1" ht="25.35" hidden="1" customHeight="1" x14ac:dyDescent="0.25">
      <c r="A143" s="48" t="s">
        <v>13</v>
      </c>
      <c r="B143" s="44" t="e">
        <f>#REF!</f>
        <v>#REF!</v>
      </c>
      <c r="C143" s="45" t="e">
        <f>#REF!</f>
        <v>#REF!</v>
      </c>
      <c r="D143" s="46" t="e">
        <f>#REF!</f>
        <v>#REF!</v>
      </c>
      <c r="E143" s="79" t="e">
        <f>#REF!</f>
        <v>#REF!</v>
      </c>
    </row>
    <row r="144" spans="1:5" s="47" customFormat="1" ht="25.35" hidden="1" customHeight="1" x14ac:dyDescent="0.25">
      <c r="A144" s="48" t="s">
        <v>14</v>
      </c>
      <c r="B144" s="44" t="e">
        <f>#REF!</f>
        <v>#REF!</v>
      </c>
      <c r="C144" s="45" t="e">
        <f>#REF!</f>
        <v>#REF!</v>
      </c>
      <c r="D144" s="46" t="e">
        <f>#REF!</f>
        <v>#REF!</v>
      </c>
      <c r="E144" s="79" t="e">
        <f>#REF!</f>
        <v>#REF!</v>
      </c>
    </row>
    <row r="145" spans="1:5" s="47" customFormat="1" ht="25.35" hidden="1" customHeight="1" x14ac:dyDescent="0.25">
      <c r="A145" s="98" t="s">
        <v>38</v>
      </c>
      <c r="B145" s="44" t="e">
        <f>#REF!</f>
        <v>#REF!</v>
      </c>
      <c r="C145" s="45" t="e">
        <f>#REF!</f>
        <v>#REF!</v>
      </c>
      <c r="D145" s="46" t="e">
        <f>#REF!</f>
        <v>#REF!</v>
      </c>
      <c r="E145" s="79" t="e">
        <f>#REF!</f>
        <v>#REF!</v>
      </c>
    </row>
    <row r="146" spans="1:5" s="47" customFormat="1" ht="25.35" hidden="1" customHeight="1" x14ac:dyDescent="0.25">
      <c r="A146" s="48" t="s">
        <v>15</v>
      </c>
      <c r="B146" s="44" t="e">
        <f>#REF!</f>
        <v>#REF!</v>
      </c>
      <c r="C146" s="45" t="e">
        <f>#REF!</f>
        <v>#REF!</v>
      </c>
      <c r="D146" s="46" t="e">
        <f>#REF!</f>
        <v>#REF!</v>
      </c>
      <c r="E146" s="79" t="e">
        <f>#REF!</f>
        <v>#REF!</v>
      </c>
    </row>
    <row r="147" spans="1:5" s="47" customFormat="1" ht="25.35" hidden="1" customHeight="1" x14ac:dyDescent="0.25">
      <c r="A147" s="52" t="s">
        <v>32</v>
      </c>
      <c r="B147" s="44" t="e">
        <f>#REF!</f>
        <v>#REF!</v>
      </c>
      <c r="C147" s="45" t="e">
        <f>#REF!</f>
        <v>#REF!</v>
      </c>
      <c r="D147" s="46" t="e">
        <f>#REF!</f>
        <v>#REF!</v>
      </c>
      <c r="E147" s="79" t="e">
        <f>#REF!</f>
        <v>#REF!</v>
      </c>
    </row>
    <row r="148" spans="1:5" s="47" customFormat="1" ht="25.35" hidden="1" customHeight="1" thickBot="1" x14ac:dyDescent="0.3">
      <c r="A148" s="53" t="s">
        <v>17</v>
      </c>
      <c r="B148" s="54" t="e">
        <f>SUM(B140:B147)</f>
        <v>#REF!</v>
      </c>
      <c r="C148" s="55" t="e">
        <f>SUM(C140:C147)</f>
        <v>#REF!</v>
      </c>
      <c r="D148" s="56" t="e">
        <f>SUM(D140:D147)</f>
        <v>#REF!</v>
      </c>
      <c r="E148" s="81" t="e">
        <f>SUM(E140:E147)</f>
        <v>#REF!</v>
      </c>
    </row>
    <row r="149" spans="1:5" s="47" customFormat="1" ht="19.5" hidden="1" customHeight="1" x14ac:dyDescent="0.25">
      <c r="A149" s="57"/>
      <c r="B149" s="58"/>
      <c r="C149" s="58"/>
      <c r="D149" s="58"/>
      <c r="E149" s="58"/>
    </row>
    <row r="150" spans="1:5" s="96" customFormat="1" hidden="1" x14ac:dyDescent="0.25">
      <c r="A150" s="96" t="s">
        <v>36</v>
      </c>
    </row>
    <row r="151" spans="1:5" s="34" customFormat="1" ht="9" hidden="1" customHeight="1" thickBot="1" x14ac:dyDescent="0.25"/>
    <row r="152" spans="1:5" s="34" customFormat="1" ht="14.45" hidden="1" customHeight="1" x14ac:dyDescent="0.2">
      <c r="A152" s="119" t="s">
        <v>7</v>
      </c>
      <c r="B152" s="109"/>
      <c r="C152" s="967"/>
      <c r="D152" s="968"/>
      <c r="E152" s="969"/>
    </row>
    <row r="153" spans="1:5" s="34" customFormat="1" ht="14.25" hidden="1" x14ac:dyDescent="0.2">
      <c r="A153" s="120" t="s">
        <v>8</v>
      </c>
      <c r="B153" s="123"/>
      <c r="C153" s="953"/>
      <c r="D153" s="954"/>
      <c r="E153" s="955"/>
    </row>
    <row r="154" spans="1:5" s="34" customFormat="1" ht="14.25" hidden="1" x14ac:dyDescent="0.2">
      <c r="A154" s="120" t="s">
        <v>9</v>
      </c>
      <c r="B154" s="123"/>
      <c r="C154" s="953"/>
      <c r="D154" s="954"/>
      <c r="E154" s="955"/>
    </row>
    <row r="155" spans="1:5" s="34" customFormat="1" ht="15" hidden="1" customHeight="1" thickBot="1" x14ac:dyDescent="0.25">
      <c r="A155" s="121" t="s">
        <v>16</v>
      </c>
      <c r="B155" s="124"/>
      <c r="C155" s="924"/>
      <c r="D155" s="925"/>
      <c r="E155" s="926"/>
    </row>
    <row r="156" spans="1:5" s="34" customFormat="1" ht="14.25" hidden="1" x14ac:dyDescent="0.2">
      <c r="B156" s="108"/>
      <c r="C156" s="108"/>
      <c r="D156" s="108"/>
      <c r="E156" s="108"/>
    </row>
    <row r="157" spans="1:5" s="47" customFormat="1" ht="23.85" hidden="1" customHeight="1" thickBot="1" x14ac:dyDescent="0.3">
      <c r="A157" s="103" t="s">
        <v>40</v>
      </c>
      <c r="B157" s="103"/>
      <c r="C157" s="103"/>
      <c r="D157" s="103"/>
      <c r="E157" s="104" t="s">
        <v>24</v>
      </c>
    </row>
    <row r="158" spans="1:5" s="34" customFormat="1" ht="56.1" hidden="1" customHeight="1" thickBot="1" x14ac:dyDescent="0.25">
      <c r="A158" s="936" t="str">
        <f>IF(E157="Ja",'Données de base'!A38,IF(E157="nein",'Données de base'!A39,IF(E157="Abgeschlossen",'Données de base'!A40,"")))</f>
        <v>La fin des travaux de réfection doit être annoncée par écrit à l’office cantonal avant le 00.01.1900 . L'office cantonal informera le propriétaire de la date du contrôle subséquent sur site. L'OFPP se réserve le droit de participer au contrôle.</v>
      </c>
      <c r="B158" s="937"/>
      <c r="C158" s="937"/>
      <c r="D158" s="937"/>
      <c r="E158" s="938"/>
    </row>
    <row r="159" spans="1:5" s="5" customFormat="1" ht="14.85" hidden="1" customHeight="1" thickBot="1" x14ac:dyDescent="0.3">
      <c r="A159" s="106"/>
      <c r="B159" s="106"/>
      <c r="C159" s="106"/>
      <c r="D159" s="106"/>
      <c r="E159" s="106"/>
    </row>
    <row r="160" spans="1:5" s="5" customFormat="1" ht="13.35" hidden="1" customHeight="1" x14ac:dyDescent="0.25">
      <c r="A160" s="942" t="s">
        <v>34</v>
      </c>
      <c r="B160" s="943"/>
      <c r="C160" s="943"/>
      <c r="D160" s="943"/>
      <c r="E160" s="944"/>
    </row>
    <row r="161" spans="1:5" ht="55.35" hidden="1" customHeight="1" thickBot="1" x14ac:dyDescent="0.3">
      <c r="A161" s="933" t="s">
        <v>37</v>
      </c>
      <c r="B161" s="934"/>
      <c r="C161" s="934"/>
      <c r="D161" s="934"/>
      <c r="E161" s="935"/>
    </row>
    <row r="162" spans="1:5" ht="23.1" hidden="1" customHeight="1" x14ac:dyDescent="0.25">
      <c r="A162" s="34"/>
      <c r="B162" s="34"/>
      <c r="C162" s="34"/>
      <c r="D162" s="34"/>
      <c r="E162" s="34"/>
    </row>
    <row r="163" spans="1:5" hidden="1" x14ac:dyDescent="0.25">
      <c r="A163" s="34" t="str">
        <f>'01 TITRE CONTRÔLE PÉRIODIQUE'!A1&amp;",  "&amp;'01 TITRE CONTRÔLE PÉRIODIQUE'!A2&amp;"  "</f>
        <v xml:space="preserve">CANTON ….,  Protection …...  </v>
      </c>
      <c r="B163" s="34"/>
      <c r="C163" s="34"/>
      <c r="D163" s="34"/>
      <c r="E163" s="34"/>
    </row>
    <row r="164" spans="1:5" hidden="1" x14ac:dyDescent="0.25">
      <c r="A164" s="34"/>
      <c r="B164" s="34"/>
      <c r="C164" s="34"/>
      <c r="D164" s="34"/>
      <c r="E164" s="34"/>
    </row>
    <row r="165" spans="1:5" hidden="1" x14ac:dyDescent="0.25">
      <c r="A165" s="34"/>
      <c r="B165" s="34"/>
      <c r="C165" s="34"/>
      <c r="D165" s="34"/>
      <c r="E165" s="34"/>
    </row>
    <row r="166" spans="1:5" hidden="1" x14ac:dyDescent="0.25">
      <c r="A166" s="34" t="str">
        <f>"Ort: "&amp;'01 TITRE CONTRÔLE PÉRIODIQUE'!C15</f>
        <v>Ort: Musterdorf</v>
      </c>
      <c r="B166" s="34" t="str">
        <f>"Datum: "&amp;TEXT(B12,"TT.MM.JJJJ")</f>
        <v>Datum: 00.01.1900</v>
      </c>
      <c r="C166" s="34"/>
      <c r="D166" s="34" t="s">
        <v>26</v>
      </c>
      <c r="E166" s="34" t="s">
        <v>27</v>
      </c>
    </row>
    <row r="167" spans="1:5" hidden="1" x14ac:dyDescent="0.25"/>
    <row r="168" spans="1:5" hidden="1" x14ac:dyDescent="0.25"/>
    <row r="169" spans="1:5" hidden="1" x14ac:dyDescent="0.25">
      <c r="A169" s="34" t="s">
        <v>41</v>
      </c>
      <c r="B169" s="34"/>
      <c r="C169" s="34"/>
    </row>
    <row r="170" spans="1:5" hidden="1" x14ac:dyDescent="0.25"/>
    <row r="172" spans="1:5" x14ac:dyDescent="0.25">
      <c r="D172" s="19"/>
    </row>
    <row r="198" spans="4:4" x14ac:dyDescent="0.25">
      <c r="D198" s="19"/>
    </row>
    <row r="219" spans="4:4" x14ac:dyDescent="0.25">
      <c r="D219" s="19"/>
    </row>
    <row r="220" spans="4:4" x14ac:dyDescent="0.25">
      <c r="D220" s="19"/>
    </row>
    <row r="228" spans="4:4" x14ac:dyDescent="0.25">
      <c r="D228" s="19"/>
    </row>
    <row r="250" spans="4:4" x14ac:dyDescent="0.25">
      <c r="D250" s="19"/>
    </row>
    <row r="251" spans="4:4" x14ac:dyDescent="0.25">
      <c r="D251" s="19"/>
    </row>
    <row r="266" spans="4:12" x14ac:dyDescent="0.25">
      <c r="L266" s="19"/>
    </row>
    <row r="271" spans="4:12" x14ac:dyDescent="0.25">
      <c r="D271" s="19"/>
    </row>
    <row r="292" spans="4:4" x14ac:dyDescent="0.25">
      <c r="D292" s="19"/>
    </row>
    <row r="313" spans="4:12" x14ac:dyDescent="0.25">
      <c r="D313" s="19"/>
      <c r="L313" s="19"/>
    </row>
    <row r="320" spans="4:12" x14ac:dyDescent="0.25">
      <c r="D320" s="19"/>
    </row>
    <row r="321" spans="4:4" x14ac:dyDescent="0.25">
      <c r="D321" s="19"/>
    </row>
    <row r="331" spans="4:4" x14ac:dyDescent="0.25">
      <c r="D331" s="19"/>
    </row>
    <row r="338" spans="4:12" x14ac:dyDescent="0.25">
      <c r="D338" s="19"/>
    </row>
    <row r="343" spans="4:12" x14ac:dyDescent="0.25">
      <c r="L343" s="19"/>
    </row>
    <row r="363" spans="4:4" x14ac:dyDescent="0.25">
      <c r="D363" s="19"/>
    </row>
    <row r="370" spans="4:4" x14ac:dyDescent="0.25">
      <c r="D370" s="19"/>
    </row>
    <row r="371" spans="4:4" x14ac:dyDescent="0.25">
      <c r="D371" s="19"/>
    </row>
    <row r="379" spans="4:4" x14ac:dyDescent="0.25">
      <c r="D379" s="19"/>
    </row>
  </sheetData>
  <sheetProtection sheet="1" objects="1" scenarios="1"/>
  <mergeCells count="102">
    <mergeCell ref="G20:I20"/>
    <mergeCell ref="G21:I21"/>
    <mergeCell ref="G22:I22"/>
    <mergeCell ref="G23:I23"/>
    <mergeCell ref="E1:E6"/>
    <mergeCell ref="A59:B59"/>
    <mergeCell ref="A60:B60"/>
    <mergeCell ref="A62:B62"/>
    <mergeCell ref="A8:E8"/>
    <mergeCell ref="A22:C22"/>
    <mergeCell ref="A23:C23"/>
    <mergeCell ref="A25:E25"/>
    <mergeCell ref="A37:E37"/>
    <mergeCell ref="D18:E18"/>
    <mergeCell ref="A20:C20"/>
    <mergeCell ref="A21:C21"/>
    <mergeCell ref="C17:D17"/>
    <mergeCell ref="D13:E13"/>
    <mergeCell ref="B27:C27"/>
    <mergeCell ref="B28:C28"/>
    <mergeCell ref="B16:D16"/>
    <mergeCell ref="B54:C54"/>
    <mergeCell ref="B55:C55"/>
    <mergeCell ref="B56:C56"/>
    <mergeCell ref="B57:C57"/>
    <mergeCell ref="D38:E38"/>
    <mergeCell ref="D39:E39"/>
    <mergeCell ref="D40:E40"/>
    <mergeCell ref="D41:E41"/>
    <mergeCell ref="D42:E42"/>
    <mergeCell ref="B52:C52"/>
    <mergeCell ref="B53:C53"/>
    <mergeCell ref="B43:C43"/>
    <mergeCell ref="B44:C44"/>
    <mergeCell ref="B45:C45"/>
    <mergeCell ref="B46:C46"/>
    <mergeCell ref="A48:E48"/>
    <mergeCell ref="D43:E43"/>
    <mergeCell ref="D44:E44"/>
    <mergeCell ref="D45:E45"/>
    <mergeCell ref="D46:E46"/>
    <mergeCell ref="A61:B61"/>
    <mergeCell ref="A88:E88"/>
    <mergeCell ref="A90:E90"/>
    <mergeCell ref="A91:E91"/>
    <mergeCell ref="A63:B63"/>
    <mergeCell ref="C81:E81"/>
    <mergeCell ref="C152:E152"/>
    <mergeCell ref="A86:D86"/>
    <mergeCell ref="C153:E153"/>
    <mergeCell ref="C155:E155"/>
    <mergeCell ref="C82:E82"/>
    <mergeCell ref="C83:E83"/>
    <mergeCell ref="C84:E84"/>
    <mergeCell ref="A161:E161"/>
    <mergeCell ref="A158:E158"/>
    <mergeCell ref="A87:E87"/>
    <mergeCell ref="A123:E123"/>
    <mergeCell ref="A160:E160"/>
    <mergeCell ref="A126:E126"/>
    <mergeCell ref="A124:E124"/>
    <mergeCell ref="A127:E127"/>
    <mergeCell ref="C118:E118"/>
    <mergeCell ref="C119:E119"/>
    <mergeCell ref="C120:E120"/>
    <mergeCell ref="C117:E117"/>
    <mergeCell ref="C154:E154"/>
    <mergeCell ref="B30:C30"/>
    <mergeCell ref="B31:C31"/>
    <mergeCell ref="B32:C32"/>
    <mergeCell ref="B33:C33"/>
    <mergeCell ref="B34:C34"/>
    <mergeCell ref="B35:C35"/>
    <mergeCell ref="D27:E27"/>
    <mergeCell ref="D28:E28"/>
    <mergeCell ref="D29:E29"/>
    <mergeCell ref="D30:E30"/>
    <mergeCell ref="D31:E31"/>
    <mergeCell ref="B26:C26"/>
    <mergeCell ref="D26:E26"/>
    <mergeCell ref="D54:E54"/>
    <mergeCell ref="D55:E55"/>
    <mergeCell ref="D56:E56"/>
    <mergeCell ref="D57:E57"/>
    <mergeCell ref="B49:C49"/>
    <mergeCell ref="B50:C50"/>
    <mergeCell ref="B51:C51"/>
    <mergeCell ref="D49:E49"/>
    <mergeCell ref="D50:E50"/>
    <mergeCell ref="D51:E51"/>
    <mergeCell ref="D52:E52"/>
    <mergeCell ref="D53:E53"/>
    <mergeCell ref="B38:C38"/>
    <mergeCell ref="B39:C39"/>
    <mergeCell ref="B40:C40"/>
    <mergeCell ref="B41:C41"/>
    <mergeCell ref="B42:C42"/>
    <mergeCell ref="D32:E32"/>
    <mergeCell ref="D33:E33"/>
    <mergeCell ref="D34:E34"/>
    <mergeCell ref="D35:E35"/>
    <mergeCell ref="B29:C29"/>
  </mergeCells>
  <pageMargins left="0.39370078740157483" right="0.31496062992125984" top="0.78740157480314965" bottom="0.78740157480314965" header="0.31496062992125984" footer="0.31496062992125984"/>
  <pageSetup paperSize="9" scale="95" orientation="portrait" r:id="rId1"/>
  <headerFooter>
    <oddFooter>&amp;L&amp;F
&amp;A&amp;RSeite &amp;P</oddFooter>
  </headerFooter>
  <rowBreaks count="1" manualBreakCount="1">
    <brk id="64"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C568B23-0876-4D92-B165-088E681560E4}">
          <x14:formula1>
            <xm:f>'Données de base'!$E$1:$E$5</xm:f>
          </x14:formula1>
          <xm:sqref>E122 E86 E157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24451-9AA4-4A4A-A296-04F1482731E3}">
  <sheetPr>
    <tabColor theme="6" tint="0.39997558519241921"/>
  </sheetPr>
  <dimension ref="A1:E377"/>
  <sheetViews>
    <sheetView workbookViewId="0">
      <selection activeCell="A8" sqref="A8:E8"/>
    </sheetView>
  </sheetViews>
  <sheetFormatPr baseColWidth="10" defaultColWidth="10.85546875" defaultRowHeight="15" x14ac:dyDescent="0.25"/>
  <cols>
    <col min="1" max="1" width="32" customWidth="1"/>
    <col min="2" max="2" width="13.85546875" customWidth="1"/>
    <col min="3" max="3" width="18.42578125" customWidth="1"/>
    <col min="4" max="4" width="17" customWidth="1"/>
    <col min="5" max="5" width="17.42578125" customWidth="1"/>
  </cols>
  <sheetData>
    <row r="1" spans="1:5" s="35" customFormat="1" ht="41.1" customHeight="1" x14ac:dyDescent="0.25">
      <c r="A1" s="127" t="str">
        <f>'01 TITRE CONTRÔLE PÉRIODIQUE'!A1</f>
        <v>CANTON ….</v>
      </c>
      <c r="B1" s="128"/>
      <c r="C1" s="128"/>
      <c r="D1" s="128"/>
      <c r="E1" s="980"/>
    </row>
    <row r="2" spans="1:5" ht="18.600000000000001" customHeight="1" x14ac:dyDescent="0.25">
      <c r="A2" s="27" t="str">
        <f>'01 TITRE CONTRÔLE PÉRIODIQUE'!A2</f>
        <v>Protection …...</v>
      </c>
      <c r="B2" s="2"/>
      <c r="C2" s="2"/>
      <c r="D2" s="2"/>
      <c r="E2" s="981"/>
    </row>
    <row r="3" spans="1:5" ht="15.6" customHeight="1" x14ac:dyDescent="0.25">
      <c r="A3" s="28" t="str">
        <f>'01 TITRE CONTRÔLE PÉRIODIQUE'!A3</f>
        <v>Protectio</v>
      </c>
      <c r="B3" s="2"/>
      <c r="C3" s="2"/>
      <c r="D3" s="2"/>
      <c r="E3" s="981"/>
    </row>
    <row r="4" spans="1:5" ht="15.6" customHeight="1" x14ac:dyDescent="0.25">
      <c r="A4" s="29" t="str">
        <f>'01 TITRE CONTRÔLE PÉRIODIQUE'!A4</f>
        <v>Adresse</v>
      </c>
      <c r="B4" s="2"/>
      <c r="C4" s="2"/>
      <c r="D4" s="2"/>
      <c r="E4" s="981"/>
    </row>
    <row r="5" spans="1:5" ht="15.6" customHeight="1" x14ac:dyDescent="0.25">
      <c r="A5" s="29" t="str">
        <f>'01 TITRE CONTRÔLE PÉRIODIQUE'!A5</f>
        <v>CH-XXXX ….</v>
      </c>
      <c r="B5" s="2"/>
      <c r="C5" s="2"/>
      <c r="D5" s="30"/>
      <c r="E5" s="981"/>
    </row>
    <row r="6" spans="1:5" ht="15.6" customHeight="1" thickBot="1" x14ac:dyDescent="0.3">
      <c r="A6" s="31" t="str">
        <f>'01 TITRE CONTRÔLE PÉRIODIQUE'!A6</f>
        <v>.</v>
      </c>
      <c r="B6" s="32"/>
      <c r="C6" s="32"/>
      <c r="D6" s="33"/>
      <c r="E6" s="982"/>
    </row>
    <row r="7" spans="1:5" ht="15.6" customHeight="1" thickBot="1" x14ac:dyDescent="0.3"/>
    <row r="8" spans="1:5" ht="100.35" customHeight="1" thickBot="1" x14ac:dyDescent="0.3">
      <c r="A8" s="984" t="s">
        <v>2497</v>
      </c>
      <c r="B8" s="985"/>
      <c r="C8" s="985"/>
      <c r="D8" s="985"/>
      <c r="E8" s="986"/>
    </row>
    <row r="9" spans="1:5" ht="17.100000000000001" customHeight="1" thickBot="1" x14ac:dyDescent="0.3"/>
    <row r="10" spans="1:5" s="259" customFormat="1" ht="14.25" customHeight="1" x14ac:dyDescent="0.2">
      <c r="A10" s="561" t="s">
        <v>2400</v>
      </c>
      <c r="B10" s="566">
        <f>IF('04 TITRE CONTRÔLE SUBSÉQUENT 01'!B10&gt;0,'04 TITRE CONTRÔLE SUBSÉQUENT 01'!B10,"")</f>
        <v>46023</v>
      </c>
      <c r="C10" s="264"/>
      <c r="D10" s="264"/>
      <c r="E10" s="265"/>
    </row>
    <row r="11" spans="1:5" s="259" customFormat="1" ht="14.25" customHeight="1" x14ac:dyDescent="0.2">
      <c r="A11" s="563" t="s">
        <v>2401</v>
      </c>
      <c r="B11" s="567"/>
      <c r="C11" s="266"/>
      <c r="D11" s="266"/>
      <c r="E11" s="267"/>
    </row>
    <row r="12" spans="1:5" s="259" customFormat="1" ht="14.25" customHeight="1" x14ac:dyDescent="0.2">
      <c r="A12" s="562" t="s">
        <v>2402</v>
      </c>
      <c r="B12" s="560"/>
      <c r="C12" s="266"/>
      <c r="D12" s="266"/>
      <c r="E12" s="267"/>
    </row>
    <row r="13" spans="1:5" s="259" customFormat="1" ht="13.5" customHeight="1" x14ac:dyDescent="0.2">
      <c r="A13" s="604" t="s">
        <v>2446</v>
      </c>
      <c r="B13" s="544" t="str">
        <f>IF('01 TITRE CONTRÔLE PÉRIODIQUE'!B11&gt;0,'01 TITRE CONTRÔLE PÉRIODIQUE'!B11,"")</f>
        <v>Musterstadt</v>
      </c>
      <c r="C13" s="545"/>
      <c r="D13" s="999" t="str">
        <f>IF('01 TITRE CONTRÔLE PÉRIODIQUE'!D11&gt;0,'01 TITRE CONTRÔLE PÉRIODIQUE'!D11,"")</f>
        <v>ORPC Muster</v>
      </c>
      <c r="E13" s="1001"/>
    </row>
    <row r="14" spans="1:5" s="259" customFormat="1" ht="13.5" customHeight="1" x14ac:dyDescent="0.2">
      <c r="A14" s="605" t="s">
        <v>2448</v>
      </c>
      <c r="B14" s="606" t="str">
        <f>IF('01 TITRE CONTRÔLE PÉRIODIQUE'!B12&gt;0,'01 TITRE CONTRÔLE PÉRIODIQUE'!B12,"")</f>
        <v>PC I / Po att II*</v>
      </c>
      <c r="C14" s="545"/>
      <c r="D14" s="545"/>
      <c r="E14" s="546"/>
    </row>
    <row r="15" spans="1:5" s="259" customFormat="1" ht="12.75" x14ac:dyDescent="0.2">
      <c r="A15" s="564" t="s">
        <v>2436</v>
      </c>
      <c r="B15" s="271">
        <f>IF('01 TITRE CONTRÔLE PÉRIODIQUE'!B13&gt;0,'01 TITRE CONTRÔLE PÉRIODIQUE'!B13,"")</f>
        <v>111111</v>
      </c>
      <c r="C15" s="271">
        <f>IF('01 TITRE CONTRÔLE PÉRIODIQUE'!C13&gt;0,'01 TITRE CONTRÔLE PÉRIODIQUE'!C13,"")</f>
        <v>22222</v>
      </c>
      <c r="D15" s="576" t="str">
        <f>IF('01 TITRE CONTRÔLE PÉRIODIQUE'!D13&gt;0,'01 TITRE CONTRÔLE PÉRIODIQUE'!D13,"")</f>
        <v>3333-44444</v>
      </c>
      <c r="E15" s="577"/>
    </row>
    <row r="16" spans="1:5" s="259" customFormat="1" ht="12.75" x14ac:dyDescent="0.2">
      <c r="A16" s="254" t="s">
        <v>23</v>
      </c>
      <c r="B16" s="999" t="str">
        <f>IF('01 TITRE CONTRÔLE PÉRIODIQUE'!B14&gt;0,'01 TITRE CONTRÔLE PÉRIODIQUE'!B14,"")</f>
        <v>Musterstrasse 4</v>
      </c>
      <c r="C16" s="1000"/>
      <c r="D16" s="1000"/>
      <c r="E16" s="546"/>
    </row>
    <row r="17" spans="1:5" s="259" customFormat="1" ht="12.75" x14ac:dyDescent="0.2">
      <c r="A17" s="538" t="s">
        <v>2397</v>
      </c>
      <c r="B17" s="271">
        <f>IF('01 TITRE CONTRÔLE PÉRIODIQUE'!B15&gt;0,'01 TITRE CONTRÔLE PÉRIODIQUE'!B15,"")</f>
        <v>5555</v>
      </c>
      <c r="C17" s="999" t="str">
        <f>IF('01 TITRE CONTRÔLE PÉRIODIQUE'!C15&gt;0,'01 TITRE CONTRÔLE PÉRIODIQUE'!C15,"")</f>
        <v>Musterdorf</v>
      </c>
      <c r="D17" s="1000"/>
      <c r="E17" s="546"/>
    </row>
    <row r="18" spans="1:5" s="259" customFormat="1" ht="12.75" x14ac:dyDescent="0.2">
      <c r="A18" s="537" t="s">
        <v>2392</v>
      </c>
      <c r="B18" s="271">
        <f>IF('01 TITRE CONTRÔLE PÉRIODIQUE'!B16&gt;0,'01 TITRE CONTRÔLE PÉRIODIQUE'!B16,"")</f>
        <v>222222</v>
      </c>
      <c r="C18" s="576">
        <f>IF('01 TITRE CONTRÔLE PÉRIODIQUE'!C16&gt;0,'01 TITRE CONTRÔLE PÉRIODIQUE'!C16,"")</f>
        <v>333333</v>
      </c>
      <c r="D18" s="997"/>
      <c r="E18" s="998"/>
    </row>
    <row r="19" spans="1:5" s="259" customFormat="1" ht="12.75" x14ac:dyDescent="0.2">
      <c r="A19" s="528" t="s">
        <v>2289</v>
      </c>
      <c r="B19" s="271" t="str">
        <f>IF('01 TITRE CONTRÔLE PÉRIODIQUE'!B17&gt;0,'01 TITRE CONTRÔLE PÉRIODIQUE'!B17,"")</f>
        <v>pleine valeur</v>
      </c>
      <c r="C19" s="576"/>
      <c r="D19" s="545"/>
      <c r="E19" s="577"/>
    </row>
    <row r="20" spans="1:5" s="259" customFormat="1" ht="12.75" x14ac:dyDescent="0.2">
      <c r="A20" s="987" t="s">
        <v>2439</v>
      </c>
      <c r="B20" s="988"/>
      <c r="C20" s="988"/>
      <c r="D20" s="545">
        <f>IF('01 TITRE CONTRÔLE PÉRIODIQUE'!D18&gt;0,'01 TITRE CONTRÔLE PÉRIODIQUE'!D18,"")</f>
        <v>2000</v>
      </c>
      <c r="E20" s="575"/>
    </row>
    <row r="21" spans="1:5" s="259" customFormat="1" ht="14.85" customHeight="1" x14ac:dyDescent="0.2">
      <c r="A21" s="987" t="s">
        <v>2438</v>
      </c>
      <c r="B21" s="988"/>
      <c r="C21" s="988"/>
      <c r="D21" s="578">
        <f>IF('01 TITRE CONTRÔLE PÉRIODIQUE'!D19&gt;0,'01 TITRE CONTRÔLE PÉRIODIQUE'!D19,"")</f>
        <v>45660</v>
      </c>
      <c r="E21" s="579"/>
    </row>
    <row r="22" spans="1:5" s="259" customFormat="1" ht="14.85" customHeight="1" x14ac:dyDescent="0.2">
      <c r="A22" s="987" t="s">
        <v>2437</v>
      </c>
      <c r="B22" s="988"/>
      <c r="C22" s="988"/>
      <c r="D22" s="578">
        <f>IF('01 TITRE CONTRÔLE PÉRIODIQUE'!D20&gt;0,'01 TITRE CONTRÔLE PÉRIODIQUE'!D20,"")</f>
        <v>45661</v>
      </c>
      <c r="E22" s="579"/>
    </row>
    <row r="23" spans="1:5" s="259" customFormat="1" ht="14.85" customHeight="1" thickBot="1" x14ac:dyDescent="0.25">
      <c r="A23" s="989" t="s">
        <v>2293</v>
      </c>
      <c r="B23" s="990"/>
      <c r="C23" s="990"/>
      <c r="D23" s="580">
        <f>IF('01 TITRE CONTRÔLE PÉRIODIQUE'!D21&gt;0,'01 TITRE CONTRÔLE PÉRIODIQUE'!D21,"")</f>
        <v>45662</v>
      </c>
      <c r="E23" s="581"/>
    </row>
    <row r="24" spans="1:5" s="259" customFormat="1" ht="4.5" customHeight="1" thickBot="1" x14ac:dyDescent="0.25">
      <c r="A24" s="295"/>
      <c r="B24" s="295"/>
      <c r="C24" s="295"/>
      <c r="D24" s="295"/>
      <c r="E24" s="295"/>
    </row>
    <row r="25" spans="1:5" s="268" customFormat="1" ht="23.1" hidden="1" customHeight="1" thickBot="1" x14ac:dyDescent="0.3">
      <c r="A25" s="975" t="str">
        <f>"Teilnehmer ersten Nachkontrolle vom "&amp;TEXT(B10,"TT.MM.JJJJ")</f>
        <v>Teilnehmer ersten Nachkontrolle vom 01.01.2026</v>
      </c>
      <c r="B25" s="976"/>
      <c r="C25" s="976"/>
      <c r="D25" s="976"/>
      <c r="E25" s="977"/>
    </row>
    <row r="26" spans="1:5" s="268" customFormat="1" ht="13.5" hidden="1" thickBot="1" x14ac:dyDescent="0.3">
      <c r="A26" s="272" t="s">
        <v>42</v>
      </c>
      <c r="B26" s="905" t="s">
        <v>43</v>
      </c>
      <c r="C26" s="909"/>
      <c r="D26" s="899" t="s">
        <v>44</v>
      </c>
      <c r="E26" s="973"/>
    </row>
    <row r="27" spans="1:5" s="268" customFormat="1" ht="13.5" hidden="1" thickBot="1" x14ac:dyDescent="0.3">
      <c r="A27" s="273"/>
      <c r="B27" s="893" t="s">
        <v>48</v>
      </c>
      <c r="C27" s="910"/>
      <c r="D27" s="922" t="s">
        <v>44</v>
      </c>
      <c r="E27" s="923"/>
    </row>
    <row r="28" spans="1:5" s="268" customFormat="1" ht="13.5" hidden="1" thickBot="1" x14ac:dyDescent="0.3">
      <c r="A28" s="274"/>
      <c r="B28" s="895"/>
      <c r="C28" s="911"/>
      <c r="D28" s="903"/>
      <c r="E28" s="916"/>
    </row>
    <row r="29" spans="1:5" s="268" customFormat="1" ht="13.5" hidden="1" thickBot="1" x14ac:dyDescent="0.3">
      <c r="A29" s="275" t="s">
        <v>45</v>
      </c>
      <c r="B29" s="891" t="s">
        <v>49</v>
      </c>
      <c r="C29" s="912"/>
      <c r="D29" s="913" t="s">
        <v>50</v>
      </c>
      <c r="E29" s="914"/>
    </row>
    <row r="30" spans="1:5" s="268" customFormat="1" ht="13.5" hidden="1" thickBot="1" x14ac:dyDescent="0.3">
      <c r="A30" s="276"/>
      <c r="B30" s="895"/>
      <c r="C30" s="911"/>
      <c r="D30" s="903" t="s">
        <v>51</v>
      </c>
      <c r="E30" s="916"/>
    </row>
    <row r="31" spans="1:5" s="268" customFormat="1" ht="13.5" hidden="1" thickBot="1" x14ac:dyDescent="0.3">
      <c r="A31" s="277" t="s">
        <v>46</v>
      </c>
      <c r="B31" s="891" t="s">
        <v>47</v>
      </c>
      <c r="C31" s="912"/>
      <c r="D31" s="913" t="s">
        <v>50</v>
      </c>
      <c r="E31" s="914"/>
    </row>
    <row r="32" spans="1:5" s="268" customFormat="1" ht="13.5" hidden="1" thickBot="1" x14ac:dyDescent="0.3">
      <c r="A32" s="273"/>
      <c r="B32" s="893" t="s">
        <v>52</v>
      </c>
      <c r="C32" s="910"/>
      <c r="D32" s="901" t="s">
        <v>53</v>
      </c>
      <c r="E32" s="915"/>
    </row>
    <row r="33" spans="1:5" s="268" customFormat="1" ht="13.5" hidden="1" thickBot="1" x14ac:dyDescent="0.3">
      <c r="A33" s="276"/>
      <c r="B33" s="895"/>
      <c r="C33" s="911"/>
      <c r="D33" s="903"/>
      <c r="E33" s="916"/>
    </row>
    <row r="34" spans="1:5" s="268" customFormat="1" ht="13.5" hidden="1" thickBot="1" x14ac:dyDescent="0.3">
      <c r="A34" s="278" t="s">
        <v>21</v>
      </c>
      <c r="B34" s="897"/>
      <c r="C34" s="919"/>
      <c r="D34" s="917"/>
      <c r="E34" s="918"/>
    </row>
    <row r="35" spans="1:5" s="268" customFormat="1" ht="171.6" hidden="1" customHeight="1" thickBot="1" x14ac:dyDescent="0.3">
      <c r="A35" s="279"/>
      <c r="B35" s="280"/>
      <c r="C35" s="280"/>
      <c r="D35" s="281"/>
      <c r="E35" s="281"/>
    </row>
    <row r="36" spans="1:5" s="268" customFormat="1" ht="23.45" customHeight="1" thickBot="1" x14ac:dyDescent="0.3">
      <c r="A36" s="994" t="str">
        <f>"Participants au deuxième contrôle subséquent du "&amp;TEXT(B11,"JJ.MM.AAAA")</f>
        <v>Participants au deuxième contrôle subséquent du 00.01.Samstag</v>
      </c>
      <c r="B36" s="995"/>
      <c r="C36" s="995"/>
      <c r="D36" s="995"/>
      <c r="E36" s="996"/>
    </row>
    <row r="37" spans="1:5" s="268" customFormat="1" ht="12.75" x14ac:dyDescent="0.25">
      <c r="A37" s="614" t="s">
        <v>2447</v>
      </c>
      <c r="B37" s="888" t="s">
        <v>2298</v>
      </c>
      <c r="C37" s="889"/>
      <c r="D37" s="888" t="s">
        <v>2294</v>
      </c>
      <c r="E37" s="890"/>
    </row>
    <row r="38" spans="1:5" s="268" customFormat="1" ht="12.75" x14ac:dyDescent="0.25">
      <c r="A38" s="613" t="s">
        <v>2295</v>
      </c>
      <c r="B38" s="1002"/>
      <c r="C38" s="1003"/>
      <c r="D38" s="920"/>
      <c r="E38" s="921"/>
    </row>
    <row r="39" spans="1:5" s="268" customFormat="1" ht="12.75" x14ac:dyDescent="0.25">
      <c r="A39" s="273"/>
      <c r="B39" s="893"/>
      <c r="C39" s="910"/>
      <c r="D39" s="922"/>
      <c r="E39" s="923"/>
    </row>
    <row r="40" spans="1:5" s="268" customFormat="1" ht="12.75" x14ac:dyDescent="0.25">
      <c r="A40" s="274"/>
      <c r="B40" s="895"/>
      <c r="C40" s="911"/>
      <c r="D40" s="903"/>
      <c r="E40" s="916"/>
    </row>
    <row r="41" spans="1:5" s="268" customFormat="1" ht="12.75" x14ac:dyDescent="0.25">
      <c r="A41" s="532" t="s">
        <v>2307</v>
      </c>
      <c r="B41" s="891"/>
      <c r="C41" s="912"/>
      <c r="D41" s="913"/>
      <c r="E41" s="914"/>
    </row>
    <row r="42" spans="1:5" s="268" customFormat="1" ht="12.75" x14ac:dyDescent="0.25">
      <c r="A42" s="276"/>
      <c r="B42" s="895"/>
      <c r="C42" s="911"/>
      <c r="D42" s="903"/>
      <c r="E42" s="916"/>
    </row>
    <row r="43" spans="1:5" s="268" customFormat="1" ht="12.75" x14ac:dyDescent="0.25">
      <c r="A43" s="533" t="s">
        <v>2296</v>
      </c>
      <c r="B43" s="891"/>
      <c r="C43" s="912"/>
      <c r="D43" s="913"/>
      <c r="E43" s="914"/>
    </row>
    <row r="44" spans="1:5" s="268" customFormat="1" ht="12.75" x14ac:dyDescent="0.25">
      <c r="A44" s="273"/>
      <c r="B44" s="893"/>
      <c r="C44" s="910"/>
      <c r="D44" s="901"/>
      <c r="E44" s="915"/>
    </row>
    <row r="45" spans="1:5" s="268" customFormat="1" ht="12.75" x14ac:dyDescent="0.25">
      <c r="A45" s="276"/>
      <c r="B45" s="895"/>
      <c r="C45" s="911"/>
      <c r="D45" s="903"/>
      <c r="E45" s="916"/>
    </row>
    <row r="46" spans="1:5" s="268" customFormat="1" ht="8.1" hidden="1" customHeight="1" thickBot="1" x14ac:dyDescent="0.3">
      <c r="A46" s="534" t="s">
        <v>2297</v>
      </c>
      <c r="B46" s="897"/>
      <c r="C46" s="919"/>
      <c r="D46" s="917"/>
      <c r="E46" s="918"/>
    </row>
    <row r="47" spans="1:5" s="268" customFormat="1" ht="23.1" hidden="1" customHeight="1" thickBot="1" x14ac:dyDescent="0.3">
      <c r="A47" s="975" t="str">
        <f>"Teilnehmer dritten Nachkontrolle vom "&amp;TEXT(B12,"TT.MM.JJJJ")</f>
        <v>Teilnehmer dritten Nachkontrolle vom 00.01.1900</v>
      </c>
      <c r="B47" s="976"/>
      <c r="C47" s="976"/>
      <c r="D47" s="976"/>
      <c r="E47" s="977"/>
    </row>
    <row r="48" spans="1:5" s="268" customFormat="1" ht="12.75" hidden="1" x14ac:dyDescent="0.25">
      <c r="A48" s="272" t="s">
        <v>20</v>
      </c>
      <c r="B48" s="899" t="s">
        <v>35</v>
      </c>
      <c r="C48" s="900"/>
      <c r="D48" s="905" t="s">
        <v>19</v>
      </c>
      <c r="E48" s="906"/>
    </row>
    <row r="49" spans="1:5" s="268" customFormat="1" ht="12.75" hidden="1" x14ac:dyDescent="0.25">
      <c r="A49" s="273"/>
      <c r="B49" s="901"/>
      <c r="C49" s="902"/>
      <c r="D49" s="907"/>
      <c r="E49" s="908"/>
    </row>
    <row r="50" spans="1:5" s="268" customFormat="1" ht="12.75" hidden="1" x14ac:dyDescent="0.25">
      <c r="A50" s="274"/>
      <c r="B50" s="903"/>
      <c r="C50" s="904"/>
      <c r="D50" s="895"/>
      <c r="E50" s="896"/>
    </row>
    <row r="51" spans="1:5" s="268" customFormat="1" ht="12.75" hidden="1" x14ac:dyDescent="0.25">
      <c r="A51" s="275" t="s">
        <v>29</v>
      </c>
      <c r="B51" s="913" t="s">
        <v>35</v>
      </c>
      <c r="C51" s="974"/>
      <c r="D51" s="891" t="s">
        <v>19</v>
      </c>
      <c r="E51" s="892"/>
    </row>
    <row r="52" spans="1:5" s="268" customFormat="1" ht="12.75" hidden="1" x14ac:dyDescent="0.25">
      <c r="A52" s="276"/>
      <c r="B52" s="903"/>
      <c r="C52" s="904"/>
      <c r="D52" s="895"/>
      <c r="E52" s="896"/>
    </row>
    <row r="53" spans="1:5" s="268" customFormat="1" ht="12.75" hidden="1" x14ac:dyDescent="0.25">
      <c r="A53" s="277" t="s">
        <v>22</v>
      </c>
      <c r="B53" s="913" t="s">
        <v>35</v>
      </c>
      <c r="C53" s="974"/>
      <c r="D53" s="891" t="s">
        <v>19</v>
      </c>
      <c r="E53" s="892"/>
    </row>
    <row r="54" spans="1:5" s="268" customFormat="1" ht="12.75" hidden="1" x14ac:dyDescent="0.25">
      <c r="A54" s="273"/>
      <c r="B54" s="901"/>
      <c r="C54" s="902"/>
      <c r="D54" s="893"/>
      <c r="E54" s="894"/>
    </row>
    <row r="55" spans="1:5" s="268" customFormat="1" ht="12.75" hidden="1" x14ac:dyDescent="0.25">
      <c r="A55" s="276"/>
      <c r="B55" s="903"/>
      <c r="C55" s="904"/>
      <c r="D55" s="895"/>
      <c r="E55" s="896"/>
    </row>
    <row r="56" spans="1:5" s="268" customFormat="1" ht="13.5" hidden="1" thickBot="1" x14ac:dyDescent="0.3">
      <c r="A56" s="278" t="s">
        <v>21</v>
      </c>
      <c r="B56" s="917"/>
      <c r="C56" s="972"/>
      <c r="D56" s="897"/>
      <c r="E56" s="898"/>
    </row>
    <row r="57" spans="1:5" s="259" customFormat="1" ht="12.75" hidden="1" x14ac:dyDescent="0.2">
      <c r="A57" s="287"/>
      <c r="B57" s="288"/>
      <c r="C57" s="289"/>
      <c r="D57" s="290"/>
      <c r="E57" s="291"/>
    </row>
    <row r="58" spans="1:5" s="268" customFormat="1" ht="20.100000000000001" customHeight="1" x14ac:dyDescent="0.25">
      <c r="A58" s="983" t="s">
        <v>2311</v>
      </c>
      <c r="B58" s="983"/>
      <c r="C58" s="292"/>
      <c r="D58" s="293"/>
      <c r="E58" s="294"/>
    </row>
    <row r="59" spans="1:5" s="268" customFormat="1" ht="20.100000000000001" customHeight="1" x14ac:dyDescent="0.25">
      <c r="A59" s="1004" t="s">
        <v>2305</v>
      </c>
      <c r="B59" s="1005"/>
      <c r="C59" s="292" t="str">
        <f>'01 TITRE CONTRÔLE PÉRIODIQUE'!B11</f>
        <v>Musterstadt</v>
      </c>
      <c r="D59" s="293"/>
      <c r="E59" s="294"/>
    </row>
    <row r="60" spans="1:5" s="268" customFormat="1" ht="20.100000000000001" customHeight="1" x14ac:dyDescent="0.25">
      <c r="A60" s="1004" t="s">
        <v>2306</v>
      </c>
      <c r="B60" s="1005"/>
      <c r="C60" s="292" t="str">
        <f>'01 TITRE CONTRÔLE PÉRIODIQUE'!A24</f>
        <v>OPC…</v>
      </c>
      <c r="D60" s="293"/>
      <c r="E60" s="294"/>
    </row>
    <row r="61" spans="1:5" s="268" customFormat="1" ht="20.100000000000001" customHeight="1" x14ac:dyDescent="0.2">
      <c r="A61" s="1004" t="s">
        <v>2308</v>
      </c>
      <c r="B61" s="1005"/>
      <c r="C61" s="295" t="s">
        <v>30</v>
      </c>
      <c r="D61" s="293"/>
      <c r="E61" s="294"/>
    </row>
    <row r="62" spans="1:5" s="268" customFormat="1" ht="20.100000000000001" customHeight="1" x14ac:dyDescent="0.25">
      <c r="A62" s="956" t="s">
        <v>2449</v>
      </c>
      <c r="B62" s="1005"/>
      <c r="C62" s="292" t="str">
        <f>'01 TITRE CONTRÔLE PÉRIODIQUE'!B12&amp;"  "&amp;'01 TITRE CONTRÔLE PÉRIODIQUE'!C15&amp;" "</f>
        <v xml:space="preserve">PC I / Po att II*  Musterdorf </v>
      </c>
      <c r="D62" s="293"/>
      <c r="E62" s="294"/>
    </row>
    <row r="63" spans="1:5" s="259" customFormat="1" ht="18" customHeight="1" x14ac:dyDescent="0.2">
      <c r="A63" s="287"/>
      <c r="B63" s="287"/>
      <c r="C63" s="289"/>
      <c r="D63" s="290"/>
      <c r="E63" s="291"/>
    </row>
    <row r="64" spans="1:5" ht="171.6" hidden="1" customHeight="1" x14ac:dyDescent="0.25">
      <c r="A64" s="100"/>
      <c r="B64" s="100"/>
      <c r="C64" s="101"/>
      <c r="D64" s="102"/>
      <c r="E64" s="38"/>
    </row>
    <row r="65" spans="1:5" s="34" customFormat="1" ht="19.350000000000001" hidden="1" customHeight="1" x14ac:dyDescent="0.25">
      <c r="A65" s="60" t="str">
        <f>"Ergebnis der ersten Nachkontrolle nach PAK vom "&amp;TEXT(B10,"TT.MM.JJJJ")</f>
        <v>Ergebnis der ersten Nachkontrolle nach PAK vom 01.01.2026</v>
      </c>
      <c r="B65" s="36"/>
      <c r="C65" s="36"/>
      <c r="D65" s="37"/>
      <c r="E65" s="36"/>
    </row>
    <row r="66" spans="1:5" s="34" customFormat="1" ht="14.45" hidden="1" customHeight="1" thickBot="1" x14ac:dyDescent="0.25">
      <c r="D66" s="38"/>
    </row>
    <row r="67" spans="1:5" s="103" customFormat="1" ht="25.35" hidden="1" customHeight="1" x14ac:dyDescent="0.25">
      <c r="A67" s="39" t="s">
        <v>10</v>
      </c>
      <c r="B67" s="40" t="s">
        <v>7</v>
      </c>
      <c r="C67" s="41" t="s">
        <v>8</v>
      </c>
      <c r="D67" s="42" t="s">
        <v>9</v>
      </c>
      <c r="E67" s="78" t="s">
        <v>16</v>
      </c>
    </row>
    <row r="68" spans="1:5" s="47" customFormat="1" ht="25.35" hidden="1" customHeight="1" x14ac:dyDescent="0.25">
      <c r="A68" s="43" t="s">
        <v>33</v>
      </c>
      <c r="B68" s="44" t="e">
        <f>#REF!</f>
        <v>#REF!</v>
      </c>
      <c r="C68" s="45" t="e">
        <f>#REF!</f>
        <v>#REF!</v>
      </c>
      <c r="D68" s="46" t="e">
        <f>#REF!</f>
        <v>#REF!</v>
      </c>
      <c r="E68" s="79" t="e">
        <f>#REF!</f>
        <v>#REF!</v>
      </c>
    </row>
    <row r="69" spans="1:5" s="47" customFormat="1" ht="25.35" hidden="1" customHeight="1" x14ac:dyDescent="0.25">
      <c r="A69" s="48" t="s">
        <v>11</v>
      </c>
      <c r="B69" s="49" t="e">
        <f>#REF!</f>
        <v>#REF!</v>
      </c>
      <c r="C69" s="50" t="e">
        <f>#REF!</f>
        <v>#REF!</v>
      </c>
      <c r="D69" s="51" t="e">
        <f>#REF!</f>
        <v>#REF!</v>
      </c>
      <c r="E69" s="80" t="e">
        <f>#REF!</f>
        <v>#REF!</v>
      </c>
    </row>
    <row r="70" spans="1:5" s="47" customFormat="1" ht="25.35" hidden="1" customHeight="1" x14ac:dyDescent="0.25">
      <c r="A70" s="48" t="s">
        <v>12</v>
      </c>
      <c r="B70" s="44" t="e">
        <f>#REF!</f>
        <v>#REF!</v>
      </c>
      <c r="C70" s="45" t="e">
        <f>#REF!</f>
        <v>#REF!</v>
      </c>
      <c r="D70" s="51" t="e">
        <f>#REF!</f>
        <v>#REF!</v>
      </c>
      <c r="E70" s="79" t="e">
        <f>#REF!</f>
        <v>#REF!</v>
      </c>
    </row>
    <row r="71" spans="1:5" s="47" customFormat="1" ht="25.35" hidden="1" customHeight="1" x14ac:dyDescent="0.25">
      <c r="A71" s="48" t="s">
        <v>13</v>
      </c>
      <c r="B71" s="44" t="e">
        <f>#REF!</f>
        <v>#REF!</v>
      </c>
      <c r="C71" s="45" t="e">
        <f>#REF!</f>
        <v>#REF!</v>
      </c>
      <c r="D71" s="46" t="e">
        <f>#REF!</f>
        <v>#REF!</v>
      </c>
      <c r="E71" s="79" t="e">
        <f>#REF!</f>
        <v>#REF!</v>
      </c>
    </row>
    <row r="72" spans="1:5" s="47" customFormat="1" ht="25.35" hidden="1" customHeight="1" x14ac:dyDescent="0.25">
      <c r="A72" s="48" t="s">
        <v>14</v>
      </c>
      <c r="B72" s="44" t="e">
        <f>#REF!</f>
        <v>#REF!</v>
      </c>
      <c r="C72" s="45" t="e">
        <f>#REF!</f>
        <v>#REF!</v>
      </c>
      <c r="D72" s="46" t="e">
        <f>#REF!</f>
        <v>#REF!</v>
      </c>
      <c r="E72" s="79" t="e">
        <f>#REF!</f>
        <v>#REF!</v>
      </c>
    </row>
    <row r="73" spans="1:5" s="47" customFormat="1" ht="25.35" hidden="1" customHeight="1" x14ac:dyDescent="0.25">
      <c r="A73" s="98" t="s">
        <v>39</v>
      </c>
      <c r="B73" s="44" t="e">
        <f>#REF!</f>
        <v>#REF!</v>
      </c>
      <c r="C73" s="45" t="e">
        <f>#REF!</f>
        <v>#REF!</v>
      </c>
      <c r="D73" s="46" t="e">
        <f>#REF!</f>
        <v>#REF!</v>
      </c>
      <c r="E73" s="79" t="e">
        <f>#REF!</f>
        <v>#REF!</v>
      </c>
    </row>
    <row r="74" spans="1:5" s="47" customFormat="1" ht="25.35" hidden="1" customHeight="1" x14ac:dyDescent="0.25">
      <c r="A74" s="48" t="s">
        <v>15</v>
      </c>
      <c r="B74" s="44" t="e">
        <f>#REF!</f>
        <v>#REF!</v>
      </c>
      <c r="C74" s="45" t="e">
        <f>#REF!</f>
        <v>#REF!</v>
      </c>
      <c r="D74" s="46" t="e">
        <f>#REF!</f>
        <v>#REF!</v>
      </c>
      <c r="E74" s="79" t="e">
        <f>#REF!</f>
        <v>#REF!</v>
      </c>
    </row>
    <row r="75" spans="1:5" s="47" customFormat="1" ht="25.35" hidden="1" customHeight="1" x14ac:dyDescent="0.25">
      <c r="A75" s="52" t="s">
        <v>32</v>
      </c>
      <c r="B75" s="44" t="e">
        <f>#REF!</f>
        <v>#REF!</v>
      </c>
      <c r="C75" s="45" t="e">
        <f>#REF!</f>
        <v>#REF!</v>
      </c>
      <c r="D75" s="46" t="e">
        <f>#REF!</f>
        <v>#REF!</v>
      </c>
      <c r="E75" s="79" t="e">
        <f>#REF!</f>
        <v>#REF!</v>
      </c>
    </row>
    <row r="76" spans="1:5" s="47" customFormat="1" ht="25.35" hidden="1" customHeight="1" thickBot="1" x14ac:dyDescent="0.3">
      <c r="A76" s="53" t="s">
        <v>17</v>
      </c>
      <c r="B76" s="54" t="e">
        <f>SUM(B68:B75)</f>
        <v>#REF!</v>
      </c>
      <c r="C76" s="55" t="e">
        <f>SUM(C68:C75)</f>
        <v>#REF!</v>
      </c>
      <c r="D76" s="56" t="e">
        <f>SUM(D68:D75)</f>
        <v>#REF!</v>
      </c>
      <c r="E76" s="81" t="e">
        <f>SUM(E68:E75)</f>
        <v>#REF!</v>
      </c>
    </row>
    <row r="77" spans="1:5" s="47" customFormat="1" ht="8.1" hidden="1" customHeight="1" x14ac:dyDescent="0.25">
      <c r="A77" s="57"/>
      <c r="B77" s="58"/>
      <c r="C77" s="58"/>
      <c r="D77" s="58"/>
      <c r="E77" s="58"/>
    </row>
    <row r="78" spans="1:5" s="34" customFormat="1" hidden="1" x14ac:dyDescent="0.25">
      <c r="A78" s="96" t="s">
        <v>36</v>
      </c>
      <c r="B78" s="96"/>
      <c r="C78" s="96"/>
      <c r="D78" s="96"/>
      <c r="E78" s="96"/>
    </row>
    <row r="79" spans="1:5" s="34" customFormat="1" ht="8.1" hidden="1" customHeight="1" thickBot="1" x14ac:dyDescent="0.25"/>
    <row r="80" spans="1:5" s="34" customFormat="1" ht="16.5" hidden="1" customHeight="1" x14ac:dyDescent="0.2">
      <c r="A80" s="119" t="s">
        <v>7</v>
      </c>
      <c r="B80" s="109"/>
      <c r="C80" s="950"/>
      <c r="D80" s="951"/>
      <c r="E80" s="952"/>
    </row>
    <row r="81" spans="1:5" s="34" customFormat="1" ht="16.5" hidden="1" customHeight="1" x14ac:dyDescent="0.2">
      <c r="A81" s="120" t="s">
        <v>8</v>
      </c>
      <c r="B81" s="123"/>
      <c r="C81" s="953"/>
      <c r="D81" s="954"/>
      <c r="E81" s="955"/>
    </row>
    <row r="82" spans="1:5" s="34" customFormat="1" ht="16.5" hidden="1" customHeight="1" x14ac:dyDescent="0.2">
      <c r="A82" s="120" t="s">
        <v>9</v>
      </c>
      <c r="B82" s="123"/>
      <c r="C82" s="953"/>
      <c r="D82" s="954"/>
      <c r="E82" s="955"/>
    </row>
    <row r="83" spans="1:5" s="34" customFormat="1" ht="16.5" hidden="1" customHeight="1" thickBot="1" x14ac:dyDescent="0.25">
      <c r="A83" s="121" t="s">
        <v>16</v>
      </c>
      <c r="B83" s="124"/>
      <c r="C83" s="924"/>
      <c r="D83" s="925"/>
      <c r="E83" s="926"/>
    </row>
    <row r="84" spans="1:5" s="34" customFormat="1" ht="16.5" hidden="1" customHeight="1" x14ac:dyDescent="0.2">
      <c r="B84" s="108"/>
      <c r="C84" s="108"/>
      <c r="D84" s="108"/>
      <c r="E84" s="108"/>
    </row>
    <row r="85" spans="1:5" s="47" customFormat="1" ht="26.1" hidden="1" customHeight="1" thickBot="1" x14ac:dyDescent="0.3">
      <c r="A85" s="103" t="s">
        <v>40</v>
      </c>
      <c r="E85" s="104" t="s">
        <v>25</v>
      </c>
    </row>
    <row r="86" spans="1:5" s="34" customFormat="1" ht="51" hidden="1" customHeight="1" thickBot="1" x14ac:dyDescent="0.25">
      <c r="A86" s="936" t="str">
        <f>IF(E85="Ja",'Données de base'!A30,IF(E85="nein",'Données de base'!A31,IF(E85="Abgeschlossen",'Données de base'!A32,"")))</f>
        <v>La prochaine visite aura lieu dans le cadre du prochain contrôle périodique. Le propriétaire est tenu de transmettre à l'office cantonal l'ensemble des justificatifs détaillant les corrections devant encore être effectuées avant le 12.12.2022.</v>
      </c>
      <c r="B86" s="937"/>
      <c r="C86" s="937"/>
      <c r="D86" s="937"/>
      <c r="E86" s="938"/>
    </row>
    <row r="87" spans="1:5" s="34" customFormat="1" ht="18" hidden="1" customHeight="1" x14ac:dyDescent="0.2">
      <c r="A87" s="945"/>
      <c r="B87" s="945"/>
      <c r="C87" s="945"/>
      <c r="D87" s="945"/>
      <c r="E87" s="945"/>
    </row>
    <row r="88" spans="1:5" s="34" customFormat="1" ht="16.5" hidden="1" customHeight="1" thickBot="1" x14ac:dyDescent="0.25">
      <c r="A88" s="106"/>
      <c r="B88" s="106"/>
      <c r="C88" s="106"/>
      <c r="D88" s="106"/>
      <c r="E88" s="106"/>
    </row>
    <row r="89" spans="1:5" s="34" customFormat="1" ht="16.5" hidden="1" customHeight="1" x14ac:dyDescent="0.2">
      <c r="A89" s="942" t="s">
        <v>34</v>
      </c>
      <c r="B89" s="943"/>
      <c r="C89" s="943"/>
      <c r="D89" s="943"/>
      <c r="E89" s="944"/>
    </row>
    <row r="90" spans="1:5" s="34" customFormat="1" ht="67.349999999999994" hidden="1" customHeight="1" thickBot="1" x14ac:dyDescent="0.25">
      <c r="A90" s="933" t="s">
        <v>37</v>
      </c>
      <c r="B90" s="934"/>
      <c r="C90" s="934"/>
      <c r="D90" s="934"/>
      <c r="E90" s="935"/>
    </row>
    <row r="91" spans="1:5" s="34" customFormat="1" ht="16.5" hidden="1" customHeight="1" x14ac:dyDescent="0.2"/>
    <row r="92" spans="1:5" ht="16.5" hidden="1" customHeight="1" x14ac:dyDescent="0.25">
      <c r="A92" s="34" t="str">
        <f>'01 TITRE CONTRÔLE PÉRIODIQUE'!A1&amp;",  "&amp;'01 TITRE CONTRÔLE PÉRIODIQUE'!A2&amp;"  "</f>
        <v xml:space="preserve">CANTON ….,  Protection …...  </v>
      </c>
      <c r="B92" s="34"/>
      <c r="C92" s="34"/>
      <c r="D92" s="34"/>
      <c r="E92" s="34"/>
    </row>
    <row r="93" spans="1:5" s="5" customFormat="1" ht="16.5" hidden="1" customHeight="1" x14ac:dyDescent="0.25">
      <c r="A93" s="34"/>
      <c r="B93" s="34"/>
      <c r="C93" s="34"/>
      <c r="D93" s="34"/>
      <c r="E93" s="34"/>
    </row>
    <row r="94" spans="1:5" s="5" customFormat="1" ht="16.5" hidden="1" customHeight="1" x14ac:dyDescent="0.25">
      <c r="A94" s="34"/>
      <c r="B94" s="34"/>
      <c r="C94" s="34"/>
      <c r="D94" s="34"/>
      <c r="E94" s="34"/>
    </row>
    <row r="95" spans="1:5" s="5" customFormat="1" ht="16.5" hidden="1" customHeight="1" x14ac:dyDescent="0.25">
      <c r="A95" s="34" t="str">
        <f>"Ort: "&amp;'01 TITRE CONTRÔLE PÉRIODIQUE'!C15</f>
        <v>Ort: Musterdorf</v>
      </c>
      <c r="B95" s="34" t="str">
        <f>"Datum: "&amp;TEXT(B10,"TT.MM.JJJJ")</f>
        <v>Datum: 01.01.2026</v>
      </c>
      <c r="C95" s="34"/>
      <c r="D95" s="34" t="s">
        <v>26</v>
      </c>
      <c r="E95" s="34" t="s">
        <v>27</v>
      </c>
    </row>
    <row r="96" spans="1:5" ht="16.5" hidden="1" customHeight="1" x14ac:dyDescent="0.25"/>
    <row r="97" spans="1:5" ht="16.5" hidden="1" customHeight="1" x14ac:dyDescent="0.25"/>
    <row r="98" spans="1:5" ht="16.5" hidden="1" customHeight="1" x14ac:dyDescent="0.25">
      <c r="A98" s="34" t="s">
        <v>41</v>
      </c>
    </row>
    <row r="99" spans="1:5" ht="16.5" hidden="1" customHeight="1" x14ac:dyDescent="0.25">
      <c r="A99" s="34"/>
      <c r="B99" s="34"/>
      <c r="C99" s="34"/>
      <c r="D99" s="34"/>
      <c r="E99" s="34"/>
    </row>
    <row r="100" spans="1:5" ht="18.600000000000001" hidden="1" customHeight="1" x14ac:dyDescent="0.25">
      <c r="A100" s="34"/>
      <c r="B100" s="34"/>
      <c r="C100" s="34"/>
      <c r="D100" s="34"/>
      <c r="E100" s="34"/>
    </row>
    <row r="101" spans="1:5" ht="11.1" customHeight="1" x14ac:dyDescent="0.25">
      <c r="A101" s="34"/>
      <c r="B101" s="34"/>
      <c r="C101" s="34"/>
      <c r="D101" s="34"/>
      <c r="E101" s="34"/>
    </row>
    <row r="102" spans="1:5" s="34" customFormat="1" ht="30.6" customHeight="1" x14ac:dyDescent="0.25">
      <c r="A102" s="60" t="str">
        <f>"Résultat du deuxième contrôle subséquent après CPC du "&amp;TEXT(B11,"JJ.MM.AAAA")</f>
        <v>Résultat du deuxième contrôle subséquent après CPC du 00.01.Samstag</v>
      </c>
      <c r="B102" s="36"/>
      <c r="C102" s="36"/>
      <c r="D102" s="59"/>
      <c r="E102" s="36"/>
    </row>
    <row r="103" spans="1:5" s="34" customFormat="1" thickBot="1" x14ac:dyDescent="0.25"/>
    <row r="104" spans="1:5" s="87" customFormat="1" ht="37.700000000000003" customHeight="1" x14ac:dyDescent="0.25">
      <c r="A104" s="526" t="s">
        <v>2248</v>
      </c>
      <c r="B104" s="361" t="s">
        <v>2226</v>
      </c>
      <c r="C104" s="362" t="s">
        <v>2227</v>
      </c>
      <c r="D104" s="363" t="s">
        <v>2228</v>
      </c>
      <c r="E104" s="364" t="s">
        <v>2231</v>
      </c>
    </row>
    <row r="105" spans="1:5" s="47" customFormat="1" ht="25.35" customHeight="1" x14ac:dyDescent="0.25">
      <c r="A105" s="525" t="s">
        <v>2225</v>
      </c>
      <c r="B105" s="44">
        <f>COUNTIFS('05 LC CONTRÔLES SUBSÉQUENTS'!$D$9:$D$144,"M",'05 LC CONTRÔLES SUBSÉQUENTS'!$F$9:$F$144,"Défaut")</f>
        <v>0</v>
      </c>
      <c r="C105" s="45">
        <f>COUNTIFS('05 LC CONTRÔLES SUBSÉQUENTS'!$D$9:$D$144,"I",'05 LC CONTRÔLES SUBSÉQUENTS'!$F$9:$F$144,"Défaut")</f>
        <v>0</v>
      </c>
      <c r="D105" s="218">
        <f>COUNTIFS('05 LC CONTRÔLES SUBSÉQUENTS'!$D$9:$D$144,"G",'05 LC CONTRÔLES SUBSÉQUENTS'!$F$9:$F$144,"Défaut")</f>
        <v>0</v>
      </c>
      <c r="E105" s="79">
        <f>COUNTIFS('05 LC CONTRÔLES SUBSÉQUENTS'!$D$9:$D$144,"S",'05 LC CONTRÔLES SUBSÉQUENTS'!$F$9:$F$144,"Défaut")</f>
        <v>0</v>
      </c>
    </row>
    <row r="106" spans="1:5" s="47" customFormat="1" ht="25.35" customHeight="1" x14ac:dyDescent="0.25">
      <c r="A106" s="525" t="s">
        <v>2218</v>
      </c>
      <c r="B106" s="44">
        <f>COUNTIFS('05 LC CONTRÔLES SUBSÉQUENTS'!$D$152:$D$435,"M",'05 LC CONTRÔLES SUBSÉQUENTS'!$F$152:$F$435,"Défaut")</f>
        <v>0</v>
      </c>
      <c r="C106" s="45">
        <f>COUNTIFS('05 LC CONTRÔLES SUBSÉQUENTS'!$D$152:$D$435,"I",'05 LC CONTRÔLES SUBSÉQUENTS'!$F$152:$F$435,"Défaut")</f>
        <v>0</v>
      </c>
      <c r="D106" s="218">
        <f>COUNTIFS('05 LC CONTRÔLES SUBSÉQUENTS'!$D$152:$D$435,"G",'05 LC CONTRÔLES SUBSÉQUENTS'!$F$152:$F$435,"Défaut")</f>
        <v>0</v>
      </c>
      <c r="E106" s="79">
        <f>COUNTIFS('05 LC CONTRÔLES SUBSÉQUENTS'!$D$152:$D$435,"S",'05 LC CONTRÔLES SUBSÉQUENTS'!$F$152:$F$435,"Défaut")</f>
        <v>0</v>
      </c>
    </row>
    <row r="107" spans="1:5" s="47" customFormat="1" ht="25.35" customHeight="1" x14ac:dyDescent="0.25">
      <c r="A107" s="525" t="s">
        <v>2219</v>
      </c>
      <c r="B107" s="44">
        <f>COUNTIFS('05 LC CONTRÔLES SUBSÉQUENTS'!$D$443:$D$691,"M",'05 LC CONTRÔLES SUBSÉQUENTS'!$F$443:$F$691,"Défaut")</f>
        <v>0</v>
      </c>
      <c r="C107" s="45">
        <f>COUNTIFS('05 LC CONTRÔLES SUBSÉQUENTS'!$D$443:$D$691,"I",'05 LC CONTRÔLES SUBSÉQUENTS'!$F$443:$F$691,"Défaut")</f>
        <v>0</v>
      </c>
      <c r="D107" s="218">
        <f>COUNTIFS('05 LC CONTRÔLES SUBSÉQUENTS'!$D$443:$D$691,"G",'05 LC CONTRÔLES SUBSÉQUENTS'!$F$443:$F$691,"Défaut")</f>
        <v>0</v>
      </c>
      <c r="E107" s="79">
        <f>COUNTIFS('05 LC CONTRÔLES SUBSÉQUENTS'!$D$443:$D$691,"S",'05 LC CONTRÔLES SUBSÉQUENTS'!$F$443:$F$691,"Défaut")</f>
        <v>0</v>
      </c>
    </row>
    <row r="108" spans="1:5" s="47" customFormat="1" ht="25.35" customHeight="1" x14ac:dyDescent="0.25">
      <c r="A108" s="525" t="s">
        <v>2220</v>
      </c>
      <c r="B108" s="44">
        <f>COUNTIFS('05 LC CONTRÔLES SUBSÉQUENTS'!$D$699:$D$806,"M",'05 LC CONTRÔLES SUBSÉQUENTS'!$F$699:$F$806,"Défaut")</f>
        <v>0</v>
      </c>
      <c r="C108" s="45">
        <f>COUNTIFS('05 LC CONTRÔLES SUBSÉQUENTS'!$D$699:$D$806,"I",'05 LC CONTRÔLES SUBSÉQUENTS'!$F$699:$F$806,"Défaut")</f>
        <v>0</v>
      </c>
      <c r="D108" s="218">
        <f>COUNTIFS('05 LC CONTRÔLES SUBSÉQUENTS'!$D$699:$D$806,"G",'05 LC CONTRÔLES SUBSÉQUENTS'!$F$699:$F$806,"Défaut")</f>
        <v>0</v>
      </c>
      <c r="E108" s="79">
        <f>COUNTIFS('05 LC CONTRÔLES SUBSÉQUENTS'!$D$699:$D$806,"S",'05 LC CONTRÔLES SUBSÉQUENTS'!$F$699:$F$806,"Défaut")</f>
        <v>0</v>
      </c>
    </row>
    <row r="109" spans="1:5" s="47" customFormat="1" ht="25.35" customHeight="1" x14ac:dyDescent="0.25">
      <c r="A109" s="525" t="s">
        <v>2221</v>
      </c>
      <c r="B109" s="44">
        <f>COUNTIFS('05 LC CONTRÔLES SUBSÉQUENTS'!$D$814:$D$872,"L",'05 LC CONTRÔLES SUBSÉQUENTS'!F$814:$F$872,"Défaut")</f>
        <v>0</v>
      </c>
      <c r="C109" s="45">
        <f>COUNTIFS('05 LC CONTRÔLES SUBSÉQUENTS'!$D$814:$D$872,"I",'05 LC CONTRÔLES SUBSÉQUENTS'!$F$814:$F$872,"Défaut")</f>
        <v>0</v>
      </c>
      <c r="D109" s="218">
        <f>COUNTIFS('05 LC CONTRÔLES SUBSÉQUENTS'!$D$814:$D$872,"G",'05 LC CONTRÔLES SUBSÉQUENTS'!$F$814:$F$872,"Défaut")</f>
        <v>0</v>
      </c>
      <c r="E109" s="79">
        <f>COUNTIFS('05 LC CONTRÔLES SUBSÉQUENTS'!$D$814:$D$872,"S",'05 LC CONTRÔLES SUBSÉQUENTS'!$F$814:$F$872,"Défaut")</f>
        <v>0</v>
      </c>
    </row>
    <row r="110" spans="1:5" s="47" customFormat="1" ht="25.35" customHeight="1" x14ac:dyDescent="0.25">
      <c r="A110" s="525" t="s">
        <v>2222</v>
      </c>
      <c r="B110" s="44">
        <f>COUNTIFS('05 LC CONTRÔLES SUBSÉQUENTS'!$D$880:$D$1021,"M",'05 LC CONTRÔLES SUBSÉQUENTS'!$F$880:$F$1021,"Défaut")</f>
        <v>0</v>
      </c>
      <c r="C110" s="45">
        <f>COUNTIFS('05 LC CONTRÔLES SUBSÉQUENTS'!$D$880:$D$1021,"I",'05 LC CONTRÔLES SUBSÉQUENTS'!$F$880:$F$1021,"Défaut")</f>
        <v>0</v>
      </c>
      <c r="D110" s="218">
        <f>COUNTIFS('05 LC CONTRÔLES SUBSÉQUENTS'!$D$880:$D$1021,"G",'05 LC CONTRÔLES SUBSÉQUENTS'!$F$880:$F$1021,"Défaut")</f>
        <v>0</v>
      </c>
      <c r="E110" s="79">
        <f>COUNTIFS('05 LC CONTRÔLES SUBSÉQUENTS'!$D$880:$D$1021,"S",'05 LC CONTRÔLES SUBSÉQUENTS'!$F$880:$F$1021,"Défaut")</f>
        <v>0</v>
      </c>
    </row>
    <row r="111" spans="1:5" s="47" customFormat="1" ht="25.35" customHeight="1" x14ac:dyDescent="0.25">
      <c r="A111" s="525" t="s">
        <v>2223</v>
      </c>
      <c r="B111" s="44">
        <f>COUNTIFS('05 LC CONTRÔLES SUBSÉQUENTS'!$D$1029:$D$1144,"M",'05 LC CONTRÔLES SUBSÉQUENTS'!$F$1029:$F$1144,"Défaut")</f>
        <v>0</v>
      </c>
      <c r="C111" s="45">
        <f>COUNTIFS('05 LC CONTRÔLES SUBSÉQUENTS'!$D$1029:$D$1144,"I",'05 LC CONTRÔLES SUBSÉQUENTS'!$F$1029:$F$1144,"Défaut")</f>
        <v>0</v>
      </c>
      <c r="D111" s="218">
        <f>COUNTIFS('05 LC CONTRÔLES SUBSÉQUENTS'!$D$1029:$D$1144,"G",'05 LC CONTRÔLES SUBSÉQUENTS'!$F$1029:$F$1144,"Défaut")</f>
        <v>0</v>
      </c>
      <c r="E111" s="79">
        <f>COUNTIFS('05 LC CONTRÔLES SUBSÉQUENTS'!$D$1029:$D$1144,"S",'05 LC CONTRÔLES SUBSÉQUENTS'!$F$1029:$F$1144,"Défaut")</f>
        <v>0</v>
      </c>
    </row>
    <row r="112" spans="1:5" s="47" customFormat="1" ht="25.35" customHeight="1" x14ac:dyDescent="0.25">
      <c r="A112" s="525" t="s">
        <v>2224</v>
      </c>
      <c r="B112" s="44">
        <f>COUNTIFS('05 LC CONTRÔLES SUBSÉQUENTS'!$D$1152:$D$1199,"M",'05 LC CONTRÔLES SUBSÉQUENTS'!$F$1152:$F$1199,"Défaut")</f>
        <v>0</v>
      </c>
      <c r="C112" s="45">
        <f>COUNTIFS('05 LC CONTRÔLES SUBSÉQUENTS'!$D$1152:$D$1199,"I",'05 LC CONTRÔLES SUBSÉQUENTS'!$F$1152:$F$1199,"Défaut")</f>
        <v>0</v>
      </c>
      <c r="D112" s="218">
        <f>COUNTIFS('05 LC CONTRÔLES SUBSÉQUENTS'!$D$1152:$D$1199,"G",'05 LC CONTRÔLES SUBSÉQUENTS'!$F$1152:$F$1199,"Défaut")</f>
        <v>0</v>
      </c>
      <c r="E112" s="79">
        <f>COUNTIFS('05 LC CONTRÔLES SUBSÉQUENTS'!$D$1152:$D$1199,"S",'05 LC CONTRÔLES SUBSÉQUENTS'!$F$1152:$F$1199,"Défaut")</f>
        <v>0</v>
      </c>
    </row>
    <row r="113" spans="1:5" s="47" customFormat="1" ht="25.35" customHeight="1" thickBot="1" x14ac:dyDescent="0.3">
      <c r="A113" s="53" t="s">
        <v>2234</v>
      </c>
      <c r="B113" s="54">
        <f>SUM(B105:B112)</f>
        <v>0</v>
      </c>
      <c r="C113" s="55">
        <f t="shared" ref="C113:E113" si="0">SUM(C105:C112)</f>
        <v>0</v>
      </c>
      <c r="D113" s="220">
        <f t="shared" si="0"/>
        <v>0</v>
      </c>
      <c r="E113" s="81">
        <f t="shared" si="0"/>
        <v>0</v>
      </c>
    </row>
    <row r="114" spans="1:5" s="292" customFormat="1" ht="19.5" customHeight="1" x14ac:dyDescent="0.25">
      <c r="A114" s="57"/>
      <c r="B114" s="58"/>
      <c r="C114" s="58"/>
      <c r="D114" s="58"/>
      <c r="E114" s="58"/>
    </row>
    <row r="115" spans="1:5" s="96" customFormat="1" x14ac:dyDescent="0.25">
      <c r="A115" s="96" t="s">
        <v>2236</v>
      </c>
    </row>
    <row r="116" spans="1:5" s="295" customFormat="1" ht="9" customHeight="1" thickBot="1" x14ac:dyDescent="0.25"/>
    <row r="117" spans="1:5" s="295" customFormat="1" ht="14.85" customHeight="1" x14ac:dyDescent="0.2">
      <c r="A117" s="119" t="s">
        <v>2237</v>
      </c>
      <c r="B117" s="595" t="s">
        <v>2445</v>
      </c>
      <c r="C117" s="964" t="s">
        <v>2450</v>
      </c>
      <c r="D117" s="965"/>
      <c r="E117" s="966"/>
    </row>
    <row r="118" spans="1:5" s="295" customFormat="1" ht="14.25" x14ac:dyDescent="0.2">
      <c r="A118" s="120" t="s">
        <v>2239</v>
      </c>
      <c r="B118" s="256" t="s">
        <v>2445</v>
      </c>
      <c r="C118" s="1006" t="s">
        <v>2450</v>
      </c>
      <c r="D118" s="1006"/>
      <c r="E118" s="1007"/>
    </row>
    <row r="119" spans="1:5" s="295" customFormat="1" ht="14.25" x14ac:dyDescent="0.2">
      <c r="A119" s="120" t="s">
        <v>2238</v>
      </c>
      <c r="B119" s="256" t="s">
        <v>2445</v>
      </c>
      <c r="C119" s="1006" t="s">
        <v>2450</v>
      </c>
      <c r="D119" s="1006"/>
      <c r="E119" s="1007"/>
    </row>
    <row r="120" spans="1:5" s="295" customFormat="1" thickBot="1" x14ac:dyDescent="0.25">
      <c r="A120" s="535" t="s">
        <v>2240</v>
      </c>
      <c r="B120" s="366" t="s">
        <v>2445</v>
      </c>
      <c r="C120" s="1008" t="s">
        <v>2450</v>
      </c>
      <c r="D120" s="1008"/>
      <c r="E120" s="1009"/>
    </row>
    <row r="121" spans="1:5" s="295" customFormat="1" ht="13.5" thickBot="1" x14ac:dyDescent="0.25">
      <c r="B121" s="301"/>
      <c r="C121" s="301"/>
      <c r="D121" s="301"/>
      <c r="E121" s="301"/>
    </row>
    <row r="122" spans="1:5" s="365" customFormat="1" ht="32.450000000000003" customHeight="1" thickBot="1" x14ac:dyDescent="0.3">
      <c r="A122" s="970" t="s">
        <v>2243</v>
      </c>
      <c r="B122" s="971"/>
      <c r="C122" s="971"/>
      <c r="D122" s="971"/>
      <c r="E122" s="555" t="s">
        <v>28</v>
      </c>
    </row>
    <row r="123" spans="1:5" s="292" customFormat="1" ht="54.6" customHeight="1" thickBot="1" x14ac:dyDescent="0.3">
      <c r="A123" s="939" t="str">
        <f>IF(E122="OUI",'Données de base'!A34,IF(E122="non",'Données de base'!A35,IF(E122="Terminé",'Données de base'!A36,"")))</f>
        <v/>
      </c>
      <c r="B123" s="940"/>
      <c r="C123" s="940"/>
      <c r="D123" s="940"/>
      <c r="E123" s="941"/>
    </row>
    <row r="124" spans="1:5" s="304" customFormat="1" ht="19.5" customHeight="1" x14ac:dyDescent="0.2">
      <c r="A124" s="957"/>
      <c r="B124" s="957"/>
      <c r="C124" s="957"/>
      <c r="D124" s="957"/>
      <c r="E124" s="957"/>
    </row>
    <row r="125" spans="1:5" s="304" customFormat="1" ht="14.85" customHeight="1" thickBot="1" x14ac:dyDescent="0.25">
      <c r="A125" s="303"/>
      <c r="B125" s="303"/>
      <c r="C125" s="303"/>
      <c r="D125" s="303"/>
      <c r="E125" s="303"/>
    </row>
    <row r="126" spans="1:5" s="367" customFormat="1" ht="23.1" customHeight="1" x14ac:dyDescent="0.25">
      <c r="A126" s="958" t="s">
        <v>2309</v>
      </c>
      <c r="B126" s="959"/>
      <c r="C126" s="959"/>
      <c r="D126" s="959"/>
      <c r="E126" s="960"/>
    </row>
    <row r="127" spans="1:5" s="259" customFormat="1" ht="55.35" customHeight="1" thickBot="1" x14ac:dyDescent="0.25">
      <c r="A127" s="961" t="s">
        <v>37</v>
      </c>
      <c r="B127" s="962"/>
      <c r="C127" s="962"/>
      <c r="D127" s="962"/>
      <c r="E127" s="963"/>
    </row>
    <row r="128" spans="1:5" s="259" customFormat="1" ht="23.1" customHeight="1" x14ac:dyDescent="0.2">
      <c r="A128" s="295"/>
      <c r="B128" s="295"/>
      <c r="C128" s="295"/>
      <c r="D128" s="295"/>
      <c r="E128" s="295"/>
    </row>
    <row r="129" spans="1:5" s="259" customFormat="1" ht="12.75" x14ac:dyDescent="0.2">
      <c r="A129" s="295" t="str">
        <f>'01 TITRE CONTRÔLE PÉRIODIQUE'!A1&amp;",  "&amp;'01 TITRE CONTRÔLE PÉRIODIQUE'!A2&amp;"  "</f>
        <v xml:space="preserve">CANTON ….,  Protection …...  </v>
      </c>
      <c r="B129" s="295"/>
      <c r="C129" s="295"/>
      <c r="D129" s="295"/>
      <c r="E129" s="295"/>
    </row>
    <row r="130" spans="1:5" s="259" customFormat="1" ht="12.75" x14ac:dyDescent="0.2">
      <c r="A130" s="295"/>
      <c r="B130" s="295"/>
      <c r="C130" s="295"/>
      <c r="D130" s="295"/>
      <c r="E130" s="295"/>
    </row>
    <row r="131" spans="1:5" s="259" customFormat="1" ht="12.75" x14ac:dyDescent="0.2">
      <c r="A131" s="295"/>
      <c r="B131" s="295"/>
      <c r="C131" s="295"/>
      <c r="D131" s="295"/>
      <c r="E131" s="295"/>
    </row>
    <row r="132" spans="1:5" s="259" customFormat="1" ht="12.75" x14ac:dyDescent="0.2">
      <c r="A132" s="295" t="str">
        <f>"Lieu: "&amp;'01 TITRE CONTRÔLE PÉRIODIQUE'!C15</f>
        <v>Lieu: Musterdorf</v>
      </c>
      <c r="B132" s="295" t="str">
        <f>"Date: "&amp;TEXT(B11,"JJ.MM.AAAA")</f>
        <v>Date: 00.01.Samstag</v>
      </c>
      <c r="C132" s="295"/>
      <c r="D132" s="536" t="s">
        <v>2304</v>
      </c>
      <c r="E132" s="295" t="s">
        <v>27</v>
      </c>
    </row>
    <row r="133" spans="1:5" s="259" customFormat="1" ht="12.75" x14ac:dyDescent="0.2"/>
    <row r="134" spans="1:5" s="259" customFormat="1" ht="12.75" x14ac:dyDescent="0.2"/>
    <row r="135" spans="1:5" s="259" customFormat="1" ht="14.25" x14ac:dyDescent="0.2">
      <c r="A135" s="34"/>
    </row>
    <row r="136" spans="1:5" s="259" customFormat="1" ht="60.6" hidden="1" customHeight="1" x14ac:dyDescent="0.2">
      <c r="D136" s="307"/>
    </row>
    <row r="137" spans="1:5" s="295" customFormat="1" ht="36" hidden="1" customHeight="1" x14ac:dyDescent="0.2">
      <c r="A137" s="308" t="str">
        <f>"Ergebnis der dritten Nachkontrolle  vom "&amp;TEXT(B12,"TT.MM.JJJJ")</f>
        <v>Ergebnis der dritten Nachkontrolle  vom 00.01.1900</v>
      </c>
      <c r="B137" s="309"/>
      <c r="C137" s="309"/>
      <c r="D137" s="309"/>
      <c r="E137" s="309"/>
    </row>
    <row r="138" spans="1:5" s="295" customFormat="1" ht="15.6" hidden="1" customHeight="1" thickBot="1" x14ac:dyDescent="0.25"/>
    <row r="139" spans="1:5" s="294" customFormat="1" ht="25.35" hidden="1" customHeight="1" x14ac:dyDescent="0.25">
      <c r="A139" s="310" t="s">
        <v>10</v>
      </c>
      <c r="B139" s="311" t="s">
        <v>7</v>
      </c>
      <c r="C139" s="312" t="s">
        <v>8</v>
      </c>
      <c r="D139" s="313" t="s">
        <v>9</v>
      </c>
      <c r="E139" s="314" t="s">
        <v>16</v>
      </c>
    </row>
    <row r="140" spans="1:5" s="292" customFormat="1" ht="25.35" hidden="1" customHeight="1" x14ac:dyDescent="0.25">
      <c r="A140" s="315" t="s">
        <v>33</v>
      </c>
      <c r="B140" s="316" t="e">
        <f>#REF!</f>
        <v>#REF!</v>
      </c>
      <c r="C140" s="317" t="e">
        <f>#REF!</f>
        <v>#REF!</v>
      </c>
      <c r="D140" s="318" t="e">
        <f>#REF!</f>
        <v>#REF!</v>
      </c>
      <c r="E140" s="319" t="e">
        <f>#REF!</f>
        <v>#REF!</v>
      </c>
    </row>
    <row r="141" spans="1:5" s="292" customFormat="1" ht="25.35" hidden="1" customHeight="1" x14ac:dyDescent="0.25">
      <c r="A141" s="315" t="s">
        <v>11</v>
      </c>
      <c r="B141" s="316" t="e">
        <f>#REF!</f>
        <v>#REF!</v>
      </c>
      <c r="C141" s="317" t="e">
        <f>#REF!</f>
        <v>#REF!</v>
      </c>
      <c r="D141" s="318" t="e">
        <f>#REF!</f>
        <v>#REF!</v>
      </c>
      <c r="E141" s="319" t="e">
        <f>#REF!</f>
        <v>#REF!</v>
      </c>
    </row>
    <row r="142" spans="1:5" s="292" customFormat="1" ht="25.35" hidden="1" customHeight="1" x14ac:dyDescent="0.25">
      <c r="A142" s="315" t="s">
        <v>12</v>
      </c>
      <c r="B142" s="316" t="e">
        <f>#REF!</f>
        <v>#REF!</v>
      </c>
      <c r="C142" s="317" t="e">
        <f>#REF!</f>
        <v>#REF!</v>
      </c>
      <c r="D142" s="318" t="e">
        <f>#REF!</f>
        <v>#REF!</v>
      </c>
      <c r="E142" s="319" t="e">
        <f>#REF!</f>
        <v>#REF!</v>
      </c>
    </row>
    <row r="143" spans="1:5" s="292" customFormat="1" ht="25.35" hidden="1" customHeight="1" x14ac:dyDescent="0.25">
      <c r="A143" s="315" t="s">
        <v>13</v>
      </c>
      <c r="B143" s="316" t="e">
        <f>#REF!</f>
        <v>#REF!</v>
      </c>
      <c r="C143" s="317" t="e">
        <f>#REF!</f>
        <v>#REF!</v>
      </c>
      <c r="D143" s="318" t="e">
        <f>#REF!</f>
        <v>#REF!</v>
      </c>
      <c r="E143" s="319" t="e">
        <f>#REF!</f>
        <v>#REF!</v>
      </c>
    </row>
    <row r="144" spans="1:5" s="292" customFormat="1" ht="25.35" hidden="1" customHeight="1" x14ac:dyDescent="0.25">
      <c r="A144" s="315" t="s">
        <v>14</v>
      </c>
      <c r="B144" s="316" t="e">
        <f>#REF!</f>
        <v>#REF!</v>
      </c>
      <c r="C144" s="317" t="e">
        <f>#REF!</f>
        <v>#REF!</v>
      </c>
      <c r="D144" s="318" t="e">
        <f>#REF!</f>
        <v>#REF!</v>
      </c>
      <c r="E144" s="319" t="e">
        <f>#REF!</f>
        <v>#REF!</v>
      </c>
    </row>
    <row r="145" spans="1:5" s="292" customFormat="1" ht="25.35" hidden="1" customHeight="1" x14ac:dyDescent="0.25">
      <c r="A145" s="315" t="s">
        <v>38</v>
      </c>
      <c r="B145" s="316" t="e">
        <f>#REF!</f>
        <v>#REF!</v>
      </c>
      <c r="C145" s="317" t="e">
        <f>#REF!</f>
        <v>#REF!</v>
      </c>
      <c r="D145" s="318" t="e">
        <f>#REF!</f>
        <v>#REF!</v>
      </c>
      <c r="E145" s="319" t="e">
        <f>#REF!</f>
        <v>#REF!</v>
      </c>
    </row>
    <row r="146" spans="1:5" s="292" customFormat="1" ht="25.35" hidden="1" customHeight="1" x14ac:dyDescent="0.25">
      <c r="A146" s="315" t="s">
        <v>15</v>
      </c>
      <c r="B146" s="316" t="e">
        <f>#REF!</f>
        <v>#REF!</v>
      </c>
      <c r="C146" s="317" t="e">
        <f>#REF!</f>
        <v>#REF!</v>
      </c>
      <c r="D146" s="318" t="e">
        <f>#REF!</f>
        <v>#REF!</v>
      </c>
      <c r="E146" s="319" t="e">
        <f>#REF!</f>
        <v>#REF!</v>
      </c>
    </row>
    <row r="147" spans="1:5" s="292" customFormat="1" ht="25.35" hidden="1" customHeight="1" x14ac:dyDescent="0.25">
      <c r="A147" s="315" t="s">
        <v>32</v>
      </c>
      <c r="B147" s="316" t="e">
        <f>#REF!</f>
        <v>#REF!</v>
      </c>
      <c r="C147" s="317" t="e">
        <f>#REF!</f>
        <v>#REF!</v>
      </c>
      <c r="D147" s="318" t="e">
        <f>#REF!</f>
        <v>#REF!</v>
      </c>
      <c r="E147" s="319" t="e">
        <f>#REF!</f>
        <v>#REF!</v>
      </c>
    </row>
    <row r="148" spans="1:5" s="292" customFormat="1" ht="25.35" hidden="1" customHeight="1" thickBot="1" x14ac:dyDescent="0.3">
      <c r="A148" s="53" t="s">
        <v>17</v>
      </c>
      <c r="B148" s="54" t="e">
        <f>SUM(B140:B147)</f>
        <v>#REF!</v>
      </c>
      <c r="C148" s="55" t="e">
        <f>SUM(C140:C147)</f>
        <v>#REF!</v>
      </c>
      <c r="D148" s="56" t="e">
        <f>SUM(D140:D147)</f>
        <v>#REF!</v>
      </c>
      <c r="E148" s="81" t="e">
        <f>SUM(E140:E147)</f>
        <v>#REF!</v>
      </c>
    </row>
    <row r="149" spans="1:5" s="292" customFormat="1" ht="19.5" hidden="1" customHeight="1" x14ac:dyDescent="0.25">
      <c r="A149" s="57"/>
      <c r="B149" s="58"/>
      <c r="C149" s="58"/>
      <c r="D149" s="58"/>
      <c r="E149" s="58"/>
    </row>
    <row r="150" spans="1:5" s="305" customFormat="1" ht="12.75" hidden="1" x14ac:dyDescent="0.2">
      <c r="A150" s="305" t="s">
        <v>36</v>
      </c>
    </row>
    <row r="151" spans="1:5" s="295" customFormat="1" ht="9" hidden="1" customHeight="1" thickBot="1" x14ac:dyDescent="0.25"/>
    <row r="152" spans="1:5" s="295" customFormat="1" ht="14.45" hidden="1" customHeight="1" x14ac:dyDescent="0.2">
      <c r="A152" s="296" t="s">
        <v>7</v>
      </c>
      <c r="B152" s="253"/>
      <c r="C152" s="1016"/>
      <c r="D152" s="1017"/>
      <c r="E152" s="1018"/>
    </row>
    <row r="153" spans="1:5" s="295" customFormat="1" ht="12.75" hidden="1" x14ac:dyDescent="0.2">
      <c r="A153" s="297" t="s">
        <v>8</v>
      </c>
      <c r="B153" s="298"/>
      <c r="C153" s="1019"/>
      <c r="D153" s="928"/>
      <c r="E153" s="1020"/>
    </row>
    <row r="154" spans="1:5" s="295" customFormat="1" ht="12.75" hidden="1" x14ac:dyDescent="0.2">
      <c r="A154" s="297" t="s">
        <v>9</v>
      </c>
      <c r="B154" s="298"/>
      <c r="C154" s="1019"/>
      <c r="D154" s="928"/>
      <c r="E154" s="1020"/>
    </row>
    <row r="155" spans="1:5" s="295" customFormat="1" ht="15" hidden="1" customHeight="1" thickBot="1" x14ac:dyDescent="0.25">
      <c r="A155" s="299" t="s">
        <v>16</v>
      </c>
      <c r="B155" s="300"/>
      <c r="C155" s="1021"/>
      <c r="D155" s="1022"/>
      <c r="E155" s="1023"/>
    </row>
    <row r="156" spans="1:5" s="295" customFormat="1" ht="12.75" hidden="1" x14ac:dyDescent="0.2">
      <c r="B156" s="301"/>
      <c r="C156" s="301"/>
      <c r="D156" s="301"/>
      <c r="E156" s="301"/>
    </row>
    <row r="157" spans="1:5" s="292" customFormat="1" ht="23.85" hidden="1" customHeight="1" thickBot="1" x14ac:dyDescent="0.3">
      <c r="A157" s="294" t="s">
        <v>40</v>
      </c>
      <c r="B157" s="294"/>
      <c r="C157" s="294"/>
      <c r="D157" s="294"/>
      <c r="E157" s="302" t="s">
        <v>24</v>
      </c>
    </row>
    <row r="158" spans="1:5" s="295" customFormat="1" ht="56.1" hidden="1" customHeight="1" thickBot="1" x14ac:dyDescent="0.25">
      <c r="A158" s="1024" t="str">
        <f>IF(E157="Ja",'Données de base'!A38,IF(E157="nein",'Données de base'!A39,IF(E157="Abgeschlossen",'Données de base'!A40,"")))</f>
        <v>La fin des travaux de réfection doit être annoncée par écrit à l’office cantonal avant le 00.01.1900 . L'office cantonal informera le propriétaire de la date du contrôle subséquent sur site. L'OFPP se réserve le droit de participer au contrôle.</v>
      </c>
      <c r="B158" s="1025"/>
      <c r="C158" s="1025"/>
      <c r="D158" s="1025"/>
      <c r="E158" s="1026"/>
    </row>
    <row r="159" spans="1:5" s="304" customFormat="1" ht="14.85" hidden="1" customHeight="1" thickBot="1" x14ac:dyDescent="0.25">
      <c r="A159" s="303"/>
      <c r="B159" s="303"/>
      <c r="C159" s="303"/>
      <c r="D159" s="303"/>
      <c r="E159" s="303"/>
    </row>
    <row r="160" spans="1:5" s="304" customFormat="1" ht="13.35" hidden="1" customHeight="1" x14ac:dyDescent="0.2">
      <c r="A160" s="1010" t="s">
        <v>34</v>
      </c>
      <c r="B160" s="1011"/>
      <c r="C160" s="1011"/>
      <c r="D160" s="1011"/>
      <c r="E160" s="1012"/>
    </row>
    <row r="161" spans="1:5" s="259" customFormat="1" ht="55.35" hidden="1" customHeight="1" thickBot="1" x14ac:dyDescent="0.25">
      <c r="A161" s="1013" t="s">
        <v>37</v>
      </c>
      <c r="B161" s="1014"/>
      <c r="C161" s="1014"/>
      <c r="D161" s="1014"/>
      <c r="E161" s="1015"/>
    </row>
    <row r="162" spans="1:5" s="259" customFormat="1" ht="23.1" hidden="1" customHeight="1" x14ac:dyDescent="0.2">
      <c r="A162" s="295"/>
      <c r="B162" s="295"/>
      <c r="C162" s="295"/>
      <c r="D162" s="295"/>
      <c r="E162" s="295"/>
    </row>
    <row r="163" spans="1:5" s="259" customFormat="1" ht="12.75" hidden="1" x14ac:dyDescent="0.2">
      <c r="A163" s="295" t="str">
        <f>'01 TITRE CONTRÔLE PÉRIODIQUE'!A1&amp;",  "&amp;'01 TITRE CONTRÔLE PÉRIODIQUE'!A2&amp;"  "</f>
        <v xml:space="preserve">CANTON ….,  Protection …...  </v>
      </c>
      <c r="B163" s="295"/>
      <c r="C163" s="295"/>
      <c r="D163" s="295"/>
      <c r="E163" s="295"/>
    </row>
    <row r="164" spans="1:5" s="259" customFormat="1" ht="12.75" hidden="1" x14ac:dyDescent="0.2">
      <c r="A164" s="295"/>
      <c r="B164" s="295"/>
      <c r="C164" s="295"/>
      <c r="D164" s="295"/>
      <c r="E164" s="295"/>
    </row>
    <row r="165" spans="1:5" s="259" customFormat="1" ht="12.75" hidden="1" x14ac:dyDescent="0.2">
      <c r="A165" s="295"/>
      <c r="B165" s="295"/>
      <c r="C165" s="295"/>
      <c r="D165" s="295"/>
      <c r="E165" s="295"/>
    </row>
    <row r="166" spans="1:5" s="259" customFormat="1" ht="12.75" hidden="1" x14ac:dyDescent="0.2">
      <c r="A166" s="295" t="str">
        <f>"Ort: "&amp;'01 TITRE CONTRÔLE PÉRIODIQUE'!C15</f>
        <v>Ort: Musterdorf</v>
      </c>
      <c r="B166" s="295" t="str">
        <f>"Datum: "&amp;TEXT(B12,"TT.MM.JJJJ")</f>
        <v>Datum: 00.01.1900</v>
      </c>
      <c r="C166" s="295"/>
      <c r="D166" s="295" t="s">
        <v>26</v>
      </c>
      <c r="E166" s="295" t="s">
        <v>27</v>
      </c>
    </row>
    <row r="167" spans="1:5" s="259" customFormat="1" ht="12.75" hidden="1" x14ac:dyDescent="0.2"/>
    <row r="168" spans="1:5" s="259" customFormat="1" ht="12.75" hidden="1" x14ac:dyDescent="0.2"/>
    <row r="169" spans="1:5" s="259" customFormat="1" ht="12.75" hidden="1" x14ac:dyDescent="0.2">
      <c r="A169" s="295" t="s">
        <v>41</v>
      </c>
      <c r="B169" s="295"/>
      <c r="C169" s="295"/>
    </row>
    <row r="170" spans="1:5" s="259" customFormat="1" ht="12.75" hidden="1" x14ac:dyDescent="0.2"/>
    <row r="171" spans="1:5" s="259" customFormat="1" ht="12.75" hidden="1" x14ac:dyDescent="0.2"/>
    <row r="172" spans="1:5" s="259" customFormat="1" ht="12.75" x14ac:dyDescent="0.2"/>
    <row r="196" spans="4:4" x14ac:dyDescent="0.25">
      <c r="D196" s="19"/>
    </row>
    <row r="217" spans="4:4" x14ac:dyDescent="0.25">
      <c r="D217" s="19"/>
    </row>
    <row r="218" spans="4:4" x14ac:dyDescent="0.25">
      <c r="D218" s="19"/>
    </row>
    <row r="226" spans="4:4" x14ac:dyDescent="0.25">
      <c r="D226" s="19"/>
    </row>
    <row r="248" spans="4:4" x14ac:dyDescent="0.25">
      <c r="D248" s="19"/>
    </row>
    <row r="249" spans="4:4" x14ac:dyDescent="0.25">
      <c r="D249" s="19"/>
    </row>
    <row r="269" spans="4:4" x14ac:dyDescent="0.25">
      <c r="D269" s="19"/>
    </row>
    <row r="290" spans="4:4" x14ac:dyDescent="0.25">
      <c r="D290" s="19"/>
    </row>
    <row r="311" spans="4:4" x14ac:dyDescent="0.25">
      <c r="D311" s="19"/>
    </row>
    <row r="318" spans="4:4" x14ac:dyDescent="0.25">
      <c r="D318" s="19"/>
    </row>
    <row r="319" spans="4:4" x14ac:dyDescent="0.25">
      <c r="D319" s="19"/>
    </row>
    <row r="329" spans="4:4" x14ac:dyDescent="0.25">
      <c r="D329" s="19"/>
    </row>
    <row r="336" spans="4:4" x14ac:dyDescent="0.25">
      <c r="D336" s="19"/>
    </row>
    <row r="361" spans="4:4" x14ac:dyDescent="0.25">
      <c r="D361" s="19"/>
    </row>
    <row r="368" spans="4:4" x14ac:dyDescent="0.25">
      <c r="D368" s="19"/>
    </row>
    <row r="369" spans="4:4" x14ac:dyDescent="0.25">
      <c r="D369" s="19"/>
    </row>
    <row r="377" spans="4:4" x14ac:dyDescent="0.25">
      <c r="D377" s="19"/>
    </row>
  </sheetData>
  <sheetProtection sheet="1" objects="1" scenarios="1"/>
  <mergeCells count="98">
    <mergeCell ref="A160:E160"/>
    <mergeCell ref="A161:E161"/>
    <mergeCell ref="A127:E127"/>
    <mergeCell ref="C152:E152"/>
    <mergeCell ref="C153:E153"/>
    <mergeCell ref="C154:E154"/>
    <mergeCell ref="C155:E155"/>
    <mergeCell ref="A158:E158"/>
    <mergeCell ref="A126:E126"/>
    <mergeCell ref="C83:E83"/>
    <mergeCell ref="A86:E86"/>
    <mergeCell ref="A87:E87"/>
    <mergeCell ref="A89:E89"/>
    <mergeCell ref="A90:E90"/>
    <mergeCell ref="C117:E117"/>
    <mergeCell ref="C118:E118"/>
    <mergeCell ref="C119:E119"/>
    <mergeCell ref="C120:E120"/>
    <mergeCell ref="A123:E123"/>
    <mergeCell ref="A124:E124"/>
    <mergeCell ref="A122:D122"/>
    <mergeCell ref="C82:E82"/>
    <mergeCell ref="B55:C55"/>
    <mergeCell ref="D55:E55"/>
    <mergeCell ref="B56:C56"/>
    <mergeCell ref="D56:E56"/>
    <mergeCell ref="A58:B58"/>
    <mergeCell ref="A59:B59"/>
    <mergeCell ref="A60:B60"/>
    <mergeCell ref="A61:B61"/>
    <mergeCell ref="A62:B62"/>
    <mergeCell ref="C80:E80"/>
    <mergeCell ref="C81:E81"/>
    <mergeCell ref="B52:C52"/>
    <mergeCell ref="D52:E52"/>
    <mergeCell ref="B53:C53"/>
    <mergeCell ref="D53:E53"/>
    <mergeCell ref="B54:C54"/>
    <mergeCell ref="D54:E54"/>
    <mergeCell ref="B49:C49"/>
    <mergeCell ref="D49:E49"/>
    <mergeCell ref="B50:C50"/>
    <mergeCell ref="D50:E50"/>
    <mergeCell ref="B51:C51"/>
    <mergeCell ref="D51:E51"/>
    <mergeCell ref="B48:C48"/>
    <mergeCell ref="D48:E48"/>
    <mergeCell ref="B44:C44"/>
    <mergeCell ref="B45:C45"/>
    <mergeCell ref="D45:E45"/>
    <mergeCell ref="A47:E47"/>
    <mergeCell ref="B46:C46"/>
    <mergeCell ref="D46:E46"/>
    <mergeCell ref="D38:E38"/>
    <mergeCell ref="B37:C37"/>
    <mergeCell ref="D37:E37"/>
    <mergeCell ref="B30:C30"/>
    <mergeCell ref="D30:E30"/>
    <mergeCell ref="B31:C31"/>
    <mergeCell ref="D31:E31"/>
    <mergeCell ref="B32:C32"/>
    <mergeCell ref="D32:E32"/>
    <mergeCell ref="B33:C33"/>
    <mergeCell ref="D33:E33"/>
    <mergeCell ref="B34:C34"/>
    <mergeCell ref="D34:E34"/>
    <mergeCell ref="A36:E36"/>
    <mergeCell ref="B38:C38"/>
    <mergeCell ref="B27:C27"/>
    <mergeCell ref="D27:E27"/>
    <mergeCell ref="B28:C28"/>
    <mergeCell ref="D28:E28"/>
    <mergeCell ref="B29:C29"/>
    <mergeCell ref="D29:E29"/>
    <mergeCell ref="A21:C21"/>
    <mergeCell ref="A22:C22"/>
    <mergeCell ref="A23:C23"/>
    <mergeCell ref="A25:E25"/>
    <mergeCell ref="B26:C26"/>
    <mergeCell ref="D26:E26"/>
    <mergeCell ref="A20:C20"/>
    <mergeCell ref="E1:E6"/>
    <mergeCell ref="A8:E8"/>
    <mergeCell ref="D13:E13"/>
    <mergeCell ref="C17:D17"/>
    <mergeCell ref="D18:E18"/>
    <mergeCell ref="B16:D16"/>
    <mergeCell ref="B39:C39"/>
    <mergeCell ref="D39:E39"/>
    <mergeCell ref="B40:C40"/>
    <mergeCell ref="D40:E40"/>
    <mergeCell ref="B41:C41"/>
    <mergeCell ref="D41:E41"/>
    <mergeCell ref="B42:C42"/>
    <mergeCell ref="D42:E42"/>
    <mergeCell ref="B43:C43"/>
    <mergeCell ref="D43:E43"/>
    <mergeCell ref="D44:E44"/>
  </mergeCells>
  <pageMargins left="0.39370078740157483" right="0.31496062992125984" top="0.78740157480314965" bottom="0.78740157480314965" header="0.31496062992125984" footer="0.31496062992125984"/>
  <pageSetup paperSize="9" scale="95" orientation="portrait" r:id="rId1"/>
  <headerFooter>
    <oddFooter>&amp;L&amp;F
&amp;A&amp;RSeite &amp;P</oddFooter>
  </headerFooter>
  <rowBreaks count="1" manualBreakCount="1">
    <brk id="101" max="16383" man="1"/>
  </row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DEFACFD-D36C-49B7-90A4-78356CDA565C}">
          <x14:formula1>
            <xm:f>'Données de base'!$E$1:$E$5</xm:f>
          </x14:formula1>
          <xm:sqref>E122 E85 E157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68BF3-629B-49C7-803C-4EF5D3B4E8AD}">
  <sheetPr>
    <tabColor theme="6" tint="0.39997558519241921"/>
  </sheetPr>
  <dimension ref="A1:E379"/>
  <sheetViews>
    <sheetView workbookViewId="0">
      <selection activeCell="H18" sqref="H18"/>
    </sheetView>
  </sheetViews>
  <sheetFormatPr baseColWidth="10" defaultColWidth="10.85546875" defaultRowHeight="15" x14ac:dyDescent="0.25"/>
  <cols>
    <col min="1" max="1" width="31.5703125" customWidth="1"/>
    <col min="2" max="2" width="16.85546875" customWidth="1"/>
    <col min="3" max="3" width="16.140625" customWidth="1"/>
    <col min="4" max="4" width="17" customWidth="1"/>
    <col min="5" max="5" width="16.85546875" customWidth="1"/>
  </cols>
  <sheetData>
    <row r="1" spans="1:5" s="35" customFormat="1" ht="41.1" customHeight="1" x14ac:dyDescent="0.25">
      <c r="A1" s="127" t="str">
        <f>'01 TITRE CONTRÔLE PÉRIODIQUE'!A1</f>
        <v>CANTON ….</v>
      </c>
      <c r="B1" s="128"/>
      <c r="C1" s="128"/>
      <c r="D1" s="128"/>
      <c r="E1" s="980"/>
    </row>
    <row r="2" spans="1:5" ht="18.600000000000001" customHeight="1" x14ac:dyDescent="0.25">
      <c r="A2" s="27" t="str">
        <f>'01 TITRE CONTRÔLE PÉRIODIQUE'!A2</f>
        <v>Protection …...</v>
      </c>
      <c r="B2" s="2"/>
      <c r="C2" s="2"/>
      <c r="D2" s="2"/>
      <c r="E2" s="981"/>
    </row>
    <row r="3" spans="1:5" ht="15.6" customHeight="1" x14ac:dyDescent="0.25">
      <c r="A3" s="28" t="str">
        <f>'01 TITRE CONTRÔLE PÉRIODIQUE'!A3</f>
        <v>Protectio</v>
      </c>
      <c r="B3" s="2"/>
      <c r="C3" s="2"/>
      <c r="D3" s="2"/>
      <c r="E3" s="981"/>
    </row>
    <row r="4" spans="1:5" ht="15.6" customHeight="1" x14ac:dyDescent="0.25">
      <c r="A4" s="29" t="str">
        <f>'01 TITRE CONTRÔLE PÉRIODIQUE'!A4</f>
        <v>Adresse</v>
      </c>
      <c r="B4" s="2"/>
      <c r="C4" s="2"/>
      <c r="D4" s="2"/>
      <c r="E4" s="981"/>
    </row>
    <row r="5" spans="1:5" ht="15.6" customHeight="1" x14ac:dyDescent="0.25">
      <c r="A5" s="29" t="str">
        <f>'01 TITRE CONTRÔLE PÉRIODIQUE'!A5</f>
        <v>CH-XXXX ….</v>
      </c>
      <c r="B5" s="2"/>
      <c r="C5" s="2"/>
      <c r="D5" s="30"/>
      <c r="E5" s="981"/>
    </row>
    <row r="6" spans="1:5" ht="15.6" customHeight="1" thickBot="1" x14ac:dyDescent="0.3">
      <c r="A6" s="31" t="str">
        <f>'01 TITRE CONTRÔLE PÉRIODIQUE'!A6</f>
        <v>.</v>
      </c>
      <c r="B6" s="32"/>
      <c r="C6" s="32"/>
      <c r="D6" s="33"/>
      <c r="E6" s="982"/>
    </row>
    <row r="7" spans="1:5" ht="15.6" customHeight="1" thickBot="1" x14ac:dyDescent="0.3"/>
    <row r="8" spans="1:5" ht="99.6" customHeight="1" thickBot="1" x14ac:dyDescent="0.3">
      <c r="A8" s="984" t="s">
        <v>2498</v>
      </c>
      <c r="B8" s="985"/>
      <c r="C8" s="985"/>
      <c r="D8" s="985"/>
      <c r="E8" s="986"/>
    </row>
    <row r="9" spans="1:5" ht="17.100000000000001" customHeight="1" thickBot="1" x14ac:dyDescent="0.3"/>
    <row r="10" spans="1:5" s="259" customFormat="1" ht="12" customHeight="1" x14ac:dyDescent="0.2">
      <c r="A10" s="582" t="s">
        <v>2400</v>
      </c>
      <c r="B10" s="568">
        <f>IF('04 TITRE CONTRÔLE SUBSÉQUENT 01'!B10&gt;0,'04 TITRE CONTRÔLE SUBSÉQUENT 01'!C15,"")</f>
        <v>22222</v>
      </c>
      <c r="C10" s="569"/>
      <c r="D10" s="569"/>
      <c r="E10" s="570"/>
    </row>
    <row r="11" spans="1:5" s="259" customFormat="1" ht="12" customHeight="1" x14ac:dyDescent="0.2">
      <c r="A11" s="583" t="s">
        <v>2401</v>
      </c>
      <c r="B11" s="584" t="str">
        <f>IF('04 TITRE CONTRÔLE SUBSÉQUENT 02'!B11&gt;0,'04 TITRE CONTRÔLE SUBSÉQUENT 02'!B11,"")</f>
        <v/>
      </c>
      <c r="C11" s="572"/>
      <c r="D11" s="572"/>
      <c r="E11" s="573"/>
    </row>
    <row r="12" spans="1:5" s="259" customFormat="1" ht="12" customHeight="1" x14ac:dyDescent="0.2">
      <c r="A12" s="583" t="s">
        <v>2402</v>
      </c>
      <c r="B12" s="585"/>
      <c r="C12" s="572"/>
      <c r="D12" s="572"/>
      <c r="E12" s="573"/>
    </row>
    <row r="13" spans="1:5" s="259" customFormat="1" ht="12" customHeight="1" x14ac:dyDescent="0.2">
      <c r="A13" s="604" t="s">
        <v>2446</v>
      </c>
      <c r="B13" s="544" t="str">
        <f>IF('01 TITRE CONTRÔLE PÉRIODIQUE'!B11&gt;0,'01 TITRE CONTRÔLE PÉRIODIQUE'!B11,"")</f>
        <v>Musterstadt</v>
      </c>
      <c r="C13" s="545"/>
      <c r="D13" s="999" t="str">
        <f>IF('01 TITRE CONTRÔLE PÉRIODIQUE'!D11&gt;0,'01 TITRE CONTRÔLE PÉRIODIQUE'!D11,"")</f>
        <v>ORPC Muster</v>
      </c>
      <c r="E13" s="1001"/>
    </row>
    <row r="14" spans="1:5" s="259" customFormat="1" ht="12" customHeight="1" x14ac:dyDescent="0.2">
      <c r="A14" s="605" t="s">
        <v>2448</v>
      </c>
      <c r="B14" s="606" t="str">
        <f>IF('01 TITRE CONTRÔLE PÉRIODIQUE'!B12&gt;0,'01 TITRE CONTRÔLE PÉRIODIQUE'!B12,"")</f>
        <v>PC I / Po att II*</v>
      </c>
      <c r="C14" s="545"/>
      <c r="D14" s="545"/>
      <c r="E14" s="546"/>
    </row>
    <row r="15" spans="1:5" s="259" customFormat="1" ht="12" customHeight="1" x14ac:dyDescent="0.2">
      <c r="A15" s="564" t="s">
        <v>2436</v>
      </c>
      <c r="B15" s="271">
        <f>IF('01 TITRE CONTRÔLE PÉRIODIQUE'!B13&gt;0,'01 TITRE CONTRÔLE PÉRIODIQUE'!B13,"")</f>
        <v>111111</v>
      </c>
      <c r="C15" s="271">
        <f>IF('01 TITRE CONTRÔLE PÉRIODIQUE'!C13&gt;0,'01 TITRE CONTRÔLE PÉRIODIQUE'!C13,"")</f>
        <v>22222</v>
      </c>
      <c r="D15" s="576" t="str">
        <f>IF('01 TITRE CONTRÔLE PÉRIODIQUE'!D13&gt;0,'01 TITRE CONTRÔLE PÉRIODIQUE'!D13,"")</f>
        <v>3333-44444</v>
      </c>
      <c r="E15" s="577"/>
    </row>
    <row r="16" spans="1:5" s="259" customFormat="1" ht="12.75" x14ac:dyDescent="0.2">
      <c r="A16" s="254" t="s">
        <v>23</v>
      </c>
      <c r="B16" s="999" t="str">
        <f>IF('01 TITRE CONTRÔLE PÉRIODIQUE'!B14&gt;0,'01 TITRE CONTRÔLE PÉRIODIQUE'!B14,"")</f>
        <v>Musterstrasse 4</v>
      </c>
      <c r="C16" s="1000"/>
      <c r="D16" s="1000"/>
      <c r="E16" s="546"/>
    </row>
    <row r="17" spans="1:5" s="259" customFormat="1" ht="12.75" x14ac:dyDescent="0.2">
      <c r="A17" s="538" t="s">
        <v>2397</v>
      </c>
      <c r="B17" s="271">
        <f>IF('01 TITRE CONTRÔLE PÉRIODIQUE'!B15&gt;0,'01 TITRE CONTRÔLE PÉRIODIQUE'!B15,"")</f>
        <v>5555</v>
      </c>
      <c r="C17" s="999" t="str">
        <f>IF('01 TITRE CONTRÔLE PÉRIODIQUE'!C15&gt;0,'01 TITRE CONTRÔLE PÉRIODIQUE'!C15,"")</f>
        <v>Musterdorf</v>
      </c>
      <c r="D17" s="1000"/>
      <c r="E17" s="546"/>
    </row>
    <row r="18" spans="1:5" s="259" customFormat="1" ht="12.75" x14ac:dyDescent="0.2">
      <c r="A18" s="537" t="s">
        <v>2392</v>
      </c>
      <c r="B18" s="271">
        <f>IF('01 TITRE CONTRÔLE PÉRIODIQUE'!B16&gt;0,'01 TITRE CONTRÔLE PÉRIODIQUE'!B16,"")</f>
        <v>222222</v>
      </c>
      <c r="C18" s="576">
        <f>IF('01 TITRE CONTRÔLE PÉRIODIQUE'!C16&gt;0,'01 TITRE CONTRÔLE PÉRIODIQUE'!C16,"")</f>
        <v>333333</v>
      </c>
      <c r="D18" s="997"/>
      <c r="E18" s="998"/>
    </row>
    <row r="19" spans="1:5" s="259" customFormat="1" ht="12.75" x14ac:dyDescent="0.2">
      <c r="A19" s="528" t="s">
        <v>2289</v>
      </c>
      <c r="B19" s="271" t="str">
        <f>IF('01 TITRE CONTRÔLE PÉRIODIQUE'!B17&gt;0,'01 TITRE CONTRÔLE PÉRIODIQUE'!B17,"")</f>
        <v>pleine valeur</v>
      </c>
      <c r="C19" s="576"/>
      <c r="D19" s="545"/>
      <c r="E19" s="577"/>
    </row>
    <row r="20" spans="1:5" s="259" customFormat="1" ht="12.75" x14ac:dyDescent="0.2">
      <c r="A20" s="987" t="s">
        <v>2439</v>
      </c>
      <c r="B20" s="988"/>
      <c r="C20" s="988"/>
      <c r="D20" s="545">
        <f>IF('01 TITRE CONTRÔLE PÉRIODIQUE'!D18&gt;0,'01 TITRE CONTRÔLE PÉRIODIQUE'!D18,"")</f>
        <v>2000</v>
      </c>
      <c r="E20" s="575"/>
    </row>
    <row r="21" spans="1:5" s="259" customFormat="1" ht="14.85" customHeight="1" x14ac:dyDescent="0.2">
      <c r="A21" s="987" t="s">
        <v>2438</v>
      </c>
      <c r="B21" s="988"/>
      <c r="C21" s="988"/>
      <c r="D21" s="578">
        <f>IF('01 TITRE CONTRÔLE PÉRIODIQUE'!D19&gt;0,'01 TITRE CONTRÔLE PÉRIODIQUE'!D19,"")</f>
        <v>45660</v>
      </c>
      <c r="E21" s="579"/>
    </row>
    <row r="22" spans="1:5" s="259" customFormat="1" ht="14.85" customHeight="1" x14ac:dyDescent="0.2">
      <c r="A22" s="987" t="s">
        <v>2437</v>
      </c>
      <c r="B22" s="988"/>
      <c r="C22" s="988"/>
      <c r="D22" s="578">
        <f>IF('01 TITRE CONTRÔLE PÉRIODIQUE'!D20&gt;0,'01 TITRE CONTRÔLE PÉRIODIQUE'!D20,"")</f>
        <v>45661</v>
      </c>
      <c r="E22" s="579"/>
    </row>
    <row r="23" spans="1:5" s="259" customFormat="1" ht="14.85" customHeight="1" thickBot="1" x14ac:dyDescent="0.25">
      <c r="A23" s="989" t="s">
        <v>2293</v>
      </c>
      <c r="B23" s="990"/>
      <c r="C23" s="990"/>
      <c r="D23" s="580">
        <f>IF('01 TITRE CONTRÔLE PÉRIODIQUE'!D21&gt;0,'01 TITRE CONTRÔLE PÉRIODIQUE'!D21,"")</f>
        <v>45662</v>
      </c>
      <c r="E23" s="581"/>
    </row>
    <row r="24" spans="1:5" s="259" customFormat="1" ht="4.5" customHeight="1" thickBot="1" x14ac:dyDescent="0.25">
      <c r="A24" s="586"/>
      <c r="B24" s="295"/>
      <c r="C24" s="295"/>
      <c r="D24" s="295"/>
      <c r="E24" s="587"/>
    </row>
    <row r="25" spans="1:5" s="268" customFormat="1" ht="23.1" hidden="1" customHeight="1" thickBot="1" x14ac:dyDescent="0.3">
      <c r="A25" s="975" t="str">
        <f>"Teilnehmer ersten Nachkontrolle vom "&amp;TEXT(B10,"TT.MM.JJJJ")</f>
        <v>Teilnehmer ersten Nachkontrolle vom 02.11.1960</v>
      </c>
      <c r="B25" s="976"/>
      <c r="C25" s="976"/>
      <c r="D25" s="976"/>
      <c r="E25" s="977"/>
    </row>
    <row r="26" spans="1:5" s="268" customFormat="1" ht="13.5" hidden="1" thickBot="1" x14ac:dyDescent="0.3">
      <c r="A26" s="272" t="s">
        <v>42</v>
      </c>
      <c r="B26" s="905" t="s">
        <v>43</v>
      </c>
      <c r="C26" s="909"/>
      <c r="D26" s="899" t="s">
        <v>44</v>
      </c>
      <c r="E26" s="973"/>
    </row>
    <row r="27" spans="1:5" s="268" customFormat="1" ht="13.5" hidden="1" thickBot="1" x14ac:dyDescent="0.3">
      <c r="A27" s="273"/>
      <c r="B27" s="893" t="s">
        <v>48</v>
      </c>
      <c r="C27" s="910"/>
      <c r="D27" s="922" t="s">
        <v>44</v>
      </c>
      <c r="E27" s="923"/>
    </row>
    <row r="28" spans="1:5" s="268" customFormat="1" ht="13.5" hidden="1" thickBot="1" x14ac:dyDescent="0.3">
      <c r="A28" s="274"/>
      <c r="B28" s="895"/>
      <c r="C28" s="911"/>
      <c r="D28" s="903"/>
      <c r="E28" s="916"/>
    </row>
    <row r="29" spans="1:5" s="268" customFormat="1" ht="13.5" hidden="1" thickBot="1" x14ac:dyDescent="0.3">
      <c r="A29" s="588" t="s">
        <v>45</v>
      </c>
      <c r="B29" s="1027" t="s">
        <v>49</v>
      </c>
      <c r="C29" s="1028"/>
      <c r="D29" s="1029" t="s">
        <v>50</v>
      </c>
      <c r="E29" s="1030"/>
    </row>
    <row r="30" spans="1:5" s="268" customFormat="1" ht="13.5" hidden="1" thickBot="1" x14ac:dyDescent="0.3">
      <c r="A30" s="276"/>
      <c r="B30" s="895"/>
      <c r="C30" s="911"/>
      <c r="D30" s="903" t="s">
        <v>51</v>
      </c>
      <c r="E30" s="916"/>
    </row>
    <row r="31" spans="1:5" s="268" customFormat="1" ht="13.5" hidden="1" thickBot="1" x14ac:dyDescent="0.3">
      <c r="A31" s="277" t="s">
        <v>46</v>
      </c>
      <c r="B31" s="1027" t="s">
        <v>47</v>
      </c>
      <c r="C31" s="1028"/>
      <c r="D31" s="1029" t="s">
        <v>50</v>
      </c>
      <c r="E31" s="1030"/>
    </row>
    <row r="32" spans="1:5" s="268" customFormat="1" ht="13.5" hidden="1" thickBot="1" x14ac:dyDescent="0.3">
      <c r="A32" s="273"/>
      <c r="B32" s="893" t="s">
        <v>52</v>
      </c>
      <c r="C32" s="910"/>
      <c r="D32" s="901" t="s">
        <v>53</v>
      </c>
      <c r="E32" s="915"/>
    </row>
    <row r="33" spans="1:5" s="268" customFormat="1" ht="13.5" hidden="1" thickBot="1" x14ac:dyDescent="0.3">
      <c r="A33" s="276"/>
      <c r="B33" s="895"/>
      <c r="C33" s="911"/>
      <c r="D33" s="903"/>
      <c r="E33" s="916"/>
    </row>
    <row r="34" spans="1:5" s="268" customFormat="1" ht="13.5" hidden="1" thickBot="1" x14ac:dyDescent="0.3">
      <c r="A34" s="589" t="s">
        <v>21</v>
      </c>
      <c r="B34" s="1031"/>
      <c r="C34" s="1032"/>
      <c r="D34" s="1033"/>
      <c r="E34" s="1034"/>
    </row>
    <row r="35" spans="1:5" s="268" customFormat="1" ht="9" hidden="1" customHeight="1" thickBot="1" x14ac:dyDescent="0.3">
      <c r="A35" s="590"/>
      <c r="B35" s="280"/>
      <c r="C35" s="280"/>
      <c r="D35" s="281"/>
      <c r="E35" s="591"/>
    </row>
    <row r="36" spans="1:5" s="268" customFormat="1" ht="23.45" hidden="1" customHeight="1" thickBot="1" x14ac:dyDescent="0.3">
      <c r="A36" s="994" t="str">
        <f>"Teilnehmer zweiten Nachkontrolle vom "&amp;TEXT(B11,"TT.MM.JJJJ")</f>
        <v xml:space="preserve">Teilnehmer zweiten Nachkontrolle vom </v>
      </c>
      <c r="B36" s="995"/>
      <c r="C36" s="995"/>
      <c r="D36" s="995"/>
      <c r="E36" s="996"/>
    </row>
    <row r="37" spans="1:5" s="268" customFormat="1" ht="13.5" hidden="1" thickBot="1" x14ac:dyDescent="0.3">
      <c r="A37" s="272" t="s">
        <v>20</v>
      </c>
      <c r="B37" s="905" t="s">
        <v>35</v>
      </c>
      <c r="C37" s="909"/>
      <c r="D37" s="899" t="s">
        <v>19</v>
      </c>
      <c r="E37" s="973"/>
    </row>
    <row r="38" spans="1:5" s="268" customFormat="1" ht="13.5" hidden="1" thickBot="1" x14ac:dyDescent="0.3">
      <c r="A38" s="273"/>
      <c r="B38" s="893"/>
      <c r="C38" s="910"/>
      <c r="D38" s="922"/>
      <c r="E38" s="923"/>
    </row>
    <row r="39" spans="1:5" s="268" customFormat="1" ht="13.5" hidden="1" thickBot="1" x14ac:dyDescent="0.3">
      <c r="A39" s="274"/>
      <c r="B39" s="895"/>
      <c r="C39" s="911"/>
      <c r="D39" s="903"/>
      <c r="E39" s="916"/>
    </row>
    <row r="40" spans="1:5" s="268" customFormat="1" ht="13.5" hidden="1" thickBot="1" x14ac:dyDescent="0.3">
      <c r="A40" s="588" t="s">
        <v>29</v>
      </c>
      <c r="B40" s="1027" t="s">
        <v>35</v>
      </c>
      <c r="C40" s="1028"/>
      <c r="D40" s="1029" t="s">
        <v>19</v>
      </c>
      <c r="E40" s="1030"/>
    </row>
    <row r="41" spans="1:5" s="268" customFormat="1" ht="13.5" hidden="1" thickBot="1" x14ac:dyDescent="0.3">
      <c r="A41" s="276"/>
      <c r="B41" s="895"/>
      <c r="C41" s="911"/>
      <c r="D41" s="903"/>
      <c r="E41" s="916"/>
    </row>
    <row r="42" spans="1:5" s="268" customFormat="1" ht="13.5" hidden="1" thickBot="1" x14ac:dyDescent="0.3">
      <c r="A42" s="277" t="s">
        <v>22</v>
      </c>
      <c r="B42" s="1027" t="s">
        <v>35</v>
      </c>
      <c r="C42" s="1028"/>
      <c r="D42" s="1029" t="s">
        <v>19</v>
      </c>
      <c r="E42" s="1030"/>
    </row>
    <row r="43" spans="1:5" s="268" customFormat="1" ht="13.5" hidden="1" thickBot="1" x14ac:dyDescent="0.3">
      <c r="A43" s="273"/>
      <c r="B43" s="893"/>
      <c r="C43" s="910"/>
      <c r="D43" s="901"/>
      <c r="E43" s="915"/>
    </row>
    <row r="44" spans="1:5" s="268" customFormat="1" ht="13.5" hidden="1" thickBot="1" x14ac:dyDescent="0.3">
      <c r="A44" s="276"/>
      <c r="B44" s="895"/>
      <c r="C44" s="911"/>
      <c r="D44" s="903"/>
      <c r="E44" s="916"/>
    </row>
    <row r="45" spans="1:5" s="268" customFormat="1" ht="13.5" hidden="1" thickBot="1" x14ac:dyDescent="0.3">
      <c r="A45" s="589" t="s">
        <v>21</v>
      </c>
      <c r="B45" s="1031"/>
      <c r="C45" s="1032"/>
      <c r="D45" s="1033"/>
      <c r="E45" s="1034"/>
    </row>
    <row r="46" spans="1:5" s="268" customFormat="1" ht="8.1" hidden="1" customHeight="1" thickBot="1" x14ac:dyDescent="0.3">
      <c r="A46" s="592"/>
      <c r="B46" s="283"/>
      <c r="C46" s="284"/>
      <c r="D46" s="285"/>
      <c r="E46" s="593"/>
    </row>
    <row r="47" spans="1:5" s="268" customFormat="1" ht="23.1" customHeight="1" thickBot="1" x14ac:dyDescent="0.3">
      <c r="A47" s="975" t="str">
        <f>"Participants au troisième contrôle subséquent du "&amp;TEXT(B12,"JJ.MM.AAAA")</f>
        <v>Participants au troisième contrôle subséquent du 00.01.Samstag</v>
      </c>
      <c r="B47" s="976"/>
      <c r="C47" s="976"/>
      <c r="D47" s="976"/>
      <c r="E47" s="977"/>
    </row>
    <row r="48" spans="1:5" s="268" customFormat="1" ht="12.75" x14ac:dyDescent="0.25">
      <c r="A48" s="614" t="s">
        <v>2447</v>
      </c>
      <c r="B48" s="888" t="s">
        <v>2298</v>
      </c>
      <c r="C48" s="889"/>
      <c r="D48" s="888" t="s">
        <v>2294</v>
      </c>
      <c r="E48" s="890"/>
    </row>
    <row r="49" spans="1:5" s="268" customFormat="1" ht="12.75" x14ac:dyDescent="0.25">
      <c r="A49" s="613" t="s">
        <v>2295</v>
      </c>
      <c r="B49" s="1002"/>
      <c r="C49" s="1003"/>
      <c r="D49" s="920"/>
      <c r="E49" s="921"/>
    </row>
    <row r="50" spans="1:5" s="268" customFormat="1" ht="12.75" x14ac:dyDescent="0.25">
      <c r="A50" s="273"/>
      <c r="B50" s="893"/>
      <c r="C50" s="910"/>
      <c r="D50" s="922"/>
      <c r="E50" s="923"/>
    </row>
    <row r="51" spans="1:5" s="268" customFormat="1" ht="12.75" x14ac:dyDescent="0.25">
      <c r="A51" s="274"/>
      <c r="B51" s="895"/>
      <c r="C51" s="911"/>
      <c r="D51" s="903"/>
      <c r="E51" s="916"/>
    </row>
    <row r="52" spans="1:5" s="268" customFormat="1" ht="12.75" x14ac:dyDescent="0.25">
      <c r="A52" s="532" t="s">
        <v>2307</v>
      </c>
      <c r="B52" s="891"/>
      <c r="C52" s="912"/>
      <c r="D52" s="913"/>
      <c r="E52" s="914"/>
    </row>
    <row r="53" spans="1:5" s="268" customFormat="1" ht="12.75" x14ac:dyDescent="0.25">
      <c r="A53" s="276"/>
      <c r="B53" s="895"/>
      <c r="C53" s="911"/>
      <c r="D53" s="903"/>
      <c r="E53" s="916"/>
    </row>
    <row r="54" spans="1:5" s="268" customFormat="1" ht="12.75" x14ac:dyDescent="0.25">
      <c r="A54" s="533" t="s">
        <v>2296</v>
      </c>
      <c r="B54" s="891"/>
      <c r="C54" s="912"/>
      <c r="D54" s="913"/>
      <c r="E54" s="914"/>
    </row>
    <row r="55" spans="1:5" s="268" customFormat="1" ht="12.75" x14ac:dyDescent="0.25">
      <c r="A55" s="273"/>
      <c r="B55" s="893"/>
      <c r="C55" s="910"/>
      <c r="D55" s="901"/>
      <c r="E55" s="915"/>
    </row>
    <row r="56" spans="1:5" s="268" customFormat="1" ht="12.75" x14ac:dyDescent="0.25">
      <c r="A56" s="276"/>
      <c r="B56" s="895"/>
      <c r="C56" s="911"/>
      <c r="D56" s="903"/>
      <c r="E56" s="916"/>
    </row>
    <row r="57" spans="1:5" s="259" customFormat="1" ht="13.5" thickBot="1" x14ac:dyDescent="0.25">
      <c r="A57" s="534" t="s">
        <v>2297</v>
      </c>
      <c r="B57" s="897"/>
      <c r="C57" s="919"/>
      <c r="D57" s="917"/>
      <c r="E57" s="918"/>
    </row>
    <row r="58" spans="1:5" s="268" customFormat="1" ht="20.100000000000001" customHeight="1" x14ac:dyDescent="0.25">
      <c r="A58" s="983" t="s">
        <v>2311</v>
      </c>
      <c r="B58" s="983"/>
      <c r="C58" s="292"/>
      <c r="D58" s="293"/>
      <c r="E58" s="294"/>
    </row>
    <row r="59" spans="1:5" s="268" customFormat="1" ht="20.100000000000001" customHeight="1" x14ac:dyDescent="0.25">
      <c r="A59" s="1004" t="s">
        <v>2305</v>
      </c>
      <c r="B59" s="1005"/>
      <c r="C59" s="292" t="str">
        <f>'01 TITRE CONTRÔLE PÉRIODIQUE'!B11</f>
        <v>Musterstadt</v>
      </c>
      <c r="D59" s="293"/>
      <c r="E59" s="294"/>
    </row>
    <row r="60" spans="1:5" s="268" customFormat="1" ht="20.100000000000001" customHeight="1" x14ac:dyDescent="0.25">
      <c r="A60" s="1004" t="s">
        <v>2306</v>
      </c>
      <c r="B60" s="1005"/>
      <c r="C60" s="292" t="str">
        <f>'01 TITRE CONTRÔLE PÉRIODIQUE'!A24</f>
        <v>OPC…</v>
      </c>
      <c r="D60" s="293"/>
      <c r="E60" s="294"/>
    </row>
    <row r="61" spans="1:5" s="268" customFormat="1" ht="20.100000000000001" customHeight="1" x14ac:dyDescent="0.2">
      <c r="A61" s="1004" t="s">
        <v>2308</v>
      </c>
      <c r="B61" s="1005"/>
      <c r="C61" s="295" t="s">
        <v>30</v>
      </c>
      <c r="D61" s="293"/>
      <c r="E61" s="294"/>
    </row>
    <row r="62" spans="1:5" s="268" customFormat="1" ht="20.100000000000001" customHeight="1" x14ac:dyDescent="0.25">
      <c r="A62" s="956" t="s">
        <v>2449</v>
      </c>
      <c r="B62" s="1005"/>
      <c r="C62" s="292" t="str">
        <f>'01 TITRE CONTRÔLE PÉRIODIQUE'!B12&amp;"  "&amp;'01 TITRE CONTRÔLE PÉRIODIQUE'!B11&amp;" "</f>
        <v xml:space="preserve">PC I / Po att II*  Musterstadt </v>
      </c>
      <c r="D62" s="293"/>
      <c r="E62" s="294"/>
    </row>
    <row r="63" spans="1:5" s="259" customFormat="1" ht="20.85" hidden="1" customHeight="1" x14ac:dyDescent="0.2">
      <c r="A63" s="287"/>
      <c r="B63" s="287"/>
      <c r="C63" s="289"/>
      <c r="D63" s="290"/>
      <c r="E63" s="291"/>
    </row>
    <row r="64" spans="1:5" s="259" customFormat="1" ht="20.100000000000001" hidden="1" customHeight="1" x14ac:dyDescent="0.2">
      <c r="A64" s="287"/>
      <c r="B64" s="287"/>
      <c r="C64" s="289"/>
      <c r="D64" s="290"/>
      <c r="E64" s="291"/>
    </row>
    <row r="65" spans="1:5" s="295" customFormat="1" ht="19.350000000000001" hidden="1" customHeight="1" x14ac:dyDescent="0.2">
      <c r="A65" s="308" t="str">
        <f>"Ergebnis der ersten Nachkontrolle nach PAK vom "&amp;TEXT(B10,"TT.MM.JJJJ")</f>
        <v>Ergebnis der ersten Nachkontrolle nach PAK vom 02.11.1960</v>
      </c>
      <c r="B65" s="309"/>
      <c r="C65" s="309"/>
      <c r="D65" s="320"/>
      <c r="E65" s="309"/>
    </row>
    <row r="66" spans="1:5" s="295" customFormat="1" ht="14.45" hidden="1" customHeight="1" thickBot="1" x14ac:dyDescent="0.25">
      <c r="D66" s="291"/>
    </row>
    <row r="67" spans="1:5" s="294" customFormat="1" ht="25.35" hidden="1" customHeight="1" x14ac:dyDescent="0.25">
      <c r="A67" s="310" t="s">
        <v>10</v>
      </c>
      <c r="B67" s="311" t="s">
        <v>7</v>
      </c>
      <c r="C67" s="312" t="s">
        <v>8</v>
      </c>
      <c r="D67" s="313" t="s">
        <v>9</v>
      </c>
      <c r="E67" s="314" t="s">
        <v>16</v>
      </c>
    </row>
    <row r="68" spans="1:5" s="292" customFormat="1" ht="25.35" hidden="1" customHeight="1" x14ac:dyDescent="0.25">
      <c r="A68" s="315" t="s">
        <v>33</v>
      </c>
      <c r="B68" s="316" t="e">
        <f>#REF!</f>
        <v>#REF!</v>
      </c>
      <c r="C68" s="317" t="e">
        <f>#REF!</f>
        <v>#REF!</v>
      </c>
      <c r="D68" s="318" t="e">
        <f>#REF!</f>
        <v>#REF!</v>
      </c>
      <c r="E68" s="319" t="e">
        <f>#REF!</f>
        <v>#REF!</v>
      </c>
    </row>
    <row r="69" spans="1:5" s="292" customFormat="1" ht="25.35" hidden="1" customHeight="1" x14ac:dyDescent="0.25">
      <c r="A69" s="315" t="s">
        <v>11</v>
      </c>
      <c r="B69" s="316" t="e">
        <f>#REF!</f>
        <v>#REF!</v>
      </c>
      <c r="C69" s="317" t="e">
        <f>#REF!</f>
        <v>#REF!</v>
      </c>
      <c r="D69" s="51" t="e">
        <f>#REF!</f>
        <v>#REF!</v>
      </c>
      <c r="E69" s="319" t="e">
        <f>#REF!</f>
        <v>#REF!</v>
      </c>
    </row>
    <row r="70" spans="1:5" s="292" customFormat="1" ht="25.35" hidden="1" customHeight="1" x14ac:dyDescent="0.25">
      <c r="A70" s="315" t="s">
        <v>12</v>
      </c>
      <c r="B70" s="316" t="e">
        <f>#REF!</f>
        <v>#REF!</v>
      </c>
      <c r="C70" s="317" t="e">
        <f>#REF!</f>
        <v>#REF!</v>
      </c>
      <c r="D70" s="51" t="e">
        <f>#REF!</f>
        <v>#REF!</v>
      </c>
      <c r="E70" s="319" t="e">
        <f>#REF!</f>
        <v>#REF!</v>
      </c>
    </row>
    <row r="71" spans="1:5" s="292" customFormat="1" ht="25.35" hidden="1" customHeight="1" x14ac:dyDescent="0.25">
      <c r="A71" s="315" t="s">
        <v>13</v>
      </c>
      <c r="B71" s="316" t="e">
        <f>#REF!</f>
        <v>#REF!</v>
      </c>
      <c r="C71" s="317" t="e">
        <f>#REF!</f>
        <v>#REF!</v>
      </c>
      <c r="D71" s="318" t="e">
        <f>#REF!</f>
        <v>#REF!</v>
      </c>
      <c r="E71" s="319" t="e">
        <f>#REF!</f>
        <v>#REF!</v>
      </c>
    </row>
    <row r="72" spans="1:5" s="292" customFormat="1" ht="25.35" hidden="1" customHeight="1" x14ac:dyDescent="0.25">
      <c r="A72" s="315" t="s">
        <v>14</v>
      </c>
      <c r="B72" s="316" t="e">
        <f>#REF!</f>
        <v>#REF!</v>
      </c>
      <c r="C72" s="317" t="e">
        <f>#REF!</f>
        <v>#REF!</v>
      </c>
      <c r="D72" s="318" t="e">
        <f>#REF!</f>
        <v>#REF!</v>
      </c>
      <c r="E72" s="319" t="e">
        <f>#REF!</f>
        <v>#REF!</v>
      </c>
    </row>
    <row r="73" spans="1:5" s="292" customFormat="1" ht="25.35" hidden="1" customHeight="1" x14ac:dyDescent="0.25">
      <c r="A73" s="315" t="s">
        <v>39</v>
      </c>
      <c r="B73" s="316" t="e">
        <f>#REF!</f>
        <v>#REF!</v>
      </c>
      <c r="C73" s="317" t="e">
        <f>#REF!</f>
        <v>#REF!</v>
      </c>
      <c r="D73" s="318" t="e">
        <f>#REF!</f>
        <v>#REF!</v>
      </c>
      <c r="E73" s="319" t="e">
        <f>#REF!</f>
        <v>#REF!</v>
      </c>
    </row>
    <row r="74" spans="1:5" s="292" customFormat="1" ht="25.35" hidden="1" customHeight="1" x14ac:dyDescent="0.25">
      <c r="A74" s="315" t="s">
        <v>15</v>
      </c>
      <c r="B74" s="316" t="e">
        <f>#REF!</f>
        <v>#REF!</v>
      </c>
      <c r="C74" s="317" t="e">
        <f>#REF!</f>
        <v>#REF!</v>
      </c>
      <c r="D74" s="318" t="e">
        <f>#REF!</f>
        <v>#REF!</v>
      </c>
      <c r="E74" s="319" t="e">
        <f>#REF!</f>
        <v>#REF!</v>
      </c>
    </row>
    <row r="75" spans="1:5" s="292" customFormat="1" ht="25.35" hidden="1" customHeight="1" x14ac:dyDescent="0.25">
      <c r="A75" s="315" t="s">
        <v>32</v>
      </c>
      <c r="B75" s="316" t="e">
        <f>#REF!</f>
        <v>#REF!</v>
      </c>
      <c r="C75" s="317" t="e">
        <f>#REF!</f>
        <v>#REF!</v>
      </c>
      <c r="D75" s="318" t="e">
        <f>#REF!</f>
        <v>#REF!</v>
      </c>
      <c r="E75" s="319" t="e">
        <f>#REF!</f>
        <v>#REF!</v>
      </c>
    </row>
    <row r="76" spans="1:5" s="292" customFormat="1" ht="25.35" hidden="1" customHeight="1" thickBot="1" x14ac:dyDescent="0.3">
      <c r="A76" s="53" t="s">
        <v>17</v>
      </c>
      <c r="B76" s="54" t="e">
        <f>SUM(B68:B75)</f>
        <v>#REF!</v>
      </c>
      <c r="C76" s="55" t="e">
        <f>SUM(C68:C75)</f>
        <v>#REF!</v>
      </c>
      <c r="D76" s="56" t="e">
        <f>SUM(D68:D75)</f>
        <v>#REF!</v>
      </c>
      <c r="E76" s="81" t="e">
        <f>SUM(E68:E75)</f>
        <v>#REF!</v>
      </c>
    </row>
    <row r="77" spans="1:5" s="292" customFormat="1" ht="8.1" hidden="1" customHeight="1" x14ac:dyDescent="0.25">
      <c r="A77" s="57"/>
      <c r="B77" s="58"/>
      <c r="C77" s="58"/>
      <c r="D77" s="58"/>
      <c r="E77" s="58"/>
    </row>
    <row r="78" spans="1:5" s="295" customFormat="1" ht="12.75" hidden="1" x14ac:dyDescent="0.2">
      <c r="A78" s="305" t="s">
        <v>36</v>
      </c>
      <c r="B78" s="305"/>
      <c r="C78" s="305"/>
      <c r="D78" s="305"/>
      <c r="E78" s="305"/>
    </row>
    <row r="79" spans="1:5" s="295" customFormat="1" ht="8.1" hidden="1" customHeight="1" thickBot="1" x14ac:dyDescent="0.25"/>
    <row r="80" spans="1:5" s="295" customFormat="1" ht="16.5" hidden="1" customHeight="1" x14ac:dyDescent="0.2">
      <c r="A80" s="296" t="s">
        <v>7</v>
      </c>
      <c r="B80" s="253"/>
      <c r="C80" s="1035"/>
      <c r="D80" s="965"/>
      <c r="E80" s="966"/>
    </row>
    <row r="81" spans="1:5" s="295" customFormat="1" ht="16.5" hidden="1" customHeight="1" x14ac:dyDescent="0.2">
      <c r="A81" s="297" t="s">
        <v>8</v>
      </c>
      <c r="B81" s="298"/>
      <c r="C81" s="1019"/>
      <c r="D81" s="928"/>
      <c r="E81" s="1020"/>
    </row>
    <row r="82" spans="1:5" s="295" customFormat="1" ht="16.5" hidden="1" customHeight="1" x14ac:dyDescent="0.2">
      <c r="A82" s="297" t="s">
        <v>9</v>
      </c>
      <c r="B82" s="298"/>
      <c r="C82" s="1019"/>
      <c r="D82" s="928"/>
      <c r="E82" s="1020"/>
    </row>
    <row r="83" spans="1:5" s="295" customFormat="1" ht="16.5" hidden="1" customHeight="1" thickBot="1" x14ac:dyDescent="0.25">
      <c r="A83" s="299" t="s">
        <v>16</v>
      </c>
      <c r="B83" s="300"/>
      <c r="C83" s="1021"/>
      <c r="D83" s="1022"/>
      <c r="E83" s="1023"/>
    </row>
    <row r="84" spans="1:5" s="295" customFormat="1" ht="16.5" hidden="1" customHeight="1" x14ac:dyDescent="0.2">
      <c r="B84" s="301"/>
      <c r="C84" s="301"/>
      <c r="D84" s="301"/>
      <c r="E84" s="301"/>
    </row>
    <row r="85" spans="1:5" s="292" customFormat="1" ht="26.1" hidden="1" customHeight="1" thickBot="1" x14ac:dyDescent="0.3">
      <c r="A85" s="294" t="s">
        <v>40</v>
      </c>
      <c r="E85" s="302" t="s">
        <v>25</v>
      </c>
    </row>
    <row r="86" spans="1:5" s="295" customFormat="1" ht="51" hidden="1" customHeight="1" thickBot="1" x14ac:dyDescent="0.25">
      <c r="A86" s="1024" t="str">
        <f>IF(E85="Ja",'Données de base'!A30,IF(E85="nein",'Données de base'!A31,IF(E85="Abgeschlossen",'Données de base'!A32,"")))</f>
        <v>La prochaine visite aura lieu dans le cadre du prochain contrôle périodique. Le propriétaire est tenu de transmettre à l'office cantonal l'ensemble des justificatifs détaillant les corrections devant encore être effectuées avant le 12.12.2022.</v>
      </c>
      <c r="B86" s="1025"/>
      <c r="C86" s="1025"/>
      <c r="D86" s="1025"/>
      <c r="E86" s="1026"/>
    </row>
    <row r="87" spans="1:5" s="295" customFormat="1" ht="18" hidden="1" customHeight="1" x14ac:dyDescent="0.2">
      <c r="A87" s="957"/>
      <c r="B87" s="957"/>
      <c r="C87" s="957"/>
      <c r="D87" s="957"/>
      <c r="E87" s="957"/>
    </row>
    <row r="88" spans="1:5" s="295" customFormat="1" ht="16.5" hidden="1" customHeight="1" thickBot="1" x14ac:dyDescent="0.25">
      <c r="A88" s="303"/>
      <c r="B88" s="303"/>
      <c r="C88" s="303"/>
      <c r="D88" s="303"/>
      <c r="E88" s="303"/>
    </row>
    <row r="89" spans="1:5" s="295" customFormat="1" ht="16.5" hidden="1" customHeight="1" x14ac:dyDescent="0.2">
      <c r="A89" s="1010" t="s">
        <v>34</v>
      </c>
      <c r="B89" s="1011"/>
      <c r="C89" s="1011"/>
      <c r="D89" s="1011"/>
      <c r="E89" s="1012"/>
    </row>
    <row r="90" spans="1:5" s="295" customFormat="1" ht="67.349999999999994" hidden="1" customHeight="1" thickBot="1" x14ac:dyDescent="0.25">
      <c r="A90" s="1013" t="s">
        <v>37</v>
      </c>
      <c r="B90" s="1014"/>
      <c r="C90" s="1014"/>
      <c r="D90" s="1014"/>
      <c r="E90" s="1015"/>
    </row>
    <row r="91" spans="1:5" s="295" customFormat="1" ht="16.5" hidden="1" customHeight="1" x14ac:dyDescent="0.2"/>
    <row r="92" spans="1:5" s="259" customFormat="1" ht="16.5" hidden="1" customHeight="1" x14ac:dyDescent="0.2">
      <c r="A92" s="295" t="str">
        <f>'01 TITRE CONTRÔLE PÉRIODIQUE'!A1&amp;",  "&amp;'01 TITRE CONTRÔLE PÉRIODIQUE'!A2&amp;"  "</f>
        <v xml:space="preserve">CANTON ….,  Protection …...  </v>
      </c>
      <c r="B92" s="295"/>
      <c r="C92" s="295"/>
      <c r="D92" s="295"/>
      <c r="E92" s="295"/>
    </row>
    <row r="93" spans="1:5" s="304" customFormat="1" ht="16.5" hidden="1" customHeight="1" x14ac:dyDescent="0.2">
      <c r="A93" s="295"/>
      <c r="B93" s="295"/>
      <c r="C93" s="295"/>
      <c r="D93" s="295"/>
      <c r="E93" s="295"/>
    </row>
    <row r="94" spans="1:5" s="304" customFormat="1" ht="16.5" hidden="1" customHeight="1" x14ac:dyDescent="0.2">
      <c r="A94" s="295"/>
      <c r="B94" s="295"/>
      <c r="C94" s="295"/>
      <c r="D94" s="295"/>
      <c r="E94" s="295"/>
    </row>
    <row r="95" spans="1:5" s="304" customFormat="1" ht="16.5" hidden="1" customHeight="1" x14ac:dyDescent="0.2">
      <c r="A95" s="295" t="str">
        <f>"Ort: "&amp;'01 TITRE CONTRÔLE PÉRIODIQUE'!C15</f>
        <v>Ort: Musterdorf</v>
      </c>
      <c r="B95" s="295" t="str">
        <f>"Datum: "&amp;TEXT(B10,"TT.MM.JJJJ")</f>
        <v>Datum: 02.11.1960</v>
      </c>
      <c r="C95" s="295"/>
      <c r="D95" s="295" t="s">
        <v>26</v>
      </c>
      <c r="E95" s="295" t="s">
        <v>27</v>
      </c>
    </row>
    <row r="96" spans="1:5" s="259" customFormat="1" ht="16.5" hidden="1" customHeight="1" x14ac:dyDescent="0.2"/>
    <row r="97" spans="1:5" s="259" customFormat="1" ht="16.5" hidden="1" customHeight="1" x14ac:dyDescent="0.2"/>
    <row r="98" spans="1:5" s="259" customFormat="1" ht="16.5" hidden="1" customHeight="1" x14ac:dyDescent="0.2">
      <c r="A98" s="295" t="s">
        <v>41</v>
      </c>
    </row>
    <row r="99" spans="1:5" s="259" customFormat="1" ht="16.5" hidden="1" customHeight="1" x14ac:dyDescent="0.2">
      <c r="A99" s="295"/>
      <c r="B99" s="295"/>
      <c r="C99" s="295"/>
      <c r="D99" s="295"/>
      <c r="E99" s="295"/>
    </row>
    <row r="100" spans="1:5" s="259" customFormat="1" ht="18.600000000000001" hidden="1" customHeight="1" x14ac:dyDescent="0.2">
      <c r="A100" s="295"/>
      <c r="B100" s="295"/>
      <c r="C100" s="295"/>
      <c r="D100" s="295"/>
      <c r="E100" s="295"/>
    </row>
    <row r="101" spans="1:5" s="295" customFormat="1" ht="30.6" hidden="1" customHeight="1" x14ac:dyDescent="0.2">
      <c r="A101" s="308" t="str">
        <f>"Ergebnis der zweiten Nachkontrolle vom "&amp;TEXT(B11,"TT.MM.JJJJ")</f>
        <v xml:space="preserve">Ergebnis der zweiten Nachkontrolle vom </v>
      </c>
      <c r="B101" s="309"/>
      <c r="C101" s="309"/>
      <c r="D101" s="321"/>
      <c r="E101" s="309"/>
    </row>
    <row r="102" spans="1:5" s="295" customFormat="1" ht="12.75" hidden="1" x14ac:dyDescent="0.2"/>
    <row r="103" spans="1:5" s="322" customFormat="1" ht="25.35" hidden="1" customHeight="1" x14ac:dyDescent="0.25">
      <c r="A103" s="82" t="s">
        <v>10</v>
      </c>
      <c r="B103" s="83" t="s">
        <v>7</v>
      </c>
      <c r="C103" s="84" t="s">
        <v>8</v>
      </c>
      <c r="D103" s="85" t="s">
        <v>9</v>
      </c>
      <c r="E103" s="86" t="s">
        <v>16</v>
      </c>
    </row>
    <row r="104" spans="1:5" s="292" customFormat="1" ht="25.35" hidden="1" customHeight="1" x14ac:dyDescent="0.25">
      <c r="A104" s="315" t="s">
        <v>33</v>
      </c>
      <c r="B104" s="316" t="e">
        <f>#REF!</f>
        <v>#REF!</v>
      </c>
      <c r="C104" s="317" t="e">
        <f>#REF!</f>
        <v>#REF!</v>
      </c>
      <c r="D104" s="318" t="e">
        <f>#REF!</f>
        <v>#REF!</v>
      </c>
      <c r="E104" s="319" t="e">
        <f>#REF!</f>
        <v>#REF!</v>
      </c>
    </row>
    <row r="105" spans="1:5" s="292" customFormat="1" ht="25.35" hidden="1" customHeight="1" x14ac:dyDescent="0.25">
      <c r="A105" s="315" t="s">
        <v>11</v>
      </c>
      <c r="B105" s="316" t="e">
        <f>#REF!</f>
        <v>#REF!</v>
      </c>
      <c r="C105" s="317" t="e">
        <f>#REF!</f>
        <v>#REF!</v>
      </c>
      <c r="D105" s="318" t="e">
        <f>#REF!</f>
        <v>#REF!</v>
      </c>
      <c r="E105" s="319" t="e">
        <f>#REF!</f>
        <v>#REF!</v>
      </c>
    </row>
    <row r="106" spans="1:5" s="292" customFormat="1" ht="25.35" hidden="1" customHeight="1" x14ac:dyDescent="0.25">
      <c r="A106" s="315" t="s">
        <v>12</v>
      </c>
      <c r="B106" s="316" t="e">
        <f>#REF!</f>
        <v>#REF!</v>
      </c>
      <c r="C106" s="317" t="e">
        <f>#REF!</f>
        <v>#REF!</v>
      </c>
      <c r="D106" s="318" t="e">
        <f>#REF!</f>
        <v>#REF!</v>
      </c>
      <c r="E106" s="319" t="e">
        <f>#REF!</f>
        <v>#REF!</v>
      </c>
    </row>
    <row r="107" spans="1:5" s="292" customFormat="1" ht="25.35" hidden="1" customHeight="1" x14ac:dyDescent="0.25">
      <c r="A107" s="315" t="s">
        <v>13</v>
      </c>
      <c r="B107" s="316" t="e">
        <f>#REF!</f>
        <v>#REF!</v>
      </c>
      <c r="C107" s="317" t="e">
        <f>#REF!</f>
        <v>#REF!</v>
      </c>
      <c r="D107" s="318" t="e">
        <f>#REF!</f>
        <v>#REF!</v>
      </c>
      <c r="E107" s="319" t="e">
        <f>#REF!</f>
        <v>#REF!</v>
      </c>
    </row>
    <row r="108" spans="1:5" s="292" customFormat="1" ht="25.35" hidden="1" customHeight="1" x14ac:dyDescent="0.25">
      <c r="A108" s="315" t="s">
        <v>14</v>
      </c>
      <c r="B108" s="316" t="e">
        <f>#REF!</f>
        <v>#REF!</v>
      </c>
      <c r="C108" s="317" t="e">
        <f>#REF!</f>
        <v>#REF!</v>
      </c>
      <c r="D108" s="318" t="e">
        <f>#REF!</f>
        <v>#REF!</v>
      </c>
      <c r="E108" s="319" t="e">
        <f>#REF!</f>
        <v>#REF!</v>
      </c>
    </row>
    <row r="109" spans="1:5" s="292" customFormat="1" ht="25.35" hidden="1" customHeight="1" x14ac:dyDescent="0.25">
      <c r="A109" s="315" t="s">
        <v>38</v>
      </c>
      <c r="B109" s="316" t="e">
        <f>#REF!</f>
        <v>#REF!</v>
      </c>
      <c r="C109" s="317" t="e">
        <f>#REF!</f>
        <v>#REF!</v>
      </c>
      <c r="D109" s="318" t="e">
        <f>#REF!</f>
        <v>#REF!</v>
      </c>
      <c r="E109" s="319" t="e">
        <f>#REF!</f>
        <v>#REF!</v>
      </c>
    </row>
    <row r="110" spans="1:5" s="292" customFormat="1" ht="25.35" hidden="1" customHeight="1" x14ac:dyDescent="0.25">
      <c r="A110" s="315" t="s">
        <v>15</v>
      </c>
      <c r="B110" s="316" t="e">
        <f>#REF!</f>
        <v>#REF!</v>
      </c>
      <c r="C110" s="317" t="e">
        <f>#REF!</f>
        <v>#REF!</v>
      </c>
      <c r="D110" s="318" t="e">
        <f>#REF!</f>
        <v>#REF!</v>
      </c>
      <c r="E110" s="319" t="e">
        <f>#REF!</f>
        <v>#REF!</v>
      </c>
    </row>
    <row r="111" spans="1:5" s="292" customFormat="1" ht="25.35" hidden="1" customHeight="1" x14ac:dyDescent="0.25">
      <c r="A111" s="315" t="s">
        <v>32</v>
      </c>
      <c r="B111" s="316" t="e">
        <f>#REF!</f>
        <v>#REF!</v>
      </c>
      <c r="C111" s="317" t="e">
        <f>#REF!</f>
        <v>#REF!</v>
      </c>
      <c r="D111" s="318" t="e">
        <f>#REF!</f>
        <v>#REF!</v>
      </c>
      <c r="E111" s="319" t="e">
        <f>#REF!</f>
        <v>#REF!</v>
      </c>
    </row>
    <row r="112" spans="1:5" s="292" customFormat="1" ht="25.35" hidden="1" customHeight="1" thickBot="1" x14ac:dyDescent="0.3">
      <c r="A112" s="53" t="s">
        <v>17</v>
      </c>
      <c r="B112" s="54" t="e">
        <f>SUM(B104:B111)</f>
        <v>#REF!</v>
      </c>
      <c r="C112" s="55" t="e">
        <f>SUM(C104:C111)</f>
        <v>#REF!</v>
      </c>
      <c r="D112" s="56" t="e">
        <f>SUM(D104:D111)</f>
        <v>#REF!</v>
      </c>
      <c r="E112" s="81" t="e">
        <f>SUM(E104:E111)</f>
        <v>#REF!</v>
      </c>
    </row>
    <row r="113" spans="1:5" s="292" customFormat="1" ht="19.5" hidden="1" customHeight="1" x14ac:dyDescent="0.25">
      <c r="A113" s="57"/>
      <c r="B113" s="58"/>
      <c r="C113" s="58"/>
      <c r="D113" s="58"/>
      <c r="E113" s="58"/>
    </row>
    <row r="114" spans="1:5" s="305" customFormat="1" ht="12.75" hidden="1" x14ac:dyDescent="0.2">
      <c r="A114" s="305" t="s">
        <v>36</v>
      </c>
    </row>
    <row r="115" spans="1:5" s="295" customFormat="1" ht="9" hidden="1" customHeight="1" thickBot="1" x14ac:dyDescent="0.25"/>
    <row r="116" spans="1:5" s="295" customFormat="1" ht="14.85" hidden="1" customHeight="1" x14ac:dyDescent="0.2">
      <c r="A116" s="296" t="s">
        <v>7</v>
      </c>
      <c r="B116" s="306"/>
      <c r="C116" s="1035"/>
      <c r="D116" s="965"/>
      <c r="E116" s="966"/>
    </row>
    <row r="117" spans="1:5" s="295" customFormat="1" ht="12.75" hidden="1" x14ac:dyDescent="0.2">
      <c r="A117" s="297" t="s">
        <v>8</v>
      </c>
      <c r="B117" s="298"/>
      <c r="C117" s="1036"/>
      <c r="D117" s="1036"/>
      <c r="E117" s="1037"/>
    </row>
    <row r="118" spans="1:5" s="295" customFormat="1" ht="12.75" hidden="1" x14ac:dyDescent="0.2">
      <c r="A118" s="297" t="s">
        <v>9</v>
      </c>
      <c r="B118" s="298"/>
      <c r="C118" s="1036"/>
      <c r="D118" s="1036"/>
      <c r="E118" s="1037"/>
    </row>
    <row r="119" spans="1:5" s="295" customFormat="1" ht="13.5" hidden="1" thickBot="1" x14ac:dyDescent="0.25">
      <c r="A119" s="299" t="s">
        <v>16</v>
      </c>
      <c r="B119" s="300"/>
      <c r="C119" s="1038"/>
      <c r="D119" s="1038"/>
      <c r="E119" s="1039"/>
    </row>
    <row r="120" spans="1:5" s="295" customFormat="1" ht="12.75" hidden="1" x14ac:dyDescent="0.2">
      <c r="B120" s="301"/>
      <c r="C120" s="301"/>
      <c r="D120" s="301"/>
      <c r="E120" s="301"/>
    </row>
    <row r="121" spans="1:5" s="292" customFormat="1" ht="22.35" hidden="1" customHeight="1" thickBot="1" x14ac:dyDescent="0.3">
      <c r="A121" s="294" t="s">
        <v>40</v>
      </c>
      <c r="E121" s="302" t="s">
        <v>24</v>
      </c>
    </row>
    <row r="122" spans="1:5" s="292" customFormat="1" ht="54.6" hidden="1" customHeight="1" thickBot="1" x14ac:dyDescent="0.3">
      <c r="A122" s="1024" t="str">
        <f>IF(E121="Ja",'Données de base'!A34,IF(E121="nein",'Données de base'!A35,IF(E121="Abgeschlossen",'Données de base'!A36,"")))</f>
        <v>La fin des travaux de réfection doit être annoncée par écrit à l’office cantonal avant le 00.01.1900. L'office cantonal informera le propriétaire de la date du contrôle subséquent sur site. L'OFPP se réserve le droit de participer au contrôle.</v>
      </c>
      <c r="B122" s="1025"/>
      <c r="C122" s="1025"/>
      <c r="D122" s="1025"/>
      <c r="E122" s="1026"/>
    </row>
    <row r="123" spans="1:5" s="304" customFormat="1" ht="19.5" hidden="1" customHeight="1" x14ac:dyDescent="0.2">
      <c r="A123" s="957"/>
      <c r="B123" s="957"/>
      <c r="C123" s="957"/>
      <c r="D123" s="957"/>
      <c r="E123" s="957"/>
    </row>
    <row r="124" spans="1:5" s="304" customFormat="1" ht="14.85" hidden="1" customHeight="1" thickBot="1" x14ac:dyDescent="0.25">
      <c r="A124" s="303"/>
      <c r="B124" s="303"/>
      <c r="C124" s="303"/>
      <c r="D124" s="303"/>
      <c r="E124" s="303"/>
    </row>
    <row r="125" spans="1:5" s="304" customFormat="1" ht="13.35" hidden="1" customHeight="1" x14ac:dyDescent="0.2">
      <c r="A125" s="1010" t="s">
        <v>34</v>
      </c>
      <c r="B125" s="1011"/>
      <c r="C125" s="1011"/>
      <c r="D125" s="1011"/>
      <c r="E125" s="1012"/>
    </row>
    <row r="126" spans="1:5" s="259" customFormat="1" ht="55.35" hidden="1" customHeight="1" thickBot="1" x14ac:dyDescent="0.25">
      <c r="A126" s="1013" t="s">
        <v>37</v>
      </c>
      <c r="B126" s="1014"/>
      <c r="C126" s="1014"/>
      <c r="D126" s="1014"/>
      <c r="E126" s="1015"/>
    </row>
    <row r="127" spans="1:5" s="259" customFormat="1" ht="23.1" hidden="1" customHeight="1" x14ac:dyDescent="0.2">
      <c r="A127" s="295"/>
      <c r="B127" s="295"/>
      <c r="C127" s="295"/>
      <c r="D127" s="295"/>
      <c r="E127" s="295"/>
    </row>
    <row r="128" spans="1:5" s="259" customFormat="1" ht="12.75" hidden="1" x14ac:dyDescent="0.2">
      <c r="A128" s="295" t="str">
        <f>'01 TITRE CONTRÔLE PÉRIODIQUE'!A1&amp;",  "&amp;'01 TITRE CONTRÔLE PÉRIODIQUE'!A2&amp;"  "</f>
        <v xml:space="preserve">CANTON ….,  Protection …...  </v>
      </c>
      <c r="B128" s="295"/>
      <c r="C128" s="295"/>
      <c r="D128" s="295"/>
      <c r="E128" s="295"/>
    </row>
    <row r="129" spans="1:5" s="259" customFormat="1" ht="12.75" hidden="1" x14ac:dyDescent="0.2">
      <c r="A129" s="295"/>
      <c r="B129" s="295"/>
      <c r="C129" s="295"/>
      <c r="D129" s="295"/>
      <c r="E129" s="295"/>
    </row>
    <row r="130" spans="1:5" s="259" customFormat="1" ht="12.75" hidden="1" x14ac:dyDescent="0.2">
      <c r="A130" s="295"/>
      <c r="B130" s="295"/>
      <c r="C130" s="295"/>
      <c r="D130" s="295"/>
      <c r="E130" s="295"/>
    </row>
    <row r="131" spans="1:5" s="259" customFormat="1" ht="12.75" hidden="1" x14ac:dyDescent="0.2">
      <c r="A131" s="295" t="str">
        <f>"Ort: "&amp;'01 TITRE CONTRÔLE PÉRIODIQUE'!C15</f>
        <v>Ort: Musterdorf</v>
      </c>
      <c r="B131" s="295" t="str">
        <f>"Datum: "&amp;TEXT(B11,"TT.MM.JJJJ")</f>
        <v xml:space="preserve">Datum: </v>
      </c>
      <c r="C131" s="295"/>
      <c r="D131" s="295" t="s">
        <v>26</v>
      </c>
      <c r="E131" s="295" t="s">
        <v>27</v>
      </c>
    </row>
    <row r="132" spans="1:5" s="259" customFormat="1" ht="12.75" hidden="1" x14ac:dyDescent="0.2"/>
    <row r="133" spans="1:5" s="259" customFormat="1" ht="12.75" hidden="1" x14ac:dyDescent="0.2"/>
    <row r="134" spans="1:5" s="259" customFormat="1" ht="12.75" hidden="1" x14ac:dyDescent="0.2">
      <c r="A134" s="295" t="s">
        <v>41</v>
      </c>
    </row>
    <row r="135" spans="1:5" s="259" customFormat="1" ht="57.6" customHeight="1" x14ac:dyDescent="0.2">
      <c r="D135" s="307"/>
    </row>
    <row r="136" spans="1:5" s="34" customFormat="1" ht="23.1" customHeight="1" x14ac:dyDescent="0.25">
      <c r="A136" s="60" t="str">
        <f>"Résultat du troisième contrôle subséquent après CPC du "&amp;TEXT(B12,"JJ.MM.AAAA")</f>
        <v>Résultat du troisième contrôle subséquent après CPC du 00.01.Samstag</v>
      </c>
      <c r="B136" s="36"/>
      <c r="C136" s="36"/>
      <c r="D136" s="36"/>
      <c r="E136" s="36"/>
    </row>
    <row r="137" spans="1:5" s="34" customFormat="1" ht="15.6" customHeight="1" thickBot="1" x14ac:dyDescent="0.25"/>
    <row r="138" spans="1:5" s="103" customFormat="1" ht="25.35" customHeight="1" x14ac:dyDescent="0.25">
      <c r="A138" s="526" t="s">
        <v>2248</v>
      </c>
      <c r="B138" s="361" t="s">
        <v>2226</v>
      </c>
      <c r="C138" s="362" t="s">
        <v>2227</v>
      </c>
      <c r="D138" s="363" t="s">
        <v>2228</v>
      </c>
      <c r="E138" s="364" t="s">
        <v>2231</v>
      </c>
    </row>
    <row r="139" spans="1:5" s="47" customFormat="1" ht="25.35" customHeight="1" x14ac:dyDescent="0.25">
      <c r="A139" s="525" t="s">
        <v>2225</v>
      </c>
      <c r="B139" s="44">
        <f>COUNTIFS('05 LC CONTRÔLES SUBSÉQUENTS'!$D$9:$D$144,"M",'05 LC CONTRÔLES SUBSÉQUENTS'!$G$9:$G$144,"Défaut")</f>
        <v>0</v>
      </c>
      <c r="C139" s="45">
        <f>COUNTIFS('05 LC CONTRÔLES SUBSÉQUENTS'!$D$9:$D$144,"I",'05 LC CONTRÔLES SUBSÉQUENTS'!$G$9:$G$144,"Défaut")</f>
        <v>0</v>
      </c>
      <c r="D139" s="218">
        <f>COUNTIFS('05 LC CONTRÔLES SUBSÉQUENTS'!$D$9:$D$144,"G",'05 LC CONTRÔLES SUBSÉQUENTS'!$G$9:$G$144,"Défaut")</f>
        <v>0</v>
      </c>
      <c r="E139" s="79">
        <f>COUNTIFS('05 LC CONTRÔLES SUBSÉQUENTS'!$D$9:$D$144,"S",'05 LC CONTRÔLES SUBSÉQUENTS'!$G$9:$G$144,"Défaut")</f>
        <v>0</v>
      </c>
    </row>
    <row r="140" spans="1:5" s="47" customFormat="1" ht="25.35" customHeight="1" x14ac:dyDescent="0.25">
      <c r="A140" s="525" t="s">
        <v>2218</v>
      </c>
      <c r="B140" s="44">
        <f>COUNTIFS('05 LC CONTRÔLES SUBSÉQUENTS'!$D$152:$D$435,"M",'05 LC CONTRÔLES SUBSÉQUENTS'!$G$152:$G$435,"Défaut")</f>
        <v>0</v>
      </c>
      <c r="C140" s="45">
        <f>COUNTIFS('05 LC CONTRÔLES SUBSÉQUENTS'!$D$152:$D$435,"I",'05 LC CONTRÔLES SUBSÉQUENTS'!$G$152:$G$435,"Défaut")</f>
        <v>0</v>
      </c>
      <c r="D140" s="218">
        <f>COUNTIFS('05 LC CONTRÔLES SUBSÉQUENTS'!$D$152:$D$435,"G",'05 LC CONTRÔLES SUBSÉQUENTS'!$G$152:$G$435,"Défaut")</f>
        <v>0</v>
      </c>
      <c r="E140" s="79">
        <f>COUNTIFS('05 LC CONTRÔLES SUBSÉQUENTS'!$D$152:$D$435,"S",'05 LC CONTRÔLES SUBSÉQUENTS'!$G$152:$G$435,"Défaut")</f>
        <v>0</v>
      </c>
    </row>
    <row r="141" spans="1:5" s="47" customFormat="1" ht="25.35" customHeight="1" x14ac:dyDescent="0.25">
      <c r="A141" s="525" t="s">
        <v>2219</v>
      </c>
      <c r="B141" s="44">
        <f>COUNTIFS('05 LC CONTRÔLES SUBSÉQUENTS'!$D$443:$D$691,"M",'05 LC CONTRÔLES SUBSÉQUENTS'!$G$443:$G691,"Défaut")</f>
        <v>0</v>
      </c>
      <c r="C141" s="45">
        <f>COUNTIFS('05 LC CONTRÔLES SUBSÉQUENTS'!$D$443:$D$691,"I",'05 LC CONTRÔLES SUBSÉQUENTS'!$G$443:$G$691,"Défaut")</f>
        <v>0</v>
      </c>
      <c r="D141" s="218">
        <f>COUNTIFS('05 LC CONTRÔLES SUBSÉQUENTS'!$D$443:$D$691,"G",'05 LC CONTRÔLES SUBSÉQUENTS'!$G$443:$G$691,"Défaut")</f>
        <v>0</v>
      </c>
      <c r="E141" s="79">
        <f>COUNTIFS('05 LC CONTRÔLES SUBSÉQUENTS'!$D$443:$D$691,"S",'05 LC CONTRÔLES SUBSÉQUENTS'!$G$443:$G$691,"Défaut")</f>
        <v>0</v>
      </c>
    </row>
    <row r="142" spans="1:5" s="47" customFormat="1" ht="25.35" customHeight="1" x14ac:dyDescent="0.25">
      <c r="A142" s="525" t="s">
        <v>2220</v>
      </c>
      <c r="B142" s="44">
        <f>COUNTIFS('05 LC CONTRÔLES SUBSÉQUENTS'!$D$699:$D$806,"M",'05 LC CONTRÔLES SUBSÉQUENTS'!$G$699:$G$806,"Défaut")</f>
        <v>0</v>
      </c>
      <c r="C142" s="45">
        <f>COUNTIFS('05 LC CONTRÔLES SUBSÉQUENTS'!$D$699:$D$806,"I",'05 LC CONTRÔLES SUBSÉQUENTS'!$G$699:$G$806,"Défaut")</f>
        <v>0</v>
      </c>
      <c r="D142" s="218">
        <f>COUNTIFS('05 LC CONTRÔLES SUBSÉQUENTS'!$D$699:$D$806,"G",'05 LC CONTRÔLES SUBSÉQUENTS'!$G$699:$G$806,"Défaut")</f>
        <v>0</v>
      </c>
      <c r="E142" s="79">
        <f>COUNTIFS('05 LC CONTRÔLES SUBSÉQUENTS'!$D$699:$D$806,"S",'05 LC CONTRÔLES SUBSÉQUENTS'!$G$699:$G$806,"Défaut")</f>
        <v>0</v>
      </c>
    </row>
    <row r="143" spans="1:5" s="47" customFormat="1" ht="25.35" customHeight="1" x14ac:dyDescent="0.25">
      <c r="A143" s="525" t="s">
        <v>2221</v>
      </c>
      <c r="B143" s="44">
        <f>COUNTIFS('05 LC CONTRÔLES SUBSÉQUENTS'!$D$814:$D$872,"M",'05 LC CONTRÔLES SUBSÉQUENTS'!$G$814:$G$872,"Défaut")</f>
        <v>0</v>
      </c>
      <c r="C143" s="45">
        <f>COUNTIFS('05 LC CONTRÔLES SUBSÉQUENTS'!$D$814:$D$872,"I",'05 LC CONTRÔLES SUBSÉQUENTS'!$G$814:$G$872,"Défaut")</f>
        <v>0</v>
      </c>
      <c r="D143" s="218">
        <f>COUNTIFS('05 LC CONTRÔLES SUBSÉQUENTS'!$D$814:$D$872,"G",'05 LC CONTRÔLES SUBSÉQUENTS'!$G$814:$G$872,"Défaut")</f>
        <v>0</v>
      </c>
      <c r="E143" s="79">
        <f>COUNTIFS('05 LC CONTRÔLES SUBSÉQUENTS'!$D$814:$D$872,"S",'05 LC CONTRÔLES SUBSÉQUENTS'!$G$814:$G$872,"Défaut")</f>
        <v>0</v>
      </c>
    </row>
    <row r="144" spans="1:5" s="47" customFormat="1" ht="25.35" customHeight="1" x14ac:dyDescent="0.25">
      <c r="A144" s="525" t="s">
        <v>2222</v>
      </c>
      <c r="B144" s="44">
        <f>COUNTIFS('05 LC CONTRÔLES SUBSÉQUENTS'!$D$880:$D$1021,"M",'05 LC CONTRÔLES SUBSÉQUENTS'!$G$880:$G$1021,"Défaut")</f>
        <v>0</v>
      </c>
      <c r="C144" s="45">
        <f>COUNTIFS('05 LC CONTRÔLES SUBSÉQUENTS'!$D$880:$D$1021,"I",'05 LC CONTRÔLES SUBSÉQUENTS'!$G$880:$G$1021,"Défaut")</f>
        <v>0</v>
      </c>
      <c r="D144" s="218">
        <f>COUNTIFS('05 LC CONTRÔLES SUBSÉQUENTS'!$D$880:$D$1021,"G",'05 LC CONTRÔLES SUBSÉQUENTS'!$G$880:$G$1021,"Défaut")</f>
        <v>0</v>
      </c>
      <c r="E144" s="79">
        <f>COUNTIFS('05 LC CONTRÔLES SUBSÉQUENTS'!$D$880:$D$1021,"S",'05 LC CONTRÔLES SUBSÉQUENTS'!$G$880:$G$1021,"Défaut")</f>
        <v>0</v>
      </c>
    </row>
    <row r="145" spans="1:5" s="47" customFormat="1" ht="25.35" customHeight="1" x14ac:dyDescent="0.25">
      <c r="A145" s="525" t="s">
        <v>2223</v>
      </c>
      <c r="B145" s="44">
        <f>COUNTIFS('05 LC CONTRÔLES SUBSÉQUENTS'!$D$1029:$D$1144,"M",'05 LC CONTRÔLES SUBSÉQUENTS'!$G$1029:$G$1144,"Défaut")</f>
        <v>0</v>
      </c>
      <c r="C145" s="45">
        <f>COUNTIFS('05 LC CONTRÔLES SUBSÉQUENTS'!$D$1029:$D$1144,"I",'05 LC CONTRÔLES SUBSÉQUENTS'!$G$1029:$G$1144,"Défaut")</f>
        <v>0</v>
      </c>
      <c r="D145" s="218">
        <f>COUNTIFS('05 LC CONTRÔLES SUBSÉQUENTS'!$D$1029:$D$1144,"G",'05 LC CONTRÔLES SUBSÉQUENTS'!$G$1029:$G$1144,"Défaut")</f>
        <v>0</v>
      </c>
      <c r="E145" s="79">
        <f>COUNTIFS('05 LC CONTRÔLES SUBSÉQUENTS'!$D$1029:$D$1144,"S",'05 LC CONTRÔLES SUBSÉQUENTS'!$G$1029:$G$1144,"Défaut")</f>
        <v>0</v>
      </c>
    </row>
    <row r="146" spans="1:5" s="47" customFormat="1" ht="25.35" customHeight="1" x14ac:dyDescent="0.25">
      <c r="A146" s="525" t="s">
        <v>2224</v>
      </c>
      <c r="B146" s="44">
        <f>COUNTIFS('05 LC CONTRÔLES SUBSÉQUENTS'!$D$1152:$D$1199,"M",'05 LC CONTRÔLES SUBSÉQUENTS'!$G$1152:$G$1199,"Défaut")</f>
        <v>0</v>
      </c>
      <c r="C146" s="45">
        <f>COUNTIFS('05 LC CONTRÔLES SUBSÉQUENTS'!$D$1152:$D$1199,"I",'05 LC CONTRÔLES SUBSÉQUENTS'!$G$1152:$G$1199,"Défaut")</f>
        <v>0</v>
      </c>
      <c r="D146" s="218">
        <f>COUNTIFS('05 LC CONTRÔLES SUBSÉQUENTS'!$D$1152:$D$1199,"G",'05 LC CONTRÔLES SUBSÉQUENTS'!$G$1152:$G$1199,"Défaut")</f>
        <v>0</v>
      </c>
      <c r="E146" s="79">
        <f>COUNTIFS('05 LC CONTRÔLES SUBSÉQUENTS'!$D$1152:$D$1199,"S",'05 LC CONTRÔLES SUBSÉQUENTS'!$G$1152:$G$1199,"Défaut")</f>
        <v>0</v>
      </c>
    </row>
    <row r="147" spans="1:5" s="47" customFormat="1" ht="25.35" customHeight="1" thickBot="1" x14ac:dyDescent="0.3">
      <c r="A147" s="53" t="s">
        <v>2234</v>
      </c>
      <c r="B147" s="54">
        <f>SUM(B139:B146)</f>
        <v>0</v>
      </c>
      <c r="C147" s="55">
        <f t="shared" ref="C147:E147" si="0">SUM(C139:C146)</f>
        <v>0</v>
      </c>
      <c r="D147" s="220">
        <f t="shared" si="0"/>
        <v>0</v>
      </c>
      <c r="E147" s="81">
        <f t="shared" si="0"/>
        <v>0</v>
      </c>
    </row>
    <row r="148" spans="1:5" s="47" customFormat="1" ht="24" customHeight="1" x14ac:dyDescent="0.25">
      <c r="A148" s="57"/>
      <c r="B148" s="58"/>
      <c r="C148" s="58"/>
      <c r="D148" s="58"/>
      <c r="E148" s="58"/>
    </row>
    <row r="149" spans="1:5" s="96" customFormat="1" x14ac:dyDescent="0.25">
      <c r="A149" s="96" t="s">
        <v>2236</v>
      </c>
    </row>
    <row r="150" spans="1:5" s="295" customFormat="1" ht="9" customHeight="1" thickBot="1" x14ac:dyDescent="0.25"/>
    <row r="151" spans="1:5" s="295" customFormat="1" ht="14.45" customHeight="1" x14ac:dyDescent="0.2">
      <c r="A151" s="119" t="s">
        <v>2237</v>
      </c>
      <c r="B151" s="595" t="s">
        <v>2445</v>
      </c>
      <c r="C151" s="964" t="s">
        <v>2450</v>
      </c>
      <c r="D151" s="965"/>
      <c r="E151" s="966"/>
    </row>
    <row r="152" spans="1:5" s="295" customFormat="1" ht="14.25" x14ac:dyDescent="0.2">
      <c r="A152" s="120" t="s">
        <v>2239</v>
      </c>
      <c r="B152" s="601" t="s">
        <v>2445</v>
      </c>
      <c r="C152" s="1040" t="s">
        <v>2450</v>
      </c>
      <c r="D152" s="1041"/>
      <c r="E152" s="1042"/>
    </row>
    <row r="153" spans="1:5" s="295" customFormat="1" ht="14.25" x14ac:dyDescent="0.2">
      <c r="A153" s="120" t="s">
        <v>2238</v>
      </c>
      <c r="B153" s="256" t="s">
        <v>2445</v>
      </c>
      <c r="C153" s="1040" t="s">
        <v>2450</v>
      </c>
      <c r="D153" s="1041"/>
      <c r="E153" s="1042"/>
    </row>
    <row r="154" spans="1:5" s="295" customFormat="1" ht="15" customHeight="1" thickBot="1" x14ac:dyDescent="0.25">
      <c r="A154" s="535" t="s">
        <v>2240</v>
      </c>
      <c r="B154" s="366" t="s">
        <v>2445</v>
      </c>
      <c r="C154" s="1043" t="s">
        <v>2450</v>
      </c>
      <c r="D154" s="1044"/>
      <c r="E154" s="1045"/>
    </row>
    <row r="155" spans="1:5" s="295" customFormat="1" ht="13.5" thickBot="1" x14ac:dyDescent="0.25">
      <c r="B155" s="301"/>
      <c r="C155" s="301"/>
      <c r="D155" s="301"/>
      <c r="E155" s="301"/>
    </row>
    <row r="156" spans="1:5" s="47" customFormat="1" ht="34.700000000000003" customHeight="1" thickBot="1" x14ac:dyDescent="0.3">
      <c r="A156" s="970" t="s">
        <v>2243</v>
      </c>
      <c r="B156" s="971"/>
      <c r="C156" s="971"/>
      <c r="D156" s="971"/>
      <c r="E156" s="565" t="s">
        <v>2138</v>
      </c>
    </row>
    <row r="157" spans="1:5" s="295" customFormat="1" ht="56.1" customHeight="1" thickBot="1" x14ac:dyDescent="0.25">
      <c r="A157" s="939" t="str">
        <f>IF(E156="OUI",'Données de base'!A38,IF(E156="non",'Données de base'!A39,IF(E156="Terminé",'Données de base'!A40,"")))</f>
        <v>La construction protégée ne présente pas de défauts. Le prochain contrôle aura lieu dans les 10 années à venir, dans le cadre d'un contrôle périodique.</v>
      </c>
      <c r="B157" s="940"/>
      <c r="C157" s="940"/>
      <c r="D157" s="940"/>
      <c r="E157" s="941"/>
    </row>
    <row r="158" spans="1:5" s="304" customFormat="1" ht="25.35" customHeight="1" thickBot="1" x14ac:dyDescent="0.25">
      <c r="A158" s="303"/>
      <c r="B158" s="303"/>
      <c r="C158" s="303"/>
      <c r="D158" s="303"/>
      <c r="E158" s="303"/>
    </row>
    <row r="159" spans="1:5" s="367" customFormat="1" ht="22.35" customHeight="1" x14ac:dyDescent="0.25">
      <c r="A159" s="958" t="s">
        <v>2309</v>
      </c>
      <c r="B159" s="959"/>
      <c r="C159" s="959"/>
      <c r="D159" s="959"/>
      <c r="E159" s="960"/>
    </row>
    <row r="160" spans="1:5" s="259" customFormat="1" ht="55.35" customHeight="1" thickBot="1" x14ac:dyDescent="0.25">
      <c r="A160" s="961"/>
      <c r="B160" s="962"/>
      <c r="C160" s="962"/>
      <c r="D160" s="962"/>
      <c r="E160" s="963"/>
    </row>
    <row r="161" spans="1:5" s="259" customFormat="1" ht="23.1" customHeight="1" x14ac:dyDescent="0.2">
      <c r="A161" s="295"/>
      <c r="B161" s="295"/>
      <c r="C161" s="295"/>
      <c r="D161" s="295"/>
      <c r="E161" s="295"/>
    </row>
    <row r="162" spans="1:5" s="259" customFormat="1" ht="12.75" x14ac:dyDescent="0.2">
      <c r="A162" s="295" t="str">
        <f>'01 TITRE CONTRÔLE PÉRIODIQUE'!A1&amp;",  "&amp;'01 TITRE CONTRÔLE PÉRIODIQUE'!A2&amp;"  "</f>
        <v xml:space="preserve">CANTON ….,  Protection …...  </v>
      </c>
      <c r="B162" s="295"/>
      <c r="C162" s="295"/>
      <c r="D162" s="295"/>
      <c r="E162" s="295"/>
    </row>
    <row r="163" spans="1:5" s="259" customFormat="1" ht="12.75" x14ac:dyDescent="0.2">
      <c r="A163" s="295"/>
      <c r="B163" s="295"/>
      <c r="C163" s="295"/>
      <c r="D163" s="295"/>
      <c r="E163" s="295"/>
    </row>
    <row r="164" spans="1:5" s="259" customFormat="1" ht="12.75" x14ac:dyDescent="0.2">
      <c r="A164" s="295"/>
      <c r="B164" s="295"/>
      <c r="C164" s="295"/>
      <c r="D164" s="295"/>
      <c r="E164" s="295"/>
    </row>
    <row r="165" spans="1:5" s="259" customFormat="1" ht="12.75" x14ac:dyDescent="0.2">
      <c r="A165" s="295" t="str">
        <f>"Lieu: "&amp;'01 TITRE CONTRÔLE PÉRIODIQUE'!C15</f>
        <v>Lieu: Musterdorf</v>
      </c>
      <c r="B165" s="295" t="str">
        <f>"Date: "&amp;TEXT(B12,"JJ.MM.AAAA")</f>
        <v>Date: 00.01.Samstag</v>
      </c>
      <c r="C165" s="295"/>
      <c r="D165" s="536" t="s">
        <v>2304</v>
      </c>
      <c r="E165" s="295" t="s">
        <v>27</v>
      </c>
    </row>
    <row r="166" spans="1:5" s="259" customFormat="1" ht="12.75" x14ac:dyDescent="0.2"/>
    <row r="167" spans="1:5" s="259" customFormat="1" ht="12.75" x14ac:dyDescent="0.2"/>
    <row r="168" spans="1:5" s="259" customFormat="1" ht="12.75" x14ac:dyDescent="0.2"/>
    <row r="169" spans="1:5" s="259" customFormat="1" ht="14.25" x14ac:dyDescent="0.2">
      <c r="A169" s="34"/>
      <c r="B169" s="295"/>
      <c r="C169" s="295"/>
    </row>
    <row r="170" spans="1:5" s="259" customFormat="1" ht="12.75" x14ac:dyDescent="0.2"/>
    <row r="171" spans="1:5" s="259" customFormat="1" ht="12.75" x14ac:dyDescent="0.2"/>
    <row r="172" spans="1:5" x14ac:dyDescent="0.25">
      <c r="D172" s="19"/>
    </row>
    <row r="198" spans="4:4" x14ac:dyDescent="0.25">
      <c r="D198" s="19"/>
    </row>
    <row r="219" spans="4:4" x14ac:dyDescent="0.25">
      <c r="D219" s="19"/>
    </row>
    <row r="220" spans="4:4" x14ac:dyDescent="0.25">
      <c r="D220" s="19"/>
    </row>
    <row r="228" spans="4:4" x14ac:dyDescent="0.25">
      <c r="D228" s="19"/>
    </row>
    <row r="250" spans="4:4" x14ac:dyDescent="0.25">
      <c r="D250" s="19"/>
    </row>
    <row r="251" spans="4:4" x14ac:dyDescent="0.25">
      <c r="D251" s="19"/>
    </row>
    <row r="271" spans="4:4" x14ac:dyDescent="0.25">
      <c r="D271" s="19"/>
    </row>
    <row r="292" spans="4:4" x14ac:dyDescent="0.25">
      <c r="D292" s="19"/>
    </row>
    <row r="313" spans="4:4" x14ac:dyDescent="0.25">
      <c r="D313" s="19"/>
    </row>
    <row r="320" spans="4:4" x14ac:dyDescent="0.25">
      <c r="D320" s="19"/>
    </row>
    <row r="321" spans="4:4" x14ac:dyDescent="0.25">
      <c r="D321" s="19"/>
    </row>
    <row r="331" spans="4:4" x14ac:dyDescent="0.25">
      <c r="D331" s="19"/>
    </row>
    <row r="338" spans="4:4" x14ac:dyDescent="0.25">
      <c r="D338" s="19"/>
    </row>
    <row r="363" spans="4:4" x14ac:dyDescent="0.25">
      <c r="D363" s="19"/>
    </row>
    <row r="370" spans="4:4" x14ac:dyDescent="0.25">
      <c r="D370" s="19"/>
    </row>
    <row r="371" spans="4:4" x14ac:dyDescent="0.25">
      <c r="D371" s="19"/>
    </row>
    <row r="379" spans="4:4" x14ac:dyDescent="0.25">
      <c r="D379" s="19"/>
    </row>
  </sheetData>
  <sheetProtection sheet="1" objects="1" scenarios="1"/>
  <mergeCells count="98">
    <mergeCell ref="A159:E159"/>
    <mergeCell ref="A160:E160"/>
    <mergeCell ref="A126:E126"/>
    <mergeCell ref="C151:E151"/>
    <mergeCell ref="C152:E152"/>
    <mergeCell ref="C153:E153"/>
    <mergeCell ref="C154:E154"/>
    <mergeCell ref="A157:E157"/>
    <mergeCell ref="A156:D156"/>
    <mergeCell ref="A125:E125"/>
    <mergeCell ref="C83:E83"/>
    <mergeCell ref="A86:E86"/>
    <mergeCell ref="A87:E87"/>
    <mergeCell ref="A89:E89"/>
    <mergeCell ref="A90:E90"/>
    <mergeCell ref="C116:E116"/>
    <mergeCell ref="C117:E117"/>
    <mergeCell ref="C118:E118"/>
    <mergeCell ref="C119:E119"/>
    <mergeCell ref="A122:E122"/>
    <mergeCell ref="A123:E123"/>
    <mergeCell ref="C82:E82"/>
    <mergeCell ref="B55:C55"/>
    <mergeCell ref="D55:E55"/>
    <mergeCell ref="B56:C56"/>
    <mergeCell ref="D56:E56"/>
    <mergeCell ref="A58:B58"/>
    <mergeCell ref="A59:B59"/>
    <mergeCell ref="A60:B60"/>
    <mergeCell ref="A61:B61"/>
    <mergeCell ref="A62:B62"/>
    <mergeCell ref="C80:E80"/>
    <mergeCell ref="C81:E81"/>
    <mergeCell ref="B57:C57"/>
    <mergeCell ref="D57:E57"/>
    <mergeCell ref="B52:C52"/>
    <mergeCell ref="D52:E52"/>
    <mergeCell ref="B53:C53"/>
    <mergeCell ref="D53:E53"/>
    <mergeCell ref="B54:C54"/>
    <mergeCell ref="D54:E54"/>
    <mergeCell ref="B49:C49"/>
    <mergeCell ref="D49:E49"/>
    <mergeCell ref="B50:C50"/>
    <mergeCell ref="D50:E50"/>
    <mergeCell ref="B51:C51"/>
    <mergeCell ref="D51:E51"/>
    <mergeCell ref="B48:C48"/>
    <mergeCell ref="D48:E48"/>
    <mergeCell ref="B41:C41"/>
    <mergeCell ref="D41:E41"/>
    <mergeCell ref="B42:C42"/>
    <mergeCell ref="D42:E42"/>
    <mergeCell ref="B43:C43"/>
    <mergeCell ref="D43:E43"/>
    <mergeCell ref="B44:C44"/>
    <mergeCell ref="D44:E44"/>
    <mergeCell ref="B45:C45"/>
    <mergeCell ref="D45:E45"/>
    <mergeCell ref="A47:E47"/>
    <mergeCell ref="B38:C38"/>
    <mergeCell ref="D38:E38"/>
    <mergeCell ref="B39:C39"/>
    <mergeCell ref="D39:E39"/>
    <mergeCell ref="B40:C40"/>
    <mergeCell ref="D40:E40"/>
    <mergeCell ref="B37:C37"/>
    <mergeCell ref="D37:E37"/>
    <mergeCell ref="B30:C30"/>
    <mergeCell ref="D30:E30"/>
    <mergeCell ref="B31:C31"/>
    <mergeCell ref="D31:E31"/>
    <mergeCell ref="B32:C32"/>
    <mergeCell ref="D32:E32"/>
    <mergeCell ref="B33:C33"/>
    <mergeCell ref="D33:E33"/>
    <mergeCell ref="B34:C34"/>
    <mergeCell ref="D34:E34"/>
    <mergeCell ref="A36:E36"/>
    <mergeCell ref="B27:C27"/>
    <mergeCell ref="D27:E27"/>
    <mergeCell ref="B28:C28"/>
    <mergeCell ref="D28:E28"/>
    <mergeCell ref="B29:C29"/>
    <mergeCell ref="D29:E29"/>
    <mergeCell ref="A21:C21"/>
    <mergeCell ref="A22:C22"/>
    <mergeCell ref="A23:C23"/>
    <mergeCell ref="A25:E25"/>
    <mergeCell ref="B26:C26"/>
    <mergeCell ref="D26:E26"/>
    <mergeCell ref="A20:C20"/>
    <mergeCell ref="E1:E6"/>
    <mergeCell ref="A8:E8"/>
    <mergeCell ref="D13:E13"/>
    <mergeCell ref="C17:D17"/>
    <mergeCell ref="D18:E18"/>
    <mergeCell ref="B16:D16"/>
  </mergeCells>
  <pageMargins left="0.59055118110236227" right="0.31496062992125984" top="0.78740157480314965" bottom="0.78740157480314965" header="0.31496062992125984" footer="0.31496062992125984"/>
  <pageSetup paperSize="9" scale="95" orientation="portrait" r:id="rId1"/>
  <headerFooter>
    <oddFooter>&amp;L&amp;F
&amp;A&amp;RSeite &amp;P</oddFooter>
  </headerFooter>
  <rowBreaks count="1" manualBreakCount="1">
    <brk id="13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73F9681-3C72-4225-808F-7328BC839ADD}">
          <x14:formula1>
            <xm:f>'Données de base'!$E$1:$E$5</xm:f>
          </x14:formula1>
          <xm:sqref>E121 E85 E156</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13</vt:i4>
      </vt:variant>
    </vt:vector>
  </HeadingPairs>
  <TitlesOfParts>
    <vt:vector size="26" baseType="lpstr">
      <vt:lpstr>00 GUIDE</vt:lpstr>
      <vt:lpstr>01 TITRE CONTRÔLE PÉRIODIQUE</vt:lpstr>
      <vt:lpstr>03 SYNTHÈSE RAPPORT</vt:lpstr>
      <vt:lpstr>02 LISTE DE CONTRÔLE ET RAPPORT</vt:lpstr>
      <vt:lpstr>Rapport FOTO</vt:lpstr>
      <vt:lpstr>Notification d’exécution</vt:lpstr>
      <vt:lpstr>04 TITRE CONTRÔLE SUBSÉQUENT 01</vt:lpstr>
      <vt:lpstr>04 TITRE CONTRÔLE SUBSÉQUENT 02</vt:lpstr>
      <vt:lpstr>04 TITRE CONTRÔLE SUBSÉQUENT 03</vt:lpstr>
      <vt:lpstr>05 LC CONTRÔLES SUBSÉQUENTS</vt:lpstr>
      <vt:lpstr>Liste d'homologation</vt:lpstr>
      <vt:lpstr>06 Composants CP</vt:lpstr>
      <vt:lpstr>Données de base</vt:lpstr>
      <vt:lpstr>'00 GUIDE'!Druckbereich</vt:lpstr>
      <vt:lpstr>'01 TITRE CONTRÔLE PÉRIODIQUE'!Druckbereich</vt:lpstr>
      <vt:lpstr>'02 LISTE DE CONTRÔLE ET RAPPORT'!Druckbereich</vt:lpstr>
      <vt:lpstr>'03 SYNTHÈSE RAPPORT'!Druckbereich</vt:lpstr>
      <vt:lpstr>'04 TITRE CONTRÔLE SUBSÉQUENT 01'!Druckbereich</vt:lpstr>
      <vt:lpstr>'04 TITRE CONTRÔLE SUBSÉQUENT 02'!Druckbereich</vt:lpstr>
      <vt:lpstr>'04 TITRE CONTRÔLE SUBSÉQUENT 03'!Druckbereich</vt:lpstr>
      <vt:lpstr>'06 Composants CP'!Druckbereich</vt:lpstr>
      <vt:lpstr>'Rapport FOTO'!Druckbereich</vt:lpstr>
      <vt:lpstr>'02 LISTE DE CONTRÔLE ET RAPPORT'!Drucktitel</vt:lpstr>
      <vt:lpstr>'05 LC CONTRÔLES SUBSÉQUENTS'!Drucktitel</vt:lpstr>
      <vt:lpstr>'Notification d’exécution'!Drucktitel</vt:lpstr>
      <vt:lpstr>'Rapport FOTO'!Drucktitel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François Zurkinden</dc:creator>
  <cp:lastModifiedBy>Zurkinden François BABS</cp:lastModifiedBy>
  <cp:lastPrinted>2026-01-05T09:32:37Z</cp:lastPrinted>
  <dcterms:created xsi:type="dcterms:W3CDTF">2025-01-24T06:17:51Z</dcterms:created>
  <dcterms:modified xsi:type="dcterms:W3CDTF">2026-05-21T07:46:55Z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2025-06-17T10:43:17Z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2129e3dd-53fc-4630-9744-b7323b11ab2b</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